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defaultThemeVersion="124226"/>
  <mc:AlternateContent xmlns:mc="http://schemas.openxmlformats.org/markup-compatibility/2006">
    <mc:Choice Requires="x15">
      <x15ac:absPath xmlns:x15ac="http://schemas.microsoft.com/office/spreadsheetml/2010/11/ac" url="C:\Users\l.anees\OneDrive - Power International Holding\Desktop\067R-Rawanda Submission Working (BAFO)\Bill No. 03 - Main Terminal Building - R1\"/>
    </mc:Choice>
  </mc:AlternateContent>
  <xr:revisionPtr revIDLastSave="0" documentId="13_ncr:1_{59B3DAA5-E1DE-4BF1-8988-5DA43074FDD1}" xr6:coauthVersionLast="47" xr6:coauthVersionMax="47" xr10:uidLastSave="{00000000-0000-0000-0000-000000000000}"/>
  <bookViews>
    <workbookView xWindow="-120" yWindow="-120" windowWidth="29040" windowHeight="15840" tabRatio="925" activeTab="23" xr2:uid="{083FEB86-B04E-4AA8-BA08-E5802ED5F5CC}"/>
  </bookViews>
  <sheets>
    <sheet name="Cover" sheetId="112" r:id="rId1"/>
    <sheet name="Index" sheetId="113" r:id="rId2"/>
    <sheet name="Div 2" sheetId="144" r:id="rId3"/>
    <sheet name="Div 3" sheetId="115" r:id="rId4"/>
    <sheet name="Div 4" sheetId="116" r:id="rId5"/>
    <sheet name="Div 5" sheetId="136" r:id="rId6"/>
    <sheet name="Div 6" sheetId="118" r:id="rId7"/>
    <sheet name="Div 7" sheetId="119" r:id="rId8"/>
    <sheet name="Div 8" sheetId="121" r:id="rId9"/>
    <sheet name="Div 9" sheetId="122" r:id="rId10"/>
    <sheet name="Div 10" sheetId="120" r:id="rId11"/>
    <sheet name="Div 11" sheetId="143" r:id="rId12"/>
    <sheet name="Div 12" sheetId="124" r:id="rId13"/>
    <sheet name="Div 13" sheetId="126" r:id="rId14"/>
    <sheet name="Div 14" sheetId="156" r:id="rId15"/>
    <sheet name="Div 21" sheetId="148" r:id="rId16"/>
    <sheet name="Div 22" sheetId="149" r:id="rId17"/>
    <sheet name="Div 23" sheetId="150" r:id="rId18"/>
    <sheet name="Div 26" sheetId="165" r:id="rId19"/>
    <sheet name="Div 27" sheetId="166" r:id="rId20"/>
    <sheet name="Div 28" sheetId="167" r:id="rId21"/>
    <sheet name="Div 31" sheetId="129" r:id="rId22"/>
    <sheet name="Div 32" sheetId="128" r:id="rId23"/>
    <sheet name="Summary" sheetId="138" r:id="rId24"/>
  </sheets>
  <externalReferences>
    <externalReference r:id="rId25"/>
    <externalReference r:id="rId26"/>
    <externalReference r:id="rId27"/>
  </externalReferences>
  <definedNames>
    <definedName name="_xlnm._FilterDatabase" localSheetId="10" hidden="1">'Div 10'!$A$8:$J$550</definedName>
    <definedName name="_xlnm._FilterDatabase" localSheetId="11" hidden="1">'Div 11'!$A$8:$J$294</definedName>
    <definedName name="_xlnm._FilterDatabase" localSheetId="12" hidden="1">'Div 12'!$A$8:$J$873</definedName>
    <definedName name="_xlnm._FilterDatabase" localSheetId="13" hidden="1">'Div 13'!$A$8:$J$80</definedName>
    <definedName name="_xlnm._FilterDatabase" localSheetId="14" hidden="1">'Div 14'!$A$8:$J$302</definedName>
    <definedName name="_xlnm._FilterDatabase" localSheetId="2" hidden="1">'Div 2'!$A$8:$J$70</definedName>
    <definedName name="_xlnm._FilterDatabase" localSheetId="15" hidden="1">'Div 21'!$A$8:$J$508</definedName>
    <definedName name="_xlnm._FilterDatabase" localSheetId="16" hidden="1">'Div 22'!$A$8:$J$770</definedName>
    <definedName name="_xlnm._FilterDatabase" localSheetId="17" hidden="1">'Div 23'!$A$7:$K$2729</definedName>
    <definedName name="_xlnm._FilterDatabase" localSheetId="18" hidden="1">'Div 26'!$A$8:$K$2027</definedName>
    <definedName name="_xlnm._FilterDatabase" localSheetId="19" hidden="1">'Div 27'!$A$8:$K$878</definedName>
    <definedName name="_xlnm._FilterDatabase" localSheetId="20" hidden="1">'Div 28'!$A$8:$K$554</definedName>
    <definedName name="_xlnm._FilterDatabase" localSheetId="3" hidden="1">'Div 3'!$A$8:$J$265</definedName>
    <definedName name="_xlnm._FilterDatabase" localSheetId="21" hidden="1">'Div 31'!$A$8:$J$81</definedName>
    <definedName name="_xlnm._FilterDatabase" localSheetId="22" hidden="1">'Div 32'!$A$8:$J$405</definedName>
    <definedName name="_xlnm._FilterDatabase" localSheetId="4" hidden="1">'Div 4'!$A$8:$J$115</definedName>
    <definedName name="_xlnm._FilterDatabase" localSheetId="5" hidden="1">'Div 5'!$A$8:$J$462</definedName>
    <definedName name="_xlnm._FilterDatabase" localSheetId="6" hidden="1">'Div 6'!$A$8:$J$150</definedName>
    <definedName name="_xlnm._FilterDatabase" localSheetId="7" hidden="1">'Div 7'!$A$8:$J$282</definedName>
    <definedName name="_xlnm._FilterDatabase" localSheetId="8" hidden="1">'Div 8'!$A$8:$J$1206</definedName>
    <definedName name="_xlnm._FilterDatabase" localSheetId="9" hidden="1">'Div 9'!$A$8:$J$398</definedName>
    <definedName name="_xlnm.Print_Area" localSheetId="10">'Div 10'!$A$1:$J$549</definedName>
    <definedName name="_xlnm.Print_Area" localSheetId="11">'Div 11'!$A$1:$J$293</definedName>
    <definedName name="_xlnm.Print_Area" localSheetId="12">'Div 12'!$A$1:$J$872</definedName>
    <definedName name="_xlnm.Print_Area" localSheetId="13">'Div 13'!$A$1:$J$119</definedName>
    <definedName name="_xlnm.Print_Area" localSheetId="14">'Div 14'!$A$1:$J$341</definedName>
    <definedName name="_xlnm.Print_Area" localSheetId="2">'Div 2'!$A$1:$J$108</definedName>
    <definedName name="_xlnm.Print_Area" localSheetId="15">'Div 21'!$A$1:$J$547</definedName>
    <definedName name="_xlnm.Print_Area" localSheetId="16">'Div 22'!$A$1:$K$852</definedName>
    <definedName name="_xlnm.Print_Area" localSheetId="17">'Div 23'!$A$1:$J$2924</definedName>
    <definedName name="_xlnm.Print_Area" localSheetId="18">'Div 26'!$A$1:$J$2026</definedName>
    <definedName name="_xlnm.Print_Area" localSheetId="19">'Div 27'!$A$1:$J$955</definedName>
    <definedName name="_xlnm.Print_Area" localSheetId="20">'Div 28'!$A$1:$J$592</definedName>
    <definedName name="_xlnm.Print_Area" localSheetId="3">'Div 3'!$A$1:$J$264</definedName>
    <definedName name="_xlnm.Print_Area" localSheetId="21">'Div 31'!$A$1:$J$119</definedName>
    <definedName name="_xlnm.Print_Area" localSheetId="22">'Div 32'!$A$1:$J$443</definedName>
    <definedName name="_xlnm.Print_Area" localSheetId="4">'Div 4'!$A$1:$J$153</definedName>
    <definedName name="_xlnm.Print_Area" localSheetId="5">'Div 5'!$A$1:$J$461</definedName>
    <definedName name="_xlnm.Print_Area" localSheetId="6">'Div 6'!$A$1:$J$149</definedName>
    <definedName name="_xlnm.Print_Area" localSheetId="7">'Div 7'!$A$1:$J$281</definedName>
    <definedName name="_xlnm.Print_Area" localSheetId="8">'Div 8'!$A$1:$J$1285</definedName>
    <definedName name="_xlnm.Print_Area" localSheetId="9">'Div 9'!$A$1:$J$397</definedName>
    <definedName name="_xlnm.Print_Area" localSheetId="23">Summary!$A$1:$D$27</definedName>
    <definedName name="_xlnm.Print_Titles" localSheetId="10">'Div 10'!$1:$7</definedName>
    <definedName name="_xlnm.Print_Titles" localSheetId="11">'Div 11'!$1:$7</definedName>
    <definedName name="_xlnm.Print_Titles" localSheetId="12">'Div 12'!$1:$7</definedName>
    <definedName name="_xlnm.Print_Titles" localSheetId="13">'Div 13'!$1:$7</definedName>
    <definedName name="_xlnm.Print_Titles" localSheetId="14">'Div 14'!$1:$7</definedName>
    <definedName name="_xlnm.Print_Titles" localSheetId="2">'Div 2'!$1:$7</definedName>
    <definedName name="_xlnm.Print_Titles" localSheetId="15">'Div 21'!$1:$7</definedName>
    <definedName name="_xlnm.Print_Titles" localSheetId="16">'Div 22'!$1:$7</definedName>
    <definedName name="_xlnm.Print_Titles" localSheetId="17">'Div 23'!$1:$7</definedName>
    <definedName name="_xlnm.Print_Titles" localSheetId="18">'Div 26'!$1:$7</definedName>
    <definedName name="_xlnm.Print_Titles" localSheetId="19">'Div 27'!$1:$7</definedName>
    <definedName name="_xlnm.Print_Titles" localSheetId="20">'Div 28'!$1:$7</definedName>
    <definedName name="_xlnm.Print_Titles" localSheetId="3">'Div 3'!$1:$7</definedName>
    <definedName name="_xlnm.Print_Titles" localSheetId="21">'Div 31'!$1:$7</definedName>
    <definedName name="_xlnm.Print_Titles" localSheetId="22">'Div 32'!$1:$7</definedName>
    <definedName name="_xlnm.Print_Titles" localSheetId="4">'Div 4'!$1:$7</definedName>
    <definedName name="_xlnm.Print_Titles" localSheetId="5">'Div 5'!$1:$7</definedName>
    <definedName name="_xlnm.Print_Titles" localSheetId="6">'Div 6'!$1:$7</definedName>
    <definedName name="_xlnm.Print_Titles" localSheetId="7">'Div 7'!$1:$7</definedName>
    <definedName name="_xlnm.Print_Titles" localSheetId="8">'Div 8'!$1:$7</definedName>
    <definedName name="_xlnm.Print_Titles" localSheetId="9">'Div 9'!$1:$7</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11" i="122" l="1"/>
  <c r="J211" i="122" s="1"/>
  <c r="I209" i="122"/>
  <c r="J209" i="122" s="1"/>
  <c r="A209" i="122"/>
  <c r="A211" i="122" s="1"/>
  <c r="C203" i="122"/>
  <c r="C214" i="119"/>
  <c r="I88" i="119"/>
  <c r="J88" i="119" s="1"/>
  <c r="C396" i="136"/>
  <c r="A54" i="136"/>
  <c r="A56" i="136" s="1"/>
  <c r="A58" i="136" s="1"/>
  <c r="I60" i="136"/>
  <c r="J60" i="136" s="1"/>
  <c r="J586" i="167" l="1"/>
  <c r="I500" i="167"/>
  <c r="I498" i="167"/>
  <c r="J498" i="167" s="1"/>
  <c r="I496" i="167"/>
  <c r="J496" i="167" s="1"/>
  <c r="A496" i="167"/>
  <c r="A498" i="167" s="1"/>
  <c r="A500" i="167" s="1"/>
  <c r="I494" i="167"/>
  <c r="J494" i="167" s="1"/>
  <c r="I472" i="167"/>
  <c r="J472" i="167" s="1"/>
  <c r="I470" i="167"/>
  <c r="I468" i="167"/>
  <c r="J468" i="167" s="1"/>
  <c r="I466" i="167"/>
  <c r="J466" i="167" s="1"/>
  <c r="I464" i="167"/>
  <c r="J464" i="167" s="1"/>
  <c r="I462" i="167"/>
  <c r="J462" i="167" s="1"/>
  <c r="I460" i="167"/>
  <c r="J460" i="167" s="1"/>
  <c r="I458" i="167"/>
  <c r="J458" i="167" s="1"/>
  <c r="I456" i="167"/>
  <c r="J456" i="167" s="1"/>
  <c r="A456" i="167"/>
  <c r="A458" i="167" s="1"/>
  <c r="I454" i="167"/>
  <c r="J454" i="167" s="1"/>
  <c r="I440" i="167"/>
  <c r="J440" i="167" s="1"/>
  <c r="I438" i="167"/>
  <c r="J438" i="167" s="1"/>
  <c r="I436" i="167"/>
  <c r="J436" i="167" s="1"/>
  <c r="I434" i="167"/>
  <c r="J434" i="167" s="1"/>
  <c r="I432" i="167"/>
  <c r="J432" i="167" s="1"/>
  <c r="I430" i="167"/>
  <c r="J430" i="167" s="1"/>
  <c r="I428" i="167"/>
  <c r="J428" i="167" s="1"/>
  <c r="I426" i="167"/>
  <c r="J426" i="167" s="1"/>
  <c r="I424" i="167"/>
  <c r="J424" i="167" s="1"/>
  <c r="I422" i="167"/>
  <c r="J422" i="167" s="1"/>
  <c r="I420" i="167"/>
  <c r="J420" i="167" s="1"/>
  <c r="I418" i="167"/>
  <c r="J418" i="167" s="1"/>
  <c r="A418" i="167"/>
  <c r="A420" i="167" s="1"/>
  <c r="I416" i="167"/>
  <c r="J416" i="167" s="1"/>
  <c r="I406" i="167"/>
  <c r="J406" i="167" s="1"/>
  <c r="I404" i="167"/>
  <c r="J404" i="167" s="1"/>
  <c r="I400" i="167"/>
  <c r="J400" i="167" s="1"/>
  <c r="I398" i="167"/>
  <c r="J398" i="167" s="1"/>
  <c r="I396" i="167"/>
  <c r="J396" i="167" s="1"/>
  <c r="I394" i="167"/>
  <c r="J394" i="167" s="1"/>
  <c r="I392" i="167"/>
  <c r="J392" i="167" s="1"/>
  <c r="I390" i="167"/>
  <c r="J390" i="167" s="1"/>
  <c r="I388" i="167"/>
  <c r="J388" i="167" s="1"/>
  <c r="I386" i="167"/>
  <c r="J386" i="167" s="1"/>
  <c r="I384" i="167"/>
  <c r="J384" i="167" s="1"/>
  <c r="J382" i="167"/>
  <c r="I382" i="167"/>
  <c r="A382" i="167"/>
  <c r="I380" i="167"/>
  <c r="J380" i="167" s="1"/>
  <c r="I366" i="167"/>
  <c r="J366" i="167" s="1"/>
  <c r="I364" i="167"/>
  <c r="J364" i="167" s="1"/>
  <c r="I362" i="167"/>
  <c r="J362" i="167" s="1"/>
  <c r="I360" i="167"/>
  <c r="J360" i="167" s="1"/>
  <c r="I358" i="167"/>
  <c r="J358" i="167" s="1"/>
  <c r="I356" i="167"/>
  <c r="J356" i="167" s="1"/>
  <c r="I354" i="167"/>
  <c r="J354" i="167" s="1"/>
  <c r="I352" i="167"/>
  <c r="J352" i="167" s="1"/>
  <c r="I350" i="167"/>
  <c r="J350" i="167" s="1"/>
  <c r="I348" i="167"/>
  <c r="J348" i="167" s="1"/>
  <c r="I346" i="167"/>
  <c r="J346" i="167" s="1"/>
  <c r="I344" i="167"/>
  <c r="J344" i="167" s="1"/>
  <c r="A344" i="167"/>
  <c r="A346" i="167" s="1"/>
  <c r="A348" i="167" s="1"/>
  <c r="I342" i="167"/>
  <c r="J342" i="167" s="1"/>
  <c r="I308" i="167"/>
  <c r="J308" i="167" s="1"/>
  <c r="J306" i="167"/>
  <c r="I306" i="167"/>
  <c r="A306" i="167"/>
  <c r="A308" i="167" s="1"/>
  <c r="I304" i="167"/>
  <c r="J304" i="167" s="1"/>
  <c r="I294" i="167"/>
  <c r="J294" i="167" s="1"/>
  <c r="I290" i="167"/>
  <c r="I286" i="167"/>
  <c r="J286" i="167" s="1"/>
  <c r="I284" i="167"/>
  <c r="J284" i="167" s="1"/>
  <c r="I280" i="167"/>
  <c r="J280" i="167" s="1"/>
  <c r="I278" i="167"/>
  <c r="J278" i="167" s="1"/>
  <c r="I276" i="167"/>
  <c r="C276" i="167"/>
  <c r="I274" i="167"/>
  <c r="C274" i="167"/>
  <c r="A274" i="167"/>
  <c r="A276" i="167" s="1"/>
  <c r="A278" i="167" s="1"/>
  <c r="A280" i="167" s="1"/>
  <c r="I272" i="167"/>
  <c r="J272" i="167" s="1"/>
  <c r="I236" i="167"/>
  <c r="J236" i="167" s="1"/>
  <c r="I234" i="167"/>
  <c r="J234" i="167" s="1"/>
  <c r="A234" i="167"/>
  <c r="A236" i="167" s="1"/>
  <c r="I232" i="167"/>
  <c r="J232" i="167" s="1"/>
  <c r="I212" i="167"/>
  <c r="J212" i="167" s="1"/>
  <c r="I210" i="167"/>
  <c r="J210" i="167" s="1"/>
  <c r="J208" i="167"/>
  <c r="I208" i="167"/>
  <c r="I206" i="167"/>
  <c r="J206" i="167" s="1"/>
  <c r="I202" i="167"/>
  <c r="J202" i="167" s="1"/>
  <c r="I200" i="167"/>
  <c r="J200" i="167" s="1"/>
  <c r="A200" i="167"/>
  <c r="A202" i="167" s="1"/>
  <c r="A206" i="167" s="1"/>
  <c r="A208" i="167" s="1"/>
  <c r="I198" i="167"/>
  <c r="J198" i="167" s="1"/>
  <c r="I186" i="167"/>
  <c r="J186" i="167" s="1"/>
  <c r="I184" i="167"/>
  <c r="J184" i="167" s="1"/>
  <c r="I180" i="167"/>
  <c r="J180" i="167" s="1"/>
  <c r="I178" i="167"/>
  <c r="J178" i="167" s="1"/>
  <c r="I176" i="167"/>
  <c r="J176" i="167" s="1"/>
  <c r="I172" i="167"/>
  <c r="J172" i="167" s="1"/>
  <c r="I170" i="167"/>
  <c r="J170" i="167" s="1"/>
  <c r="I168" i="167"/>
  <c r="J168" i="167" s="1"/>
  <c r="J166" i="167"/>
  <c r="I166" i="167"/>
  <c r="I164" i="167"/>
  <c r="J164" i="167" s="1"/>
  <c r="A164" i="167"/>
  <c r="A166" i="167" s="1"/>
  <c r="A168" i="167" s="1"/>
  <c r="I162" i="167"/>
  <c r="J162" i="167" s="1"/>
  <c r="I148" i="167"/>
  <c r="J148" i="167" s="1"/>
  <c r="I146" i="167"/>
  <c r="J146" i="167" s="1"/>
  <c r="I144" i="167"/>
  <c r="J144" i="167" s="1"/>
  <c r="I142" i="167"/>
  <c r="J142" i="167" s="1"/>
  <c r="I140" i="167"/>
  <c r="J140" i="167" s="1"/>
  <c r="I138" i="167"/>
  <c r="J138" i="167" s="1"/>
  <c r="I134" i="167"/>
  <c r="J134" i="167" s="1"/>
  <c r="I132" i="167"/>
  <c r="J132" i="167" s="1"/>
  <c r="I130" i="167"/>
  <c r="J130" i="167" s="1"/>
  <c r="I128" i="167"/>
  <c r="J128" i="167" s="1"/>
  <c r="A128" i="167"/>
  <c r="A130" i="167" s="1"/>
  <c r="A132" i="167" s="1"/>
  <c r="A134" i="167" s="1"/>
  <c r="I126" i="167"/>
  <c r="J126" i="167" s="1"/>
  <c r="I113" i="167"/>
  <c r="J113" i="167" s="1"/>
  <c r="I111" i="167"/>
  <c r="J111" i="167" s="1"/>
  <c r="I109" i="167"/>
  <c r="J109" i="167" s="1"/>
  <c r="I107" i="167"/>
  <c r="J107" i="167" s="1"/>
  <c r="I105" i="167"/>
  <c r="J105" i="167" s="1"/>
  <c r="I101" i="167"/>
  <c r="J101" i="167" s="1"/>
  <c r="I99" i="167"/>
  <c r="J99" i="167" s="1"/>
  <c r="I97" i="167"/>
  <c r="J97" i="167" s="1"/>
  <c r="I95" i="167"/>
  <c r="J95" i="167" s="1"/>
  <c r="I93" i="167"/>
  <c r="J93" i="167" s="1"/>
  <c r="I89" i="167"/>
  <c r="J89" i="167" s="1"/>
  <c r="A89" i="167"/>
  <c r="A93" i="167" s="1"/>
  <c r="I87" i="167"/>
  <c r="J87" i="167" s="1"/>
  <c r="A87" i="167"/>
  <c r="I85" i="167"/>
  <c r="J85" i="167" s="1"/>
  <c r="I73" i="167"/>
  <c r="J73" i="167" s="1"/>
  <c r="I71" i="167"/>
  <c r="J71" i="167" s="1"/>
  <c r="I69" i="167"/>
  <c r="J69" i="167" s="1"/>
  <c r="I65" i="167"/>
  <c r="J65" i="167" s="1"/>
  <c r="I63" i="167"/>
  <c r="J63" i="167" s="1"/>
  <c r="I61" i="167"/>
  <c r="J61" i="167" s="1"/>
  <c r="I59" i="167"/>
  <c r="J59" i="167" s="1"/>
  <c r="I57" i="167"/>
  <c r="J57" i="167" s="1"/>
  <c r="I53" i="167"/>
  <c r="J53" i="167" s="1"/>
  <c r="I51" i="167"/>
  <c r="J51" i="167" s="1"/>
  <c r="A51" i="167"/>
  <c r="A53" i="167" s="1"/>
  <c r="I49" i="167"/>
  <c r="J49" i="167" s="1"/>
  <c r="I35" i="167"/>
  <c r="J35" i="167" s="1"/>
  <c r="I33" i="167"/>
  <c r="J33" i="167" s="1"/>
  <c r="I29" i="167"/>
  <c r="J29" i="167" s="1"/>
  <c r="I27" i="167"/>
  <c r="J27" i="167" s="1"/>
  <c r="I25" i="167"/>
  <c r="J25" i="167" s="1"/>
  <c r="I23" i="167"/>
  <c r="J23" i="167" s="1"/>
  <c r="I21" i="167"/>
  <c r="J21" i="167" s="1"/>
  <c r="A21" i="167"/>
  <c r="A23" i="167" s="1"/>
  <c r="I13" i="167"/>
  <c r="J13" i="167" s="1"/>
  <c r="A1" i="167"/>
  <c r="A1" i="166"/>
  <c r="I15" i="166"/>
  <c r="J15" i="166" s="1"/>
  <c r="I19" i="166"/>
  <c r="J19" i="166" s="1"/>
  <c r="I23" i="166"/>
  <c r="J23" i="166" s="1"/>
  <c r="I52" i="166"/>
  <c r="J52" i="166" s="1"/>
  <c r="A54" i="166"/>
  <c r="A56" i="166" s="1"/>
  <c r="I54" i="166"/>
  <c r="J54" i="166" s="1"/>
  <c r="I56" i="166"/>
  <c r="J56" i="166" s="1"/>
  <c r="I58" i="166"/>
  <c r="J58" i="166" s="1"/>
  <c r="I62" i="166"/>
  <c r="J62" i="166" s="1"/>
  <c r="I64" i="166"/>
  <c r="J64" i="166" s="1"/>
  <c r="I66" i="166"/>
  <c r="J66" i="166" s="1"/>
  <c r="I72" i="166"/>
  <c r="J72" i="166" s="1"/>
  <c r="I74" i="166"/>
  <c r="J74" i="166" s="1"/>
  <c r="I76" i="166"/>
  <c r="J76" i="166" s="1"/>
  <c r="I84" i="166"/>
  <c r="J84" i="166" s="1"/>
  <c r="A86" i="166"/>
  <c r="A94" i="166" s="1"/>
  <c r="A98" i="166" s="1"/>
  <c r="I86" i="166"/>
  <c r="J86" i="166" s="1"/>
  <c r="I94" i="166"/>
  <c r="J94" i="166" s="1"/>
  <c r="I98" i="166"/>
  <c r="J98" i="166" s="1"/>
  <c r="I119" i="166"/>
  <c r="J119" i="166" s="1"/>
  <c r="A123" i="166"/>
  <c r="A131" i="166" s="1"/>
  <c r="I123" i="166"/>
  <c r="J123" i="166" s="1"/>
  <c r="I131" i="166"/>
  <c r="J131" i="166" s="1"/>
  <c r="I133" i="166"/>
  <c r="J133" i="166" s="1"/>
  <c r="I135" i="166"/>
  <c r="J135" i="166" s="1"/>
  <c r="I137" i="166"/>
  <c r="J137" i="166" s="1"/>
  <c r="I139" i="166"/>
  <c r="J139" i="166" s="1"/>
  <c r="I153" i="166"/>
  <c r="J153" i="166" s="1"/>
  <c r="A155" i="166"/>
  <c r="A157" i="166" s="1"/>
  <c r="I155" i="166"/>
  <c r="J155" i="166" s="1"/>
  <c r="I157" i="166"/>
  <c r="J157" i="166" s="1"/>
  <c r="I159" i="166"/>
  <c r="J159" i="166" s="1"/>
  <c r="I161" i="166"/>
  <c r="J161" i="166" s="1"/>
  <c r="I163" i="166"/>
  <c r="J163" i="166" s="1"/>
  <c r="I167" i="166"/>
  <c r="J167" i="166" s="1"/>
  <c r="I169" i="166"/>
  <c r="J169" i="166" s="1"/>
  <c r="I171" i="166"/>
  <c r="J171" i="166" s="1"/>
  <c r="I173" i="166"/>
  <c r="J173" i="166" s="1"/>
  <c r="I186" i="166"/>
  <c r="J186" i="166" s="1"/>
  <c r="A188" i="166"/>
  <c r="A190" i="166" s="1"/>
  <c r="I188" i="166"/>
  <c r="J188" i="166" s="1"/>
  <c r="I190" i="166"/>
  <c r="J190" i="166" s="1"/>
  <c r="I192" i="166"/>
  <c r="J192" i="166" s="1"/>
  <c r="I196" i="166"/>
  <c r="J196" i="166" s="1"/>
  <c r="I198" i="166"/>
  <c r="J198" i="166" s="1"/>
  <c r="I202" i="166"/>
  <c r="J202" i="166" s="1"/>
  <c r="I220" i="166"/>
  <c r="J220" i="166" s="1"/>
  <c r="A222" i="166"/>
  <c r="I222" i="166"/>
  <c r="J222" i="166" s="1"/>
  <c r="I224" i="166"/>
  <c r="J224" i="166" s="1"/>
  <c r="I226" i="166"/>
  <c r="J226" i="166" s="1"/>
  <c r="I228" i="166"/>
  <c r="J228" i="166" s="1"/>
  <c r="I230" i="166"/>
  <c r="J230" i="166" s="1"/>
  <c r="I232" i="166"/>
  <c r="I240" i="166"/>
  <c r="J240" i="166" s="1"/>
  <c r="I242" i="166"/>
  <c r="J242" i="166" s="1"/>
  <c r="I252" i="166"/>
  <c r="J252" i="166" s="1"/>
  <c r="I258" i="166"/>
  <c r="J258" i="166" s="1"/>
  <c r="I260" i="166"/>
  <c r="J260" i="166" s="1"/>
  <c r="I262" i="166"/>
  <c r="J262" i="166" s="1"/>
  <c r="I264" i="166"/>
  <c r="J264" i="166" s="1"/>
  <c r="I266" i="166"/>
  <c r="J266" i="166" s="1"/>
  <c r="I281" i="166"/>
  <c r="I283" i="166"/>
  <c r="I285" i="166"/>
  <c r="I287" i="166"/>
  <c r="A289" i="166"/>
  <c r="I289" i="166"/>
  <c r="I291" i="166"/>
  <c r="I293" i="166"/>
  <c r="I295" i="166"/>
  <c r="I297" i="166"/>
  <c r="I299" i="166"/>
  <c r="I301" i="166"/>
  <c r="I305" i="166"/>
  <c r="I307" i="166"/>
  <c r="I309" i="166"/>
  <c r="I311" i="166"/>
  <c r="I321" i="166"/>
  <c r="A323" i="166"/>
  <c r="A325" i="166" s="1"/>
  <c r="I323" i="166"/>
  <c r="I325" i="166"/>
  <c r="I327" i="166"/>
  <c r="I329" i="166"/>
  <c r="I335" i="166"/>
  <c r="J335" i="166" s="1"/>
  <c r="I337" i="166"/>
  <c r="I341" i="166"/>
  <c r="J341" i="166" s="1"/>
  <c r="I353" i="166"/>
  <c r="J353" i="166" s="1"/>
  <c r="I355" i="166"/>
  <c r="J355" i="166" s="1"/>
  <c r="I359" i="166"/>
  <c r="J359" i="166" s="1"/>
  <c r="I361" i="166"/>
  <c r="J361" i="166" s="1"/>
  <c r="I363" i="166"/>
  <c r="J363" i="166" s="1"/>
  <c r="I365" i="166"/>
  <c r="J365" i="166" s="1"/>
  <c r="I367" i="166"/>
  <c r="I387" i="166"/>
  <c r="J387" i="166" s="1"/>
  <c r="A391" i="166"/>
  <c r="A393" i="166" s="1"/>
  <c r="I391" i="166"/>
  <c r="J391" i="166" s="1"/>
  <c r="I393" i="166"/>
  <c r="J393" i="166" s="1"/>
  <c r="I395" i="166"/>
  <c r="J395" i="166" s="1"/>
  <c r="I397" i="166"/>
  <c r="J397" i="166" s="1"/>
  <c r="I401" i="166"/>
  <c r="J401" i="166" s="1"/>
  <c r="I403" i="166"/>
  <c r="J403" i="166" s="1"/>
  <c r="I405" i="166"/>
  <c r="I422" i="166"/>
  <c r="J422" i="166" s="1"/>
  <c r="A424" i="166"/>
  <c r="A428" i="166" s="1"/>
  <c r="A430" i="166" s="1"/>
  <c r="A432" i="166" s="1"/>
  <c r="I424" i="166"/>
  <c r="J424" i="166" s="1"/>
  <c r="I428" i="166"/>
  <c r="J428" i="166" s="1"/>
  <c r="I430" i="166"/>
  <c r="J430" i="166" s="1"/>
  <c r="I432" i="166"/>
  <c r="J432" i="166" s="1"/>
  <c r="I434" i="166"/>
  <c r="J434" i="166" s="1"/>
  <c r="I436" i="166"/>
  <c r="I456" i="166"/>
  <c r="J456" i="166" s="1"/>
  <c r="A458" i="166"/>
  <c r="A462" i="166" s="1"/>
  <c r="A464" i="166" s="1"/>
  <c r="A466" i="166" s="1"/>
  <c r="I458" i="166"/>
  <c r="J458" i="166" s="1"/>
  <c r="C462" i="166"/>
  <c r="I462" i="166"/>
  <c r="C464" i="166"/>
  <c r="I464" i="166"/>
  <c r="J464" i="166" s="1"/>
  <c r="C466" i="166"/>
  <c r="I466" i="166"/>
  <c r="C468" i="166"/>
  <c r="I468" i="166"/>
  <c r="J468" i="166" s="1"/>
  <c r="I470" i="166"/>
  <c r="I490" i="166"/>
  <c r="J490" i="166" s="1"/>
  <c r="A494" i="166"/>
  <c r="A496" i="166" s="1"/>
  <c r="A498" i="166" s="1"/>
  <c r="A500" i="166" s="1"/>
  <c r="I494" i="166"/>
  <c r="J494" i="166" s="1"/>
  <c r="I496" i="166"/>
  <c r="J496" i="166" s="1"/>
  <c r="I498" i="166"/>
  <c r="J498" i="166" s="1"/>
  <c r="I500" i="166"/>
  <c r="J500" i="166" s="1"/>
  <c r="I504" i="166"/>
  <c r="J504" i="166" s="1"/>
  <c r="I506" i="166"/>
  <c r="I523" i="166"/>
  <c r="J523" i="166" s="1"/>
  <c r="A525" i="166"/>
  <c r="A531" i="166" s="1"/>
  <c r="A533" i="166" s="1"/>
  <c r="I525" i="166"/>
  <c r="I531" i="166"/>
  <c r="J531" i="166" s="1"/>
  <c r="I533" i="166"/>
  <c r="J533" i="166" s="1"/>
  <c r="I551" i="166"/>
  <c r="J551" i="166" s="1"/>
  <c r="A553" i="166"/>
  <c r="A555" i="166" s="1"/>
  <c r="I553" i="166"/>
  <c r="J553" i="166" s="1"/>
  <c r="I555" i="166"/>
  <c r="J555" i="166" s="1"/>
  <c r="I561" i="166"/>
  <c r="J561" i="166" s="1"/>
  <c r="I563" i="166"/>
  <c r="J563" i="166" s="1"/>
  <c r="I582" i="166"/>
  <c r="J582" i="166" s="1"/>
  <c r="A584" i="166"/>
  <c r="A586" i="166" s="1"/>
  <c r="I584" i="166"/>
  <c r="J584" i="166" s="1"/>
  <c r="I586" i="166"/>
  <c r="J586" i="166" s="1"/>
  <c r="I588" i="166"/>
  <c r="J588" i="166" s="1"/>
  <c r="I590" i="166"/>
  <c r="J590" i="166" s="1"/>
  <c r="I592" i="166"/>
  <c r="J592" i="166" s="1"/>
  <c r="I596" i="166"/>
  <c r="J596" i="166" s="1"/>
  <c r="I598" i="166"/>
  <c r="J598" i="166" s="1"/>
  <c r="I600" i="166"/>
  <c r="J600" i="166" s="1"/>
  <c r="I602" i="166"/>
  <c r="J602" i="166" s="1"/>
  <c r="I606" i="166"/>
  <c r="J606" i="166" s="1"/>
  <c r="I608" i="166"/>
  <c r="J608" i="166" s="1"/>
  <c r="I610" i="166"/>
  <c r="J610" i="166" s="1"/>
  <c r="I612" i="166"/>
  <c r="J612" i="166" s="1"/>
  <c r="I625" i="166"/>
  <c r="J625" i="166" s="1"/>
  <c r="I627" i="166"/>
  <c r="I629" i="166"/>
  <c r="I631" i="166"/>
  <c r="I633" i="166"/>
  <c r="I637" i="166"/>
  <c r="J637" i="166" s="1"/>
  <c r="I639" i="166"/>
  <c r="I641" i="166"/>
  <c r="I659" i="166"/>
  <c r="J659" i="166" s="1"/>
  <c r="A661" i="166"/>
  <c r="A663" i="166" s="1"/>
  <c r="I661" i="166"/>
  <c r="J661" i="166" s="1"/>
  <c r="I663" i="166"/>
  <c r="J663" i="166" s="1"/>
  <c r="I665" i="166"/>
  <c r="J665" i="166" s="1"/>
  <c r="I667" i="166"/>
  <c r="J667" i="166" s="1"/>
  <c r="I669" i="166"/>
  <c r="J669" i="166" s="1"/>
  <c r="I673" i="166"/>
  <c r="I675" i="166"/>
  <c r="I677" i="166"/>
  <c r="I679" i="166"/>
  <c r="I681" i="166"/>
  <c r="I696" i="166"/>
  <c r="J696" i="166" s="1"/>
  <c r="A704" i="166"/>
  <c r="I704" i="166"/>
  <c r="J704" i="166" s="1"/>
  <c r="I706" i="166"/>
  <c r="J706" i="166" s="1"/>
  <c r="I708" i="166"/>
  <c r="I710" i="166"/>
  <c r="J710" i="166" s="1"/>
  <c r="I712" i="166"/>
  <c r="J712" i="166" s="1"/>
  <c r="I731" i="166"/>
  <c r="J731" i="166" s="1"/>
  <c r="I733" i="166"/>
  <c r="J733" i="166" s="1"/>
  <c r="I735" i="166"/>
  <c r="J735" i="166" s="1"/>
  <c r="I737" i="166"/>
  <c r="J737" i="166" s="1"/>
  <c r="I739" i="166"/>
  <c r="J739" i="166" s="1"/>
  <c r="I741" i="166"/>
  <c r="J741" i="166" s="1"/>
  <c r="I743" i="166"/>
  <c r="J743" i="166" s="1"/>
  <c r="I745" i="166"/>
  <c r="J745" i="166" s="1"/>
  <c r="I747" i="166"/>
  <c r="J747" i="166" s="1"/>
  <c r="C759" i="166"/>
  <c r="I759" i="166"/>
  <c r="A761" i="166"/>
  <c r="A763" i="166" s="1"/>
  <c r="C761" i="166"/>
  <c r="I761" i="166"/>
  <c r="C763" i="166"/>
  <c r="I763" i="166"/>
  <c r="C765" i="166"/>
  <c r="I765" i="166"/>
  <c r="J765" i="166" s="1"/>
  <c r="C767" i="166"/>
  <c r="I767" i="166"/>
  <c r="C769" i="166"/>
  <c r="I769" i="166"/>
  <c r="I771" i="166"/>
  <c r="J771" i="166" s="1"/>
  <c r="I773" i="166"/>
  <c r="J773" i="166" s="1"/>
  <c r="I775" i="166"/>
  <c r="J775" i="166" s="1"/>
  <c r="I777" i="166"/>
  <c r="J777" i="166" s="1"/>
  <c r="I789" i="166"/>
  <c r="J789" i="166" s="1"/>
  <c r="I791" i="166"/>
  <c r="J791" i="166" s="1"/>
  <c r="I793" i="166"/>
  <c r="J793" i="166" s="1"/>
  <c r="I795" i="166"/>
  <c r="J795" i="166" s="1"/>
  <c r="I797" i="166"/>
  <c r="J797" i="166" s="1"/>
  <c r="I799" i="166"/>
  <c r="J799" i="166" s="1"/>
  <c r="I801" i="166"/>
  <c r="J801" i="166" s="1"/>
  <c r="I803" i="166"/>
  <c r="J803" i="166" s="1"/>
  <c r="I805" i="166"/>
  <c r="J805" i="166" s="1"/>
  <c r="I807" i="166"/>
  <c r="J807" i="166" s="1"/>
  <c r="I821" i="166"/>
  <c r="J821" i="166" s="1"/>
  <c r="I825" i="166"/>
  <c r="J825" i="166" s="1"/>
  <c r="J878" i="166"/>
  <c r="J941" i="166"/>
  <c r="B955" i="166"/>
  <c r="K2026" i="165"/>
  <c r="B2026" i="165"/>
  <c r="J1871" i="165"/>
  <c r="J2002" i="165" s="1"/>
  <c r="I1822" i="165"/>
  <c r="I1818" i="165"/>
  <c r="J1818" i="165" s="1"/>
  <c r="I1816" i="165"/>
  <c r="J1816" i="165" s="1"/>
  <c r="A1816" i="165"/>
  <c r="I1810" i="165"/>
  <c r="I1800" i="165"/>
  <c r="J1800" i="165" s="1"/>
  <c r="I1798" i="165"/>
  <c r="J1798" i="165" s="1"/>
  <c r="I1796" i="165"/>
  <c r="J1796" i="165" s="1"/>
  <c r="I1794" i="165"/>
  <c r="J1794" i="165" s="1"/>
  <c r="I1792" i="165"/>
  <c r="J1792" i="165" s="1"/>
  <c r="I1790" i="165"/>
  <c r="J1790" i="165" s="1"/>
  <c r="I1788" i="165"/>
  <c r="J1788" i="165" s="1"/>
  <c r="I1786" i="165"/>
  <c r="J1786" i="165" s="1"/>
  <c r="I1784" i="165"/>
  <c r="J1784" i="165" s="1"/>
  <c r="I1782" i="165"/>
  <c r="J1782" i="165" s="1"/>
  <c r="I1780" i="165"/>
  <c r="J1780" i="165" s="1"/>
  <c r="I1778" i="165"/>
  <c r="J1778" i="165" s="1"/>
  <c r="I1776" i="165"/>
  <c r="J1776" i="165" s="1"/>
  <c r="I1774" i="165"/>
  <c r="J1774" i="165" s="1"/>
  <c r="A1774" i="165"/>
  <c r="A1776" i="165" s="1"/>
  <c r="I1772" i="165"/>
  <c r="J1772" i="165" s="1"/>
  <c r="I1758" i="165"/>
  <c r="J1758" i="165" s="1"/>
  <c r="I1756" i="165"/>
  <c r="J1756" i="165" s="1"/>
  <c r="I1754" i="165"/>
  <c r="J1754" i="165" s="1"/>
  <c r="I1752" i="165"/>
  <c r="J1752" i="165" s="1"/>
  <c r="I1750" i="165"/>
  <c r="J1750" i="165" s="1"/>
  <c r="I1748" i="165"/>
  <c r="J1748" i="165" s="1"/>
  <c r="I1746" i="165"/>
  <c r="J1746" i="165" s="1"/>
  <c r="I1744" i="165"/>
  <c r="J1744" i="165" s="1"/>
  <c r="I1742" i="165"/>
  <c r="J1742" i="165" s="1"/>
  <c r="I1740" i="165"/>
  <c r="J1740" i="165" s="1"/>
  <c r="I1738" i="165"/>
  <c r="J1738" i="165" s="1"/>
  <c r="I1736" i="165"/>
  <c r="J1736" i="165" s="1"/>
  <c r="A1736" i="165"/>
  <c r="I1734" i="165"/>
  <c r="J1734" i="165" s="1"/>
  <c r="I1723" i="165"/>
  <c r="I1721" i="165"/>
  <c r="I1719" i="165"/>
  <c r="I1715" i="165"/>
  <c r="J1715" i="165" s="1"/>
  <c r="I1713" i="165"/>
  <c r="J1713" i="165" s="1"/>
  <c r="I1711" i="165"/>
  <c r="J1711" i="165" s="1"/>
  <c r="I1709" i="165"/>
  <c r="J1709" i="165" s="1"/>
  <c r="I1707" i="165"/>
  <c r="J1707" i="165" s="1"/>
  <c r="I1705" i="165"/>
  <c r="J1705" i="165" s="1"/>
  <c r="I1703" i="165"/>
  <c r="J1703" i="165" s="1"/>
  <c r="I1701" i="165"/>
  <c r="J1701" i="165" s="1"/>
  <c r="I1699" i="165"/>
  <c r="J1699" i="165" s="1"/>
  <c r="I1697" i="165"/>
  <c r="J1697" i="165" s="1"/>
  <c r="A1697" i="165"/>
  <c r="A1699" i="165" s="1"/>
  <c r="I1695" i="165"/>
  <c r="J1695" i="165" s="1"/>
  <c r="I1683" i="165"/>
  <c r="J1683" i="165" s="1"/>
  <c r="I1681" i="165"/>
  <c r="J1681" i="165" s="1"/>
  <c r="I1679" i="165"/>
  <c r="J1679" i="165" s="1"/>
  <c r="I1677" i="165"/>
  <c r="J1677" i="165" s="1"/>
  <c r="I1675" i="165"/>
  <c r="J1675" i="165" s="1"/>
  <c r="I1673" i="165"/>
  <c r="J1673" i="165" s="1"/>
  <c r="I1671" i="165"/>
  <c r="J1671" i="165" s="1"/>
  <c r="I1669" i="165"/>
  <c r="J1669" i="165" s="1"/>
  <c r="I1667" i="165"/>
  <c r="J1667" i="165" s="1"/>
  <c r="I1665" i="165"/>
  <c r="J1665" i="165" s="1"/>
  <c r="I1663" i="165"/>
  <c r="J1663" i="165" s="1"/>
  <c r="I1661" i="165"/>
  <c r="J1661" i="165" s="1"/>
  <c r="I1659" i="165"/>
  <c r="J1659" i="165" s="1"/>
  <c r="A1659" i="165"/>
  <c r="A1661" i="165" s="1"/>
  <c r="A1663" i="165" s="1"/>
  <c r="I1657" i="165"/>
  <c r="J1657" i="165" s="1"/>
  <c r="I1643" i="165"/>
  <c r="J1643" i="165" s="1"/>
  <c r="I1641" i="165"/>
  <c r="J1641" i="165" s="1"/>
  <c r="I1639" i="165"/>
  <c r="J1639" i="165" s="1"/>
  <c r="I1637" i="165"/>
  <c r="J1637" i="165" s="1"/>
  <c r="I1635" i="165"/>
  <c r="J1635" i="165" s="1"/>
  <c r="I1633" i="165"/>
  <c r="J1633" i="165" s="1"/>
  <c r="I1627" i="165"/>
  <c r="J1627" i="165" s="1"/>
  <c r="I1625" i="165"/>
  <c r="J1625" i="165" s="1"/>
  <c r="A1625" i="165"/>
  <c r="A1627" i="165" s="1"/>
  <c r="A1633" i="165" s="1"/>
  <c r="I1623" i="165"/>
  <c r="J1623" i="165" s="1"/>
  <c r="I1609" i="165"/>
  <c r="J1609" i="165" s="1"/>
  <c r="I1607" i="165"/>
  <c r="J1607" i="165" s="1"/>
  <c r="I1605" i="165"/>
  <c r="J1605" i="165" s="1"/>
  <c r="I1603" i="165"/>
  <c r="J1603" i="165" s="1"/>
  <c r="I1601" i="165"/>
  <c r="J1601" i="165" s="1"/>
  <c r="I1599" i="165"/>
  <c r="J1599" i="165" s="1"/>
  <c r="I1597" i="165"/>
  <c r="J1597" i="165" s="1"/>
  <c r="I1589" i="165"/>
  <c r="J1589" i="165" s="1"/>
  <c r="A1589" i="165"/>
  <c r="A1597" i="165" s="1"/>
  <c r="I1587" i="165"/>
  <c r="J1587" i="165" s="1"/>
  <c r="I1570" i="165"/>
  <c r="J1570" i="165" s="1"/>
  <c r="I1568" i="165"/>
  <c r="J1568" i="165" s="1"/>
  <c r="I1562" i="165"/>
  <c r="J1562" i="165" s="1"/>
  <c r="I1560" i="165"/>
  <c r="J1560" i="165" s="1"/>
  <c r="I1558" i="165"/>
  <c r="J1558" i="165" s="1"/>
  <c r="I1556" i="165"/>
  <c r="J1556" i="165" s="1"/>
  <c r="I1554" i="165"/>
  <c r="J1554" i="165" s="1"/>
  <c r="I1552" i="165"/>
  <c r="J1552" i="165" s="1"/>
  <c r="A1552" i="165"/>
  <c r="A1554" i="165" s="1"/>
  <c r="A1556" i="165" s="1"/>
  <c r="I1550" i="165"/>
  <c r="J1550" i="165" s="1"/>
  <c r="I1542" i="165"/>
  <c r="J1542" i="165" s="1"/>
  <c r="I1540" i="165"/>
  <c r="J1540" i="165" s="1"/>
  <c r="I1538" i="165"/>
  <c r="J1538" i="165" s="1"/>
  <c r="I1536" i="165"/>
  <c r="J1536" i="165" s="1"/>
  <c r="I1534" i="165"/>
  <c r="J1534" i="165" s="1"/>
  <c r="I1530" i="165"/>
  <c r="J1530" i="165" s="1"/>
  <c r="I1528" i="165"/>
  <c r="J1528" i="165" s="1"/>
  <c r="I1526" i="165"/>
  <c r="J1526" i="165" s="1"/>
  <c r="I1524" i="165"/>
  <c r="J1524" i="165" s="1"/>
  <c r="I1522" i="165"/>
  <c r="J1522" i="165" s="1"/>
  <c r="I1520" i="165"/>
  <c r="J1520" i="165" s="1"/>
  <c r="A1520" i="165"/>
  <c r="A1522" i="165" s="1"/>
  <c r="I1518" i="165"/>
  <c r="J1518" i="165" s="1"/>
  <c r="I1516" i="165"/>
  <c r="J1516" i="165" s="1"/>
  <c r="I1514" i="165"/>
  <c r="J1514" i="165" s="1"/>
  <c r="I1506" i="165"/>
  <c r="J1506" i="165" s="1"/>
  <c r="I1504" i="165"/>
  <c r="J1504" i="165" s="1"/>
  <c r="I1502" i="165"/>
  <c r="J1502" i="165" s="1"/>
  <c r="I1500" i="165"/>
  <c r="J1500" i="165" s="1"/>
  <c r="I1498" i="165"/>
  <c r="J1498" i="165" s="1"/>
  <c r="I1496" i="165"/>
  <c r="J1496" i="165" s="1"/>
  <c r="I1494" i="165"/>
  <c r="J1494" i="165" s="1"/>
  <c r="I1492" i="165"/>
  <c r="J1492" i="165" s="1"/>
  <c r="I1490" i="165"/>
  <c r="J1490" i="165" s="1"/>
  <c r="A1490" i="165"/>
  <c r="I1488" i="165"/>
  <c r="J1488" i="165" s="1"/>
  <c r="I1482" i="165"/>
  <c r="J1482" i="165" s="1"/>
  <c r="I1469" i="165"/>
  <c r="J1469" i="165" s="1"/>
  <c r="I1467" i="165"/>
  <c r="J1467" i="165" s="1"/>
  <c r="I1465" i="165"/>
  <c r="J1465" i="165" s="1"/>
  <c r="I1463" i="165"/>
  <c r="J1463" i="165" s="1"/>
  <c r="I1461" i="165"/>
  <c r="J1461" i="165" s="1"/>
  <c r="I1459" i="165"/>
  <c r="J1459" i="165" s="1"/>
  <c r="I1457" i="165"/>
  <c r="J1457" i="165" s="1"/>
  <c r="I1455" i="165"/>
  <c r="J1455" i="165" s="1"/>
  <c r="I1453" i="165"/>
  <c r="J1453" i="165" s="1"/>
  <c r="I1451" i="165"/>
  <c r="J1451" i="165" s="1"/>
  <c r="I1449" i="165"/>
  <c r="J1449" i="165" s="1"/>
  <c r="I1447" i="165"/>
  <c r="J1447" i="165" s="1"/>
  <c r="I1445" i="165"/>
  <c r="J1445" i="165" s="1"/>
  <c r="I1433" i="165"/>
  <c r="J1433" i="165" s="1"/>
  <c r="I1431" i="165"/>
  <c r="J1431" i="165" s="1"/>
  <c r="I1429" i="165"/>
  <c r="J1429" i="165" s="1"/>
  <c r="I1427" i="165"/>
  <c r="J1427" i="165" s="1"/>
  <c r="I1425" i="165"/>
  <c r="J1425" i="165" s="1"/>
  <c r="I1423" i="165"/>
  <c r="J1423" i="165" s="1"/>
  <c r="I1421" i="165"/>
  <c r="J1421" i="165" s="1"/>
  <c r="I1419" i="165"/>
  <c r="J1419" i="165" s="1"/>
  <c r="I1417" i="165"/>
  <c r="J1417" i="165" s="1"/>
  <c r="I1415" i="165"/>
  <c r="J1415" i="165" s="1"/>
  <c r="I1413" i="165"/>
  <c r="J1413" i="165" s="1"/>
  <c r="I1411" i="165"/>
  <c r="J1411" i="165" s="1"/>
  <c r="I1409" i="165"/>
  <c r="J1409" i="165" s="1"/>
  <c r="I1407" i="165"/>
  <c r="J1407" i="165" s="1"/>
  <c r="I1405" i="165"/>
  <c r="J1405" i="165" s="1"/>
  <c r="I1403" i="165"/>
  <c r="J1403" i="165" s="1"/>
  <c r="I1401" i="165"/>
  <c r="J1401" i="165" s="1"/>
  <c r="I1383" i="165"/>
  <c r="J1383" i="165" s="1"/>
  <c r="I1381" i="165"/>
  <c r="J1381" i="165" s="1"/>
  <c r="I1379" i="165"/>
  <c r="I1377" i="165"/>
  <c r="I1375" i="165"/>
  <c r="C1375" i="165"/>
  <c r="I1373" i="165"/>
  <c r="I1371" i="165"/>
  <c r="I1369" i="165"/>
  <c r="I1367" i="165"/>
  <c r="I1365" i="165"/>
  <c r="I1353" i="165"/>
  <c r="I1351" i="165"/>
  <c r="I1349" i="165"/>
  <c r="I1347" i="165"/>
  <c r="I1345" i="165"/>
  <c r="I1343" i="165"/>
  <c r="I1341" i="165"/>
  <c r="I1339" i="165"/>
  <c r="I1337" i="165"/>
  <c r="I1335" i="165"/>
  <c r="I1333" i="165"/>
  <c r="I1331" i="165"/>
  <c r="I1329" i="165"/>
  <c r="A1329" i="165"/>
  <c r="I1327" i="165"/>
  <c r="I1315" i="165"/>
  <c r="I1313" i="165"/>
  <c r="I1311" i="165"/>
  <c r="I1309" i="165"/>
  <c r="I1307" i="165"/>
  <c r="I1305" i="165"/>
  <c r="I1303" i="165"/>
  <c r="I1301" i="165"/>
  <c r="I1299" i="165"/>
  <c r="C1299" i="165"/>
  <c r="I1297" i="165"/>
  <c r="I1293" i="165"/>
  <c r="J1293" i="165" s="1"/>
  <c r="A1293" i="165"/>
  <c r="I1291" i="165"/>
  <c r="J1291" i="165" s="1"/>
  <c r="I1278" i="165"/>
  <c r="J1278" i="165" s="1"/>
  <c r="I1276" i="165"/>
  <c r="J1276" i="165" s="1"/>
  <c r="I1274" i="165"/>
  <c r="J1274" i="165" s="1"/>
  <c r="I1272" i="165"/>
  <c r="J1272" i="165" s="1"/>
  <c r="I1270" i="165"/>
  <c r="J1270" i="165" s="1"/>
  <c r="I1268" i="165"/>
  <c r="J1268" i="165" s="1"/>
  <c r="I1266" i="165"/>
  <c r="J1266" i="165" s="1"/>
  <c r="I1264" i="165"/>
  <c r="J1264" i="165" s="1"/>
  <c r="I1262" i="165"/>
  <c r="J1262" i="165" s="1"/>
  <c r="I1260" i="165"/>
  <c r="J1260" i="165" s="1"/>
  <c r="I1258" i="165"/>
  <c r="J1258" i="165" s="1"/>
  <c r="I1256" i="165"/>
  <c r="J1256" i="165" s="1"/>
  <c r="A1256" i="165"/>
  <c r="A1258" i="165" s="1"/>
  <c r="A1260" i="165" s="1"/>
  <c r="I1254" i="165"/>
  <c r="J1254" i="165" s="1"/>
  <c r="I1241" i="165"/>
  <c r="J1241" i="165" s="1"/>
  <c r="I1239" i="165"/>
  <c r="J1239" i="165" s="1"/>
  <c r="I1237" i="165"/>
  <c r="J1237" i="165" s="1"/>
  <c r="I1235" i="165"/>
  <c r="J1235" i="165" s="1"/>
  <c r="I1233" i="165"/>
  <c r="J1233" i="165" s="1"/>
  <c r="I1231" i="165"/>
  <c r="J1231" i="165" s="1"/>
  <c r="I1229" i="165"/>
  <c r="C1229" i="165"/>
  <c r="I1227" i="165"/>
  <c r="J1227" i="165" s="1"/>
  <c r="I1221" i="165"/>
  <c r="I1219" i="165"/>
  <c r="I1217" i="165"/>
  <c r="A1217" i="165"/>
  <c r="A1219" i="165" s="1"/>
  <c r="A1221" i="165" s="1"/>
  <c r="A1227" i="165" s="1"/>
  <c r="I1215" i="165"/>
  <c r="I1202" i="165"/>
  <c r="I1200" i="165"/>
  <c r="I1198" i="165"/>
  <c r="I1196" i="165"/>
  <c r="I1194" i="165"/>
  <c r="I1192" i="165"/>
  <c r="I1188" i="165"/>
  <c r="J1188" i="165" s="1"/>
  <c r="I1186" i="165"/>
  <c r="J1186" i="165" s="1"/>
  <c r="I1184" i="165"/>
  <c r="J1184" i="165" s="1"/>
  <c r="I1182" i="165"/>
  <c r="J1182" i="165" s="1"/>
  <c r="I1180" i="165"/>
  <c r="J1180" i="165" s="1"/>
  <c r="A1180" i="165"/>
  <c r="A1182" i="165" s="1"/>
  <c r="A1184" i="165" s="1"/>
  <c r="A1186" i="165" s="1"/>
  <c r="I1178" i="165"/>
  <c r="J1178" i="165" s="1"/>
  <c r="I1163" i="165"/>
  <c r="J1163" i="165" s="1"/>
  <c r="I1161" i="165"/>
  <c r="J1161" i="165" s="1"/>
  <c r="I1159" i="165"/>
  <c r="J1159" i="165" s="1"/>
  <c r="I1157" i="165"/>
  <c r="J1157" i="165" s="1"/>
  <c r="A1157" i="165"/>
  <c r="A1159" i="165" s="1"/>
  <c r="I1151" i="165"/>
  <c r="J1151" i="165" s="1"/>
  <c r="I1143" i="165"/>
  <c r="J1143" i="165" s="1"/>
  <c r="I1129" i="165"/>
  <c r="J1129" i="165" s="1"/>
  <c r="I1127" i="165"/>
  <c r="J1127" i="165" s="1"/>
  <c r="I1125" i="165"/>
  <c r="J1125" i="165" s="1"/>
  <c r="I1123" i="165"/>
  <c r="J1123" i="165" s="1"/>
  <c r="I1121" i="165"/>
  <c r="J1121" i="165" s="1"/>
  <c r="I1119" i="165"/>
  <c r="J1119" i="165" s="1"/>
  <c r="I1117" i="165"/>
  <c r="J1117" i="165" s="1"/>
  <c r="I1113" i="165"/>
  <c r="J1113" i="165" s="1"/>
  <c r="I1111" i="165"/>
  <c r="J1111" i="165" s="1"/>
  <c r="I1109" i="165"/>
  <c r="J1109" i="165" s="1"/>
  <c r="I1107" i="165"/>
  <c r="J1107" i="165" s="1"/>
  <c r="A1107" i="165"/>
  <c r="I1105" i="165"/>
  <c r="J1105" i="165" s="1"/>
  <c r="I1094" i="165"/>
  <c r="J1094" i="165" s="1"/>
  <c r="I1092" i="165"/>
  <c r="J1092" i="165" s="1"/>
  <c r="I1090" i="165"/>
  <c r="J1090" i="165" s="1"/>
  <c r="I1088" i="165"/>
  <c r="J1088" i="165" s="1"/>
  <c r="I1086" i="165"/>
  <c r="J1086" i="165" s="1"/>
  <c r="I1084" i="165"/>
  <c r="J1084" i="165" s="1"/>
  <c r="I1082" i="165"/>
  <c r="J1082" i="165" s="1"/>
  <c r="I1080" i="165"/>
  <c r="J1080" i="165" s="1"/>
  <c r="I1078" i="165"/>
  <c r="J1078" i="165" s="1"/>
  <c r="I1072" i="165"/>
  <c r="J1072" i="165" s="1"/>
  <c r="A1072" i="165"/>
  <c r="A1078" i="165" s="1"/>
  <c r="I1070" i="165"/>
  <c r="J1070" i="165" s="1"/>
  <c r="I1044" i="165"/>
  <c r="J1044" i="165" s="1"/>
  <c r="I1042" i="165"/>
  <c r="J1042" i="165" s="1"/>
  <c r="I1040" i="165"/>
  <c r="J1040" i="165" s="1"/>
  <c r="I1038" i="165"/>
  <c r="J1038" i="165" s="1"/>
  <c r="I1036" i="165"/>
  <c r="J1036" i="165" s="1"/>
  <c r="I1034" i="165"/>
  <c r="J1034" i="165" s="1"/>
  <c r="I1032" i="165"/>
  <c r="J1032" i="165" s="1"/>
  <c r="A1032" i="165"/>
  <c r="A1034" i="165" s="1"/>
  <c r="A1036" i="165" s="1"/>
  <c r="I1030" i="165"/>
  <c r="J1030" i="165" s="1"/>
  <c r="I1016" i="165"/>
  <c r="J1016" i="165" s="1"/>
  <c r="I1014" i="165"/>
  <c r="J1014" i="165" s="1"/>
  <c r="I1012" i="165"/>
  <c r="J1012" i="165" s="1"/>
  <c r="I1010" i="165"/>
  <c r="J1010" i="165" s="1"/>
  <c r="I1008" i="165"/>
  <c r="J1008" i="165" s="1"/>
  <c r="I1006" i="165"/>
  <c r="J1006" i="165" s="1"/>
  <c r="I1004" i="165"/>
  <c r="J1004" i="165" s="1"/>
  <c r="I1002" i="165"/>
  <c r="J1002" i="165" s="1"/>
  <c r="I1000" i="165"/>
  <c r="J1000" i="165" s="1"/>
  <c r="I998" i="165"/>
  <c r="J998" i="165" s="1"/>
  <c r="I996" i="165"/>
  <c r="J996" i="165" s="1"/>
  <c r="I994" i="165"/>
  <c r="J994" i="165" s="1"/>
  <c r="A994" i="165"/>
  <c r="A996" i="165" s="1"/>
  <c r="I992" i="165"/>
  <c r="J992" i="165" s="1"/>
  <c r="I981" i="165"/>
  <c r="J981" i="165" s="1"/>
  <c r="I979" i="165"/>
  <c r="J979" i="165" s="1"/>
  <c r="I977" i="165"/>
  <c r="J977" i="165" s="1"/>
  <c r="I975" i="165"/>
  <c r="J975" i="165" s="1"/>
  <c r="I973" i="165"/>
  <c r="J973" i="165" s="1"/>
  <c r="I971" i="165"/>
  <c r="J971" i="165" s="1"/>
  <c r="I969" i="165"/>
  <c r="J969" i="165" s="1"/>
  <c r="I967" i="165"/>
  <c r="J967" i="165" s="1"/>
  <c r="I965" i="165"/>
  <c r="J965" i="165" s="1"/>
  <c r="I963" i="165"/>
  <c r="J963" i="165" s="1"/>
  <c r="I961" i="165"/>
  <c r="J961" i="165" s="1"/>
  <c r="I959" i="165"/>
  <c r="J959" i="165" s="1"/>
  <c r="A959" i="165"/>
  <c r="A961" i="165" s="1"/>
  <c r="I957" i="165"/>
  <c r="J957" i="165" s="1"/>
  <c r="I948" i="165"/>
  <c r="J948" i="165" s="1"/>
  <c r="I946" i="165"/>
  <c r="J946" i="165" s="1"/>
  <c r="I944" i="165"/>
  <c r="J944" i="165" s="1"/>
  <c r="I942" i="165"/>
  <c r="J942" i="165" s="1"/>
  <c r="I940" i="165"/>
  <c r="J940" i="165" s="1"/>
  <c r="I938" i="165"/>
  <c r="J938" i="165" s="1"/>
  <c r="I936" i="165"/>
  <c r="J936" i="165" s="1"/>
  <c r="I934" i="165"/>
  <c r="J934" i="165" s="1"/>
  <c r="I932" i="165"/>
  <c r="J932" i="165" s="1"/>
  <c r="I930" i="165"/>
  <c r="J930" i="165" s="1"/>
  <c r="I928" i="165"/>
  <c r="J928" i="165" s="1"/>
  <c r="I926" i="165"/>
  <c r="J926" i="165" s="1"/>
  <c r="I924" i="165"/>
  <c r="J924" i="165" s="1"/>
  <c r="A924" i="165"/>
  <c r="A926" i="165" s="1"/>
  <c r="A928" i="165" s="1"/>
  <c r="A930" i="165" s="1"/>
  <c r="I922" i="165"/>
  <c r="J922" i="165" s="1"/>
  <c r="I910" i="165"/>
  <c r="J910" i="165" s="1"/>
  <c r="I908" i="165"/>
  <c r="J908" i="165" s="1"/>
  <c r="I906" i="165"/>
  <c r="J906" i="165" s="1"/>
  <c r="I904" i="165"/>
  <c r="J904" i="165" s="1"/>
  <c r="I902" i="165"/>
  <c r="J902" i="165" s="1"/>
  <c r="I900" i="165"/>
  <c r="J900" i="165" s="1"/>
  <c r="I898" i="165"/>
  <c r="J898" i="165" s="1"/>
  <c r="I896" i="165"/>
  <c r="J896" i="165" s="1"/>
  <c r="I894" i="165"/>
  <c r="J894" i="165" s="1"/>
  <c r="I892" i="165"/>
  <c r="J892" i="165" s="1"/>
  <c r="I890" i="165"/>
  <c r="J890" i="165" s="1"/>
  <c r="I888" i="165"/>
  <c r="J888" i="165" s="1"/>
  <c r="I886" i="165"/>
  <c r="J886" i="165" s="1"/>
  <c r="A886" i="165"/>
  <c r="A888" i="165" s="1"/>
  <c r="I884" i="165"/>
  <c r="J884" i="165" s="1"/>
  <c r="I874" i="165"/>
  <c r="J874" i="165" s="1"/>
  <c r="I872" i="165"/>
  <c r="J872" i="165" s="1"/>
  <c r="I870" i="165"/>
  <c r="J870" i="165" s="1"/>
  <c r="I868" i="165"/>
  <c r="J868" i="165" s="1"/>
  <c r="I866" i="165"/>
  <c r="J866" i="165" s="1"/>
  <c r="I864" i="165"/>
  <c r="J864" i="165" s="1"/>
  <c r="I862" i="165"/>
  <c r="J862" i="165" s="1"/>
  <c r="I860" i="165"/>
  <c r="J860" i="165" s="1"/>
  <c r="I858" i="165"/>
  <c r="J858" i="165" s="1"/>
  <c r="I856" i="165"/>
  <c r="J856" i="165" s="1"/>
  <c r="I854" i="165"/>
  <c r="J854" i="165" s="1"/>
  <c r="I852" i="165"/>
  <c r="J852" i="165" s="1"/>
  <c r="I850" i="165"/>
  <c r="J850" i="165" s="1"/>
  <c r="I848" i="165"/>
  <c r="J848" i="165" s="1"/>
  <c r="A848" i="165"/>
  <c r="A850" i="165" s="1"/>
  <c r="I846" i="165"/>
  <c r="J846" i="165" s="1"/>
  <c r="I834" i="165"/>
  <c r="J834" i="165" s="1"/>
  <c r="I832" i="165"/>
  <c r="J832" i="165" s="1"/>
  <c r="I830" i="165"/>
  <c r="J830" i="165" s="1"/>
  <c r="I828" i="165"/>
  <c r="J828" i="165" s="1"/>
  <c r="I826" i="165"/>
  <c r="J826" i="165" s="1"/>
  <c r="I824" i="165"/>
  <c r="J824" i="165" s="1"/>
  <c r="I822" i="165"/>
  <c r="J822" i="165" s="1"/>
  <c r="I820" i="165"/>
  <c r="J820" i="165" s="1"/>
  <c r="I818" i="165"/>
  <c r="J818" i="165" s="1"/>
  <c r="I816" i="165"/>
  <c r="J816" i="165" s="1"/>
  <c r="I814" i="165"/>
  <c r="J814" i="165" s="1"/>
  <c r="I812" i="165"/>
  <c r="J812" i="165" s="1"/>
  <c r="I810" i="165"/>
  <c r="J810" i="165" s="1"/>
  <c r="A810" i="165"/>
  <c r="I808" i="165"/>
  <c r="J808" i="165" s="1"/>
  <c r="I796" i="165"/>
  <c r="J796" i="165" s="1"/>
  <c r="I794" i="165"/>
  <c r="J794" i="165" s="1"/>
  <c r="I792" i="165"/>
  <c r="J792" i="165" s="1"/>
  <c r="I790" i="165"/>
  <c r="J790" i="165" s="1"/>
  <c r="I788" i="165"/>
  <c r="J788" i="165" s="1"/>
  <c r="I786" i="165"/>
  <c r="J786" i="165" s="1"/>
  <c r="I784" i="165"/>
  <c r="J784" i="165" s="1"/>
  <c r="I782" i="165"/>
  <c r="J782" i="165" s="1"/>
  <c r="I780" i="165"/>
  <c r="J780" i="165" s="1"/>
  <c r="I778" i="165"/>
  <c r="J778" i="165" s="1"/>
  <c r="I776" i="165"/>
  <c r="J776" i="165" s="1"/>
  <c r="I774" i="165"/>
  <c r="J774" i="165" s="1"/>
  <c r="I772" i="165"/>
  <c r="J772" i="165" s="1"/>
  <c r="A772" i="165"/>
  <c r="A774" i="165" s="1"/>
  <c r="I770" i="165"/>
  <c r="J770" i="165" s="1"/>
  <c r="I759" i="165"/>
  <c r="J759" i="165" s="1"/>
  <c r="I757" i="165"/>
  <c r="J757" i="165" s="1"/>
  <c r="I755" i="165"/>
  <c r="J755" i="165" s="1"/>
  <c r="I753" i="165"/>
  <c r="J753" i="165" s="1"/>
  <c r="I751" i="165"/>
  <c r="J751" i="165" s="1"/>
  <c r="I749" i="165"/>
  <c r="J749" i="165" s="1"/>
  <c r="I747" i="165"/>
  <c r="J747" i="165" s="1"/>
  <c r="I745" i="165"/>
  <c r="J745" i="165" s="1"/>
  <c r="I743" i="165"/>
  <c r="J743" i="165" s="1"/>
  <c r="I741" i="165"/>
  <c r="J741" i="165" s="1"/>
  <c r="I739" i="165"/>
  <c r="J739" i="165" s="1"/>
  <c r="I737" i="165"/>
  <c r="J737" i="165" s="1"/>
  <c r="I735" i="165"/>
  <c r="J735" i="165" s="1"/>
  <c r="A735" i="165"/>
  <c r="A737" i="165" s="1"/>
  <c r="I733" i="165"/>
  <c r="J733" i="165" s="1"/>
  <c r="I724" i="165"/>
  <c r="J724" i="165" s="1"/>
  <c r="I722" i="165"/>
  <c r="J722" i="165" s="1"/>
  <c r="I720" i="165"/>
  <c r="J720" i="165" s="1"/>
  <c r="I718" i="165"/>
  <c r="J718" i="165" s="1"/>
  <c r="I716" i="165"/>
  <c r="J716" i="165" s="1"/>
  <c r="I714" i="165"/>
  <c r="J714" i="165" s="1"/>
  <c r="I712" i="165"/>
  <c r="J712" i="165" s="1"/>
  <c r="I710" i="165"/>
  <c r="J710" i="165" s="1"/>
  <c r="I708" i="165"/>
  <c r="J708" i="165" s="1"/>
  <c r="I706" i="165"/>
  <c r="J706" i="165" s="1"/>
  <c r="I704" i="165"/>
  <c r="J704" i="165" s="1"/>
  <c r="I702" i="165"/>
  <c r="J702" i="165" s="1"/>
  <c r="I700" i="165"/>
  <c r="J700" i="165" s="1"/>
  <c r="I698" i="165"/>
  <c r="J698" i="165" s="1"/>
  <c r="A698" i="165"/>
  <c r="I696" i="165"/>
  <c r="J696" i="165" s="1"/>
  <c r="I687" i="165"/>
  <c r="J687" i="165" s="1"/>
  <c r="I685" i="165"/>
  <c r="J685" i="165" s="1"/>
  <c r="I683" i="165"/>
  <c r="J683" i="165" s="1"/>
  <c r="I681" i="165"/>
  <c r="J681" i="165" s="1"/>
  <c r="I679" i="165"/>
  <c r="J679" i="165" s="1"/>
  <c r="I677" i="165"/>
  <c r="J677" i="165" s="1"/>
  <c r="I675" i="165"/>
  <c r="J675" i="165" s="1"/>
  <c r="I673" i="165"/>
  <c r="J673" i="165" s="1"/>
  <c r="I671" i="165"/>
  <c r="J671" i="165" s="1"/>
  <c r="I669" i="165"/>
  <c r="J669" i="165" s="1"/>
  <c r="I667" i="165"/>
  <c r="J667" i="165" s="1"/>
  <c r="I665" i="165"/>
  <c r="J665" i="165" s="1"/>
  <c r="I663" i="165"/>
  <c r="J663" i="165" s="1"/>
  <c r="I661" i="165"/>
  <c r="J661" i="165" s="1"/>
  <c r="A661" i="165"/>
  <c r="I659" i="165"/>
  <c r="J659" i="165" s="1"/>
  <c r="I644" i="165"/>
  <c r="J644" i="165" s="1"/>
  <c r="I642" i="165"/>
  <c r="J642" i="165" s="1"/>
  <c r="I638" i="165"/>
  <c r="J638" i="165" s="1"/>
  <c r="I636" i="165"/>
  <c r="J636" i="165" s="1"/>
  <c r="I634" i="165"/>
  <c r="J634" i="165" s="1"/>
  <c r="I632" i="165"/>
  <c r="J632" i="165" s="1"/>
  <c r="I630" i="165"/>
  <c r="J630" i="165" s="1"/>
  <c r="I628" i="165"/>
  <c r="J628" i="165" s="1"/>
  <c r="I626" i="165"/>
  <c r="J626" i="165" s="1"/>
  <c r="I624" i="165"/>
  <c r="J624" i="165" s="1"/>
  <c r="A624" i="165"/>
  <c r="I622" i="165"/>
  <c r="J622" i="165" s="1"/>
  <c r="I608" i="165"/>
  <c r="J608" i="165" s="1"/>
  <c r="I606" i="165"/>
  <c r="J606" i="165" s="1"/>
  <c r="I604" i="165"/>
  <c r="J604" i="165" s="1"/>
  <c r="I602" i="165"/>
  <c r="J602" i="165" s="1"/>
  <c r="I600" i="165"/>
  <c r="J600" i="165" s="1"/>
  <c r="I598" i="165"/>
  <c r="J598" i="165" s="1"/>
  <c r="I596" i="165"/>
  <c r="J596" i="165" s="1"/>
  <c r="I594" i="165"/>
  <c r="J594" i="165" s="1"/>
  <c r="I590" i="165"/>
  <c r="J590" i="165" s="1"/>
  <c r="A590" i="165"/>
  <c r="A594" i="165" s="1"/>
  <c r="A596" i="165" s="1"/>
  <c r="I586" i="165"/>
  <c r="J586" i="165" s="1"/>
  <c r="I576" i="165"/>
  <c r="J576" i="165" s="1"/>
  <c r="I574" i="165"/>
  <c r="J574" i="165" s="1"/>
  <c r="I572" i="165"/>
  <c r="J572" i="165" s="1"/>
  <c r="I570" i="165"/>
  <c r="J570" i="165" s="1"/>
  <c r="I568" i="165"/>
  <c r="J568" i="165" s="1"/>
  <c r="I566" i="165"/>
  <c r="J566" i="165" s="1"/>
  <c r="I564" i="165"/>
  <c r="J564" i="165" s="1"/>
  <c r="I562" i="165"/>
  <c r="J562" i="165" s="1"/>
  <c r="I560" i="165"/>
  <c r="J560" i="165" s="1"/>
  <c r="I558" i="165"/>
  <c r="J558" i="165" s="1"/>
  <c r="I556" i="165"/>
  <c r="J556" i="165" s="1"/>
  <c r="I554" i="165"/>
  <c r="J554" i="165" s="1"/>
  <c r="I552" i="165"/>
  <c r="J552" i="165" s="1"/>
  <c r="I550" i="165"/>
  <c r="J550" i="165" s="1"/>
  <c r="A550" i="165"/>
  <c r="I548" i="165"/>
  <c r="J548" i="165" s="1"/>
  <c r="I539" i="165"/>
  <c r="J539" i="165" s="1"/>
  <c r="I537" i="165"/>
  <c r="J537" i="165" s="1"/>
  <c r="I535" i="165"/>
  <c r="J535" i="165" s="1"/>
  <c r="I533" i="165"/>
  <c r="J533" i="165" s="1"/>
  <c r="I531" i="165"/>
  <c r="J531" i="165" s="1"/>
  <c r="I529" i="165"/>
  <c r="J529" i="165" s="1"/>
  <c r="I527" i="165"/>
  <c r="J527" i="165" s="1"/>
  <c r="I525" i="165"/>
  <c r="J525" i="165" s="1"/>
  <c r="I523" i="165"/>
  <c r="J523" i="165" s="1"/>
  <c r="I521" i="165"/>
  <c r="J521" i="165" s="1"/>
  <c r="I519" i="165"/>
  <c r="J519" i="165" s="1"/>
  <c r="I517" i="165"/>
  <c r="J517" i="165" s="1"/>
  <c r="I515" i="165"/>
  <c r="J515" i="165" s="1"/>
  <c r="I513" i="165"/>
  <c r="J513" i="165" s="1"/>
  <c r="A513" i="165"/>
  <c r="A515" i="165" s="1"/>
  <c r="I511" i="165"/>
  <c r="J511" i="165" s="1"/>
  <c r="I474" i="165"/>
  <c r="J474" i="165" s="1"/>
  <c r="J505" i="165" s="1"/>
  <c r="J1901" i="165" s="1"/>
  <c r="I457" i="165"/>
  <c r="J457" i="165" s="1"/>
  <c r="I455" i="165"/>
  <c r="J455" i="165" s="1"/>
  <c r="I453" i="165"/>
  <c r="J453" i="165" s="1"/>
  <c r="I451" i="165"/>
  <c r="J451" i="165" s="1"/>
  <c r="I449" i="165"/>
  <c r="J449" i="165" s="1"/>
  <c r="I447" i="165"/>
  <c r="J447" i="165" s="1"/>
  <c r="A447" i="165"/>
  <c r="A449" i="165" s="1"/>
  <c r="I445" i="165"/>
  <c r="J445" i="165" s="1"/>
  <c r="I421" i="165"/>
  <c r="J421" i="165" s="1"/>
  <c r="I419" i="165"/>
  <c r="J419" i="165" s="1"/>
  <c r="I417" i="165"/>
  <c r="J417" i="165" s="1"/>
  <c r="I415" i="165"/>
  <c r="J415" i="165" s="1"/>
  <c r="I413" i="165"/>
  <c r="J413" i="165" s="1"/>
  <c r="I411" i="165"/>
  <c r="J411" i="165" s="1"/>
  <c r="I409" i="165"/>
  <c r="J409" i="165" s="1"/>
  <c r="A409" i="165"/>
  <c r="A411" i="165" s="1"/>
  <c r="I407" i="165"/>
  <c r="J407" i="165" s="1"/>
  <c r="I392" i="165"/>
  <c r="J392" i="165" s="1"/>
  <c r="I390" i="165"/>
  <c r="J390" i="165" s="1"/>
  <c r="I384" i="165"/>
  <c r="J384" i="165" s="1"/>
  <c r="I380" i="165"/>
  <c r="I378" i="165"/>
  <c r="I376" i="165"/>
  <c r="I374" i="165"/>
  <c r="A374" i="165"/>
  <c r="A376" i="165" s="1"/>
  <c r="A378" i="165" s="1"/>
  <c r="A380" i="165" s="1"/>
  <c r="I372" i="165"/>
  <c r="I364" i="165"/>
  <c r="J364" i="165" s="1"/>
  <c r="I362" i="165"/>
  <c r="J362" i="165" s="1"/>
  <c r="I360" i="165"/>
  <c r="J360" i="165" s="1"/>
  <c r="I358" i="165"/>
  <c r="J358" i="165" s="1"/>
  <c r="I356" i="165"/>
  <c r="J356" i="165" s="1"/>
  <c r="I354" i="165"/>
  <c r="J354" i="165" s="1"/>
  <c r="I346" i="165"/>
  <c r="I344" i="165"/>
  <c r="I342" i="165"/>
  <c r="A342" i="165"/>
  <c r="A344" i="165" s="1"/>
  <c r="A346" i="165" s="1"/>
  <c r="I340" i="165"/>
  <c r="I321" i="165"/>
  <c r="J321" i="165" s="1"/>
  <c r="I319" i="165"/>
  <c r="J319" i="165" s="1"/>
  <c r="I317" i="165"/>
  <c r="J317" i="165" s="1"/>
  <c r="I309" i="165"/>
  <c r="J309" i="165" s="1"/>
  <c r="A309" i="165"/>
  <c r="A317" i="165" s="1"/>
  <c r="I307" i="165"/>
  <c r="J307" i="165" s="1"/>
  <c r="I296" i="165"/>
  <c r="J296" i="165" s="1"/>
  <c r="I294" i="165"/>
  <c r="J294" i="165" s="1"/>
  <c r="I292" i="165"/>
  <c r="J292" i="165" s="1"/>
  <c r="I290" i="165"/>
  <c r="J290" i="165" s="1"/>
  <c r="I288" i="165"/>
  <c r="J288" i="165" s="1"/>
  <c r="I286" i="165"/>
  <c r="J286" i="165" s="1"/>
  <c r="I284" i="165"/>
  <c r="J284" i="165" s="1"/>
  <c r="I282" i="165"/>
  <c r="J282" i="165" s="1"/>
  <c r="I280" i="165"/>
  <c r="J280" i="165" s="1"/>
  <c r="I278" i="165"/>
  <c r="J278" i="165" s="1"/>
  <c r="I276" i="165"/>
  <c r="J276" i="165" s="1"/>
  <c r="I274" i="165"/>
  <c r="J274" i="165" s="1"/>
  <c r="I272" i="165"/>
  <c r="J272" i="165" s="1"/>
  <c r="A272" i="165"/>
  <c r="A274" i="165" s="1"/>
  <c r="A276" i="165" s="1"/>
  <c r="I270" i="165"/>
  <c r="J270" i="165" s="1"/>
  <c r="I249" i="165"/>
  <c r="J249" i="165" s="1"/>
  <c r="I247" i="165"/>
  <c r="J247" i="165" s="1"/>
  <c r="I245" i="165"/>
  <c r="C245" i="165"/>
  <c r="I243" i="165"/>
  <c r="J243" i="165" s="1"/>
  <c r="I241" i="165"/>
  <c r="J241" i="165" s="1"/>
  <c r="I239" i="165"/>
  <c r="J239" i="165" s="1"/>
  <c r="I237" i="165"/>
  <c r="J237" i="165" s="1"/>
  <c r="I235" i="165"/>
  <c r="J235" i="165" s="1"/>
  <c r="A235" i="165"/>
  <c r="I233" i="165"/>
  <c r="J233" i="165" s="1"/>
  <c r="I222" i="165"/>
  <c r="J222" i="165" s="1"/>
  <c r="I220" i="165"/>
  <c r="J220" i="165" s="1"/>
  <c r="I218" i="165"/>
  <c r="J218" i="165" s="1"/>
  <c r="I216" i="165"/>
  <c r="J216" i="165" s="1"/>
  <c r="I214" i="165"/>
  <c r="J214" i="165" s="1"/>
  <c r="I212" i="165"/>
  <c r="J212" i="165" s="1"/>
  <c r="I210" i="165"/>
  <c r="J210" i="165" s="1"/>
  <c r="I208" i="165"/>
  <c r="I206" i="165"/>
  <c r="I204" i="165"/>
  <c r="J204" i="165" s="1"/>
  <c r="I202" i="165"/>
  <c r="J202" i="165" s="1"/>
  <c r="I200" i="165"/>
  <c r="J200" i="165" s="1"/>
  <c r="I198" i="165"/>
  <c r="J198" i="165" s="1"/>
  <c r="I196" i="165"/>
  <c r="J196" i="165" s="1"/>
  <c r="A196" i="165"/>
  <c r="I194" i="165"/>
  <c r="J194" i="165" s="1"/>
  <c r="I182" i="165"/>
  <c r="J182" i="165" s="1"/>
  <c r="I180" i="165"/>
  <c r="J180" i="165" s="1"/>
  <c r="I176" i="165"/>
  <c r="J176" i="165" s="1"/>
  <c r="I174" i="165"/>
  <c r="J174" i="165" s="1"/>
  <c r="I172" i="165"/>
  <c r="J172" i="165" s="1"/>
  <c r="I170" i="165"/>
  <c r="J170" i="165" s="1"/>
  <c r="I168" i="165"/>
  <c r="J168" i="165" s="1"/>
  <c r="I166" i="165"/>
  <c r="J166" i="165" s="1"/>
  <c r="I164" i="165"/>
  <c r="J164" i="165" s="1"/>
  <c r="I162" i="165"/>
  <c r="J162" i="165" s="1"/>
  <c r="I160" i="165"/>
  <c r="J160" i="165" s="1"/>
  <c r="A160" i="165"/>
  <c r="I158" i="165"/>
  <c r="J158" i="165" s="1"/>
  <c r="I135" i="165"/>
  <c r="J135" i="165" s="1"/>
  <c r="I133" i="165"/>
  <c r="J133" i="165" s="1"/>
  <c r="I131" i="165"/>
  <c r="J131" i="165" s="1"/>
  <c r="I129" i="165"/>
  <c r="J129" i="165" s="1"/>
  <c r="I127" i="165"/>
  <c r="J127" i="165" s="1"/>
  <c r="I125" i="165"/>
  <c r="J125" i="165" s="1"/>
  <c r="I123" i="165"/>
  <c r="J123" i="165" s="1"/>
  <c r="A123" i="165"/>
  <c r="I121" i="165"/>
  <c r="J121" i="165" s="1"/>
  <c r="I103" i="165"/>
  <c r="J103" i="165" s="1"/>
  <c r="I101" i="165"/>
  <c r="J101" i="165" s="1"/>
  <c r="I99" i="165"/>
  <c r="J99" i="165" s="1"/>
  <c r="I97" i="165"/>
  <c r="J97" i="165" s="1"/>
  <c r="I95" i="165"/>
  <c r="J95" i="165" s="1"/>
  <c r="I93" i="165"/>
  <c r="J93" i="165" s="1"/>
  <c r="I91" i="165"/>
  <c r="J91" i="165" s="1"/>
  <c r="I89" i="165"/>
  <c r="J89" i="165" s="1"/>
  <c r="I87" i="165"/>
  <c r="J87" i="165" s="1"/>
  <c r="A87" i="165"/>
  <c r="I85" i="165"/>
  <c r="J85" i="165" s="1"/>
  <c r="I73" i="165"/>
  <c r="J73" i="165" s="1"/>
  <c r="I71" i="165"/>
  <c r="J71" i="165" s="1"/>
  <c r="I69" i="165"/>
  <c r="J69" i="165" s="1"/>
  <c r="I67" i="165"/>
  <c r="J67" i="165" s="1"/>
  <c r="I65" i="165"/>
  <c r="J65" i="165" s="1"/>
  <c r="I63" i="165"/>
  <c r="J63" i="165" s="1"/>
  <c r="I61" i="165"/>
  <c r="J61" i="165" s="1"/>
  <c r="I59" i="165"/>
  <c r="J59" i="165" s="1"/>
  <c r="I57" i="165"/>
  <c r="J57" i="165" s="1"/>
  <c r="I55" i="165"/>
  <c r="J55" i="165" s="1"/>
  <c r="I53" i="165"/>
  <c r="J53" i="165" s="1"/>
  <c r="I51" i="165"/>
  <c r="J51" i="165" s="1"/>
  <c r="A51" i="165"/>
  <c r="I49" i="165"/>
  <c r="J49" i="165" s="1"/>
  <c r="I37" i="165"/>
  <c r="J37" i="165" s="1"/>
  <c r="I35" i="165"/>
  <c r="J35" i="165" s="1"/>
  <c r="I33" i="165"/>
  <c r="J33" i="165" s="1"/>
  <c r="I31" i="165"/>
  <c r="J31" i="165" s="1"/>
  <c r="I29" i="165"/>
  <c r="J29" i="165" s="1"/>
  <c r="I27" i="165"/>
  <c r="J27" i="165" s="1"/>
  <c r="I25" i="165"/>
  <c r="J25" i="165" s="1"/>
  <c r="I23" i="165"/>
  <c r="J23" i="165" s="1"/>
  <c r="I21" i="165"/>
  <c r="J21" i="165" s="1"/>
  <c r="I19" i="165"/>
  <c r="J19" i="165" s="1"/>
  <c r="A19" i="165"/>
  <c r="I13" i="165"/>
  <c r="J13" i="165" s="1"/>
  <c r="A1" i="165"/>
  <c r="I2688" i="150"/>
  <c r="I2686" i="150"/>
  <c r="I2684" i="150"/>
  <c r="I2682" i="150"/>
  <c r="I2680" i="150"/>
  <c r="I2678" i="150"/>
  <c r="I2676" i="150"/>
  <c r="I2666" i="150"/>
  <c r="I2664" i="150"/>
  <c r="I2662" i="150"/>
  <c r="I2660" i="150"/>
  <c r="I2658" i="150"/>
  <c r="I2656" i="150"/>
  <c r="I2654" i="150"/>
  <c r="I2652" i="150"/>
  <c r="I2650" i="150"/>
  <c r="I2635" i="150"/>
  <c r="I2633" i="150"/>
  <c r="I2631" i="150"/>
  <c r="I2629" i="150"/>
  <c r="I2627" i="150"/>
  <c r="I2625" i="150"/>
  <c r="I2623" i="150"/>
  <c r="I2613" i="150"/>
  <c r="I2611" i="150"/>
  <c r="I2609" i="150"/>
  <c r="I2605" i="150"/>
  <c r="I2603" i="150"/>
  <c r="I2601" i="150"/>
  <c r="I2599" i="150"/>
  <c r="I2597" i="150"/>
  <c r="I2585" i="150"/>
  <c r="I2583" i="150"/>
  <c r="I2581" i="150"/>
  <c r="I2579" i="150"/>
  <c r="I2577" i="150"/>
  <c r="I2575" i="150"/>
  <c r="I2573" i="150"/>
  <c r="I2571" i="150"/>
  <c r="I2560" i="150"/>
  <c r="I2558" i="150"/>
  <c r="I2556" i="150"/>
  <c r="I2554" i="150"/>
  <c r="I2552" i="150"/>
  <c r="I2550" i="150"/>
  <c r="I2548" i="150"/>
  <c r="I2546" i="150"/>
  <c r="I2528" i="150"/>
  <c r="I2526" i="150"/>
  <c r="I2524" i="150"/>
  <c r="I2522" i="150"/>
  <c r="I2520" i="150"/>
  <c r="I2518" i="150"/>
  <c r="I2509" i="150"/>
  <c r="I2507" i="150"/>
  <c r="I2505" i="150"/>
  <c r="I2503" i="150"/>
  <c r="I2501" i="150"/>
  <c r="I2499" i="150"/>
  <c r="I2497" i="150"/>
  <c r="I2495" i="150"/>
  <c r="I2493" i="150"/>
  <c r="I2477" i="150"/>
  <c r="I2475" i="150"/>
  <c r="I2473" i="150"/>
  <c r="I2471" i="150"/>
  <c r="I2469" i="150"/>
  <c r="I2467" i="150"/>
  <c r="I2465" i="150"/>
  <c r="I2455" i="150"/>
  <c r="I2453" i="150"/>
  <c r="I2451" i="150"/>
  <c r="I2449" i="150"/>
  <c r="I2447" i="150"/>
  <c r="I2445" i="150"/>
  <c r="I2443" i="150"/>
  <c r="I2441" i="150"/>
  <c r="I2439" i="150"/>
  <c r="I2429" i="150"/>
  <c r="I2427" i="150"/>
  <c r="I2425" i="150"/>
  <c r="I2421" i="150"/>
  <c r="I2419" i="150"/>
  <c r="I2417" i="150"/>
  <c r="I2415" i="150"/>
  <c r="I2413" i="150"/>
  <c r="I2403" i="150"/>
  <c r="I2401" i="150"/>
  <c r="I2399" i="150"/>
  <c r="I2397" i="150"/>
  <c r="I2395" i="150"/>
  <c r="I2393" i="150"/>
  <c r="I2391" i="150"/>
  <c r="I2389" i="150"/>
  <c r="I2387" i="150"/>
  <c r="I2369" i="150"/>
  <c r="I2367" i="150"/>
  <c r="I2365" i="150"/>
  <c r="I2363" i="150"/>
  <c r="I2361" i="150"/>
  <c r="I2359" i="150"/>
  <c r="I2350" i="150"/>
  <c r="I2348" i="150"/>
  <c r="I2346" i="150"/>
  <c r="I2344" i="150"/>
  <c r="I2342" i="150"/>
  <c r="I2340" i="150"/>
  <c r="I2338" i="150"/>
  <c r="I2336" i="150"/>
  <c r="I2334" i="150"/>
  <c r="I2323" i="150"/>
  <c r="I2321" i="150"/>
  <c r="I2319" i="150"/>
  <c r="I2317" i="150"/>
  <c r="I2315" i="150"/>
  <c r="I2313" i="150"/>
  <c r="I2311" i="150"/>
  <c r="I2309" i="150"/>
  <c r="I2307" i="150"/>
  <c r="I2291" i="150"/>
  <c r="I2289" i="150"/>
  <c r="I2287" i="150"/>
  <c r="I2285" i="150"/>
  <c r="I2283" i="150"/>
  <c r="I2281" i="150"/>
  <c r="I2279" i="150"/>
  <c r="I2269" i="150"/>
  <c r="I2267" i="150"/>
  <c r="I2265" i="150"/>
  <c r="I2263" i="150"/>
  <c r="I2261" i="150"/>
  <c r="I2259" i="150"/>
  <c r="I2257" i="150"/>
  <c r="I2255" i="150"/>
  <c r="I2253" i="150"/>
  <c r="I2235" i="150"/>
  <c r="I2233" i="150"/>
  <c r="I2231" i="150"/>
  <c r="I2229" i="150"/>
  <c r="I2227" i="150"/>
  <c r="I2225" i="150"/>
  <c r="I2212" i="150"/>
  <c r="I2210" i="150"/>
  <c r="I2208" i="150"/>
  <c r="I2206" i="150"/>
  <c r="I2204" i="150"/>
  <c r="I2202" i="150"/>
  <c r="I2200" i="150"/>
  <c r="I2198" i="150"/>
  <c r="I2188" i="150"/>
  <c r="I2186" i="150"/>
  <c r="I2184" i="150"/>
  <c r="I2182" i="150"/>
  <c r="I2180" i="150"/>
  <c r="I2178" i="150"/>
  <c r="I2176" i="150"/>
  <c r="I2174" i="150"/>
  <c r="I2172" i="150"/>
  <c r="I2162" i="150"/>
  <c r="I2160" i="150"/>
  <c r="I2158" i="150"/>
  <c r="I2156" i="150"/>
  <c r="I2154" i="150"/>
  <c r="I2152" i="150"/>
  <c r="I2150" i="150"/>
  <c r="I2148" i="150"/>
  <c r="I2146" i="150"/>
  <c r="I2135" i="150"/>
  <c r="I2133" i="150"/>
  <c r="I2131" i="150"/>
  <c r="I2129" i="150"/>
  <c r="I2127" i="150"/>
  <c r="I2125" i="150"/>
  <c r="I2123" i="150"/>
  <c r="I2121" i="150"/>
  <c r="I2119" i="150"/>
  <c r="I2085" i="150"/>
  <c r="I2083" i="150"/>
  <c r="I2058" i="150"/>
  <c r="I2056" i="150"/>
  <c r="I2054" i="150"/>
  <c r="I2043" i="150"/>
  <c r="I2041" i="150"/>
  <c r="I2037" i="150"/>
  <c r="I2035" i="150"/>
  <c r="I2031" i="150"/>
  <c r="I2029" i="150"/>
  <c r="I2027" i="150"/>
  <c r="I2025" i="150"/>
  <c r="I2014" i="150"/>
  <c r="I2012" i="150"/>
  <c r="I2010" i="150"/>
  <c r="I2008" i="150"/>
  <c r="I2006" i="150"/>
  <c r="I2004" i="150"/>
  <c r="I2002" i="150"/>
  <c r="I2000" i="150"/>
  <c r="I1989" i="150"/>
  <c r="I1987" i="150"/>
  <c r="I1985" i="150"/>
  <c r="I1983" i="150"/>
  <c r="I1981" i="150"/>
  <c r="I1979" i="150"/>
  <c r="I1977" i="150"/>
  <c r="I1975" i="150"/>
  <c r="I1965" i="150"/>
  <c r="I1963" i="150"/>
  <c r="I1961" i="150"/>
  <c r="I1959" i="150"/>
  <c r="I1957" i="150"/>
  <c r="I1955" i="150"/>
  <c r="I1953" i="150"/>
  <c r="I1951" i="150"/>
  <c r="I1949" i="150"/>
  <c r="I1947" i="150"/>
  <c r="I1937" i="150"/>
  <c r="I1935" i="150"/>
  <c r="I1933" i="150"/>
  <c r="I1931" i="150"/>
  <c r="I1929" i="150"/>
  <c r="I1927" i="150"/>
  <c r="I1925" i="150"/>
  <c r="I1923" i="150"/>
  <c r="I1921" i="150"/>
  <c r="I1919" i="150"/>
  <c r="I1904" i="150"/>
  <c r="I1902" i="150"/>
  <c r="I1900" i="150"/>
  <c r="I1898" i="150"/>
  <c r="I1896" i="150"/>
  <c r="I1894" i="150"/>
  <c r="I1878" i="150"/>
  <c r="I1876" i="150"/>
  <c r="I1874" i="150"/>
  <c r="I1872" i="150"/>
  <c r="I1870" i="150"/>
  <c r="I1868" i="150"/>
  <c r="I1866" i="150"/>
  <c r="I1864" i="150"/>
  <c r="I1862" i="150"/>
  <c r="I1860" i="150"/>
  <c r="I1858" i="150"/>
  <c r="I1842" i="150"/>
  <c r="I1838" i="150"/>
  <c r="I1836" i="150"/>
  <c r="I1834" i="150"/>
  <c r="I1832" i="150"/>
  <c r="I1830" i="150"/>
  <c r="I1828" i="150"/>
  <c r="I1826" i="150"/>
  <c r="I1824" i="150"/>
  <c r="I1822" i="150"/>
  <c r="I1804" i="150"/>
  <c r="I1802" i="150"/>
  <c r="I1800" i="150"/>
  <c r="I1798" i="150"/>
  <c r="I1796" i="150"/>
  <c r="I1792" i="150"/>
  <c r="I1790" i="150"/>
  <c r="I1788" i="150"/>
  <c r="I1786" i="150"/>
  <c r="I1770" i="150"/>
  <c r="I1768" i="150"/>
  <c r="I1766" i="150"/>
  <c r="I1764" i="150"/>
  <c r="I1762" i="150"/>
  <c r="I1758" i="150"/>
  <c r="I1756" i="150"/>
  <c r="I1754" i="150"/>
  <c r="I1752" i="150"/>
  <c r="I1750" i="150"/>
  <c r="I1739" i="150"/>
  <c r="I1737" i="150"/>
  <c r="I1733" i="150"/>
  <c r="I1731" i="150"/>
  <c r="I1729" i="150"/>
  <c r="I1725" i="150"/>
  <c r="I1721" i="150"/>
  <c r="I1719" i="150"/>
  <c r="I1715" i="150"/>
  <c r="I1713" i="150"/>
  <c r="I1694" i="150"/>
  <c r="I1692" i="150"/>
  <c r="I1688" i="150"/>
  <c r="I1686" i="150"/>
  <c r="I1682" i="150"/>
  <c r="I1678" i="150"/>
  <c r="I1676" i="150"/>
  <c r="I1665" i="150"/>
  <c r="I1663" i="150"/>
  <c r="I1661" i="150"/>
  <c r="I1659" i="150"/>
  <c r="I1657" i="150"/>
  <c r="I1655" i="150"/>
  <c r="I1653" i="150"/>
  <c r="I1651" i="150"/>
  <c r="I1647" i="150"/>
  <c r="I1645" i="150"/>
  <c r="I1641" i="150"/>
  <c r="I1639" i="150"/>
  <c r="I1637" i="150"/>
  <c r="I1621" i="150"/>
  <c r="I1619" i="150"/>
  <c r="I1617" i="150"/>
  <c r="I1615" i="150"/>
  <c r="I1613" i="150"/>
  <c r="I1611" i="150"/>
  <c r="I1607" i="150"/>
  <c r="I1603" i="150"/>
  <c r="I1601" i="150"/>
  <c r="I1573" i="150"/>
  <c r="I1571" i="150"/>
  <c r="I1569" i="150"/>
  <c r="I1567" i="150"/>
  <c r="I1565" i="150"/>
  <c r="I1548" i="150"/>
  <c r="I1546" i="150"/>
  <c r="I1544" i="150"/>
  <c r="I1542" i="150"/>
  <c r="I1540" i="150"/>
  <c r="I1538" i="150"/>
  <c r="I1532" i="150"/>
  <c r="I1530" i="150"/>
  <c r="I1506" i="150"/>
  <c r="I1504" i="150"/>
  <c r="I1502" i="150"/>
  <c r="I1500" i="150"/>
  <c r="I1498" i="150"/>
  <c r="I1496" i="150"/>
  <c r="I1494" i="150"/>
  <c r="I1492" i="150"/>
  <c r="I1481" i="150"/>
  <c r="I1479" i="150"/>
  <c r="I1477" i="150"/>
  <c r="I1475" i="150"/>
  <c r="I1473" i="150"/>
  <c r="I1471" i="150"/>
  <c r="I1469" i="150"/>
  <c r="I1467" i="150"/>
  <c r="I1465" i="150"/>
  <c r="I1463" i="150"/>
  <c r="I1461" i="150"/>
  <c r="I1459" i="150"/>
  <c r="I1457" i="150"/>
  <c r="I1455" i="150"/>
  <c r="I1453" i="150"/>
  <c r="I1451" i="150"/>
  <c r="I1431" i="150"/>
  <c r="I1429" i="150"/>
  <c r="I1427" i="150"/>
  <c r="I1425" i="150"/>
  <c r="I1423" i="150"/>
  <c r="I1421" i="150"/>
  <c r="I1419" i="150"/>
  <c r="I1417" i="150"/>
  <c r="I1415" i="150"/>
  <c r="I1390" i="150"/>
  <c r="I1388" i="150"/>
  <c r="I1386" i="150"/>
  <c r="I1384" i="150"/>
  <c r="I1382" i="150"/>
  <c r="I1380" i="150"/>
  <c r="I1378" i="150"/>
  <c r="I1362" i="150"/>
  <c r="I1360" i="150"/>
  <c r="I1358" i="150"/>
  <c r="I1356" i="150"/>
  <c r="I1346" i="150"/>
  <c r="I1344" i="150"/>
  <c r="I1325" i="150"/>
  <c r="I1323" i="150"/>
  <c r="I1321" i="150"/>
  <c r="I1319" i="150"/>
  <c r="I1317" i="150"/>
  <c r="I1315" i="150"/>
  <c r="I1313" i="150"/>
  <c r="I1311" i="150"/>
  <c r="I1309" i="150"/>
  <c r="I1307" i="150"/>
  <c r="I1305" i="150"/>
  <c r="I1303" i="150"/>
  <c r="I1288" i="150"/>
  <c r="I1286" i="150"/>
  <c r="I1284" i="150"/>
  <c r="I1282" i="150"/>
  <c r="I1280" i="150"/>
  <c r="I1278" i="150"/>
  <c r="I1276" i="150"/>
  <c r="I1272" i="150"/>
  <c r="I1270" i="150"/>
  <c r="I1268" i="150"/>
  <c r="I1266" i="150"/>
  <c r="I1252" i="150"/>
  <c r="I1250" i="150"/>
  <c r="I1248" i="150"/>
  <c r="I1246" i="150"/>
  <c r="I1244" i="150"/>
  <c r="I1242" i="150"/>
  <c r="I1240" i="150"/>
  <c r="I1238" i="150"/>
  <c r="I1236" i="150"/>
  <c r="I1234" i="150"/>
  <c r="I1232" i="150"/>
  <c r="I1230" i="150"/>
  <c r="I1228" i="150"/>
  <c r="I1212" i="150"/>
  <c r="I1210" i="150"/>
  <c r="I1208" i="150"/>
  <c r="I1206" i="150"/>
  <c r="I1204" i="150"/>
  <c r="I1202" i="150"/>
  <c r="I1200" i="150"/>
  <c r="I1198" i="150"/>
  <c r="I1196" i="150"/>
  <c r="I1194" i="150"/>
  <c r="I1192" i="150"/>
  <c r="I1190" i="150"/>
  <c r="I1178" i="150"/>
  <c r="I1176" i="150"/>
  <c r="I1174" i="150"/>
  <c r="I1172" i="150"/>
  <c r="I1170" i="150"/>
  <c r="I1168" i="150"/>
  <c r="I1166" i="150"/>
  <c r="I1164" i="150"/>
  <c r="I1162" i="150"/>
  <c r="I1160" i="150"/>
  <c r="I1158" i="150"/>
  <c r="I1156" i="150"/>
  <c r="I1154" i="150"/>
  <c r="I1152" i="150"/>
  <c r="I1138" i="150"/>
  <c r="I1136" i="150"/>
  <c r="I1134" i="150"/>
  <c r="I1132" i="150"/>
  <c r="I1130" i="150"/>
  <c r="I1128" i="150"/>
  <c r="I1126" i="150"/>
  <c r="I1124" i="150"/>
  <c r="I1122" i="150"/>
  <c r="I1120" i="150"/>
  <c r="I1118" i="150"/>
  <c r="I1116" i="150"/>
  <c r="I1114" i="150"/>
  <c r="I1100" i="150"/>
  <c r="I1098" i="150"/>
  <c r="I1096" i="150"/>
  <c r="I1094" i="150"/>
  <c r="I1092" i="150"/>
  <c r="I1090" i="150"/>
  <c r="I1086" i="150"/>
  <c r="I1084" i="150"/>
  <c r="I1082" i="150"/>
  <c r="I1080" i="150"/>
  <c r="I1078" i="150"/>
  <c r="I1065" i="150"/>
  <c r="I1063" i="150"/>
  <c r="I1061" i="150"/>
  <c r="I1059" i="150"/>
  <c r="I1057" i="150"/>
  <c r="I1055" i="150"/>
  <c r="I1053" i="150"/>
  <c r="I1051" i="150"/>
  <c r="I1049" i="150"/>
  <c r="I1047" i="150"/>
  <c r="I1045" i="150"/>
  <c r="I1043" i="150"/>
  <c r="I1041" i="150"/>
  <c r="I1027" i="150"/>
  <c r="I1025" i="150"/>
  <c r="I1023" i="150"/>
  <c r="I1021" i="150"/>
  <c r="I1019" i="150"/>
  <c r="I1017" i="150"/>
  <c r="I1015" i="150"/>
  <c r="I1013" i="150"/>
  <c r="I1011" i="150"/>
  <c r="I1009" i="150"/>
  <c r="I1007" i="150"/>
  <c r="I1005" i="150"/>
  <c r="I1003" i="150"/>
  <c r="I992" i="150"/>
  <c r="I990" i="150"/>
  <c r="I988" i="150"/>
  <c r="I986" i="150"/>
  <c r="I984" i="150"/>
  <c r="I982" i="150"/>
  <c r="I980" i="150"/>
  <c r="I978" i="150"/>
  <c r="I976" i="150"/>
  <c r="I974" i="150"/>
  <c r="I972" i="150"/>
  <c r="I970" i="150"/>
  <c r="I968" i="150"/>
  <c r="I966" i="150"/>
  <c r="I952" i="150"/>
  <c r="I950" i="150"/>
  <c r="I948" i="150"/>
  <c r="I946" i="150"/>
  <c r="I944" i="150"/>
  <c r="I942" i="150"/>
  <c r="I940" i="150"/>
  <c r="I938" i="150"/>
  <c r="I936" i="150"/>
  <c r="I934" i="150"/>
  <c r="I932" i="150"/>
  <c r="I930" i="150"/>
  <c r="I928" i="150"/>
  <c r="I917" i="150"/>
  <c r="I915" i="150"/>
  <c r="I913" i="150"/>
  <c r="I911" i="150"/>
  <c r="I909" i="150"/>
  <c r="I907" i="150"/>
  <c r="I905" i="150"/>
  <c r="I903" i="150"/>
  <c r="I901" i="150"/>
  <c r="I899" i="150"/>
  <c r="I897" i="150"/>
  <c r="I895" i="150"/>
  <c r="I893" i="150"/>
  <c r="I891" i="150"/>
  <c r="I879" i="150"/>
  <c r="I877" i="150"/>
  <c r="I875" i="150"/>
  <c r="I873" i="150"/>
  <c r="I871" i="150"/>
  <c r="I869" i="150"/>
  <c r="I867" i="150"/>
  <c r="I865" i="150"/>
  <c r="I863" i="150"/>
  <c r="I861" i="150"/>
  <c r="I859" i="150"/>
  <c r="I857" i="150"/>
  <c r="I855" i="150"/>
  <c r="I853" i="150"/>
  <c r="I840" i="150"/>
  <c r="I838" i="150"/>
  <c r="I836" i="150"/>
  <c r="I834" i="150"/>
  <c r="I832" i="150"/>
  <c r="I830" i="150"/>
  <c r="I828" i="150"/>
  <c r="I826" i="150"/>
  <c r="I824" i="150"/>
  <c r="I822" i="150"/>
  <c r="I820" i="150"/>
  <c r="I818" i="150"/>
  <c r="I816" i="150"/>
  <c r="I814" i="150"/>
  <c r="I796" i="150"/>
  <c r="I794" i="150"/>
  <c r="I792" i="150"/>
  <c r="I790" i="150"/>
  <c r="I788" i="150"/>
  <c r="I786" i="150"/>
  <c r="I784" i="150"/>
  <c r="I780" i="150"/>
  <c r="I778" i="150"/>
  <c r="I776" i="150"/>
  <c r="I774" i="150"/>
  <c r="I750" i="150"/>
  <c r="I746" i="150"/>
  <c r="I742" i="150"/>
  <c r="I715" i="150"/>
  <c r="I707" i="150"/>
  <c r="I705" i="150"/>
  <c r="I678" i="150"/>
  <c r="I676" i="150"/>
  <c r="I674" i="150"/>
  <c r="I672" i="150"/>
  <c r="I670" i="150"/>
  <c r="I640" i="150"/>
  <c r="I638" i="150"/>
  <c r="I636" i="150"/>
  <c r="I608" i="150"/>
  <c r="I606" i="150"/>
  <c r="I604" i="150"/>
  <c r="I602" i="150"/>
  <c r="I600" i="150"/>
  <c r="I579" i="150"/>
  <c r="I577" i="150"/>
  <c r="I575" i="150"/>
  <c r="I569" i="150"/>
  <c r="I567" i="150"/>
  <c r="I565" i="150"/>
  <c r="I548" i="150"/>
  <c r="I546" i="150"/>
  <c r="I544" i="150"/>
  <c r="I542" i="150"/>
  <c r="I540" i="150"/>
  <c r="I538" i="150"/>
  <c r="I536" i="150"/>
  <c r="I534" i="150"/>
  <c r="I532" i="150"/>
  <c r="I530" i="150"/>
  <c r="I528" i="150"/>
  <c r="I516" i="150"/>
  <c r="I514" i="150"/>
  <c r="I512" i="150"/>
  <c r="I508" i="150"/>
  <c r="I506" i="150"/>
  <c r="I502" i="150"/>
  <c r="I500" i="150"/>
  <c r="I498" i="150"/>
  <c r="I496" i="150"/>
  <c r="I494" i="150"/>
  <c r="I492" i="150"/>
  <c r="I490" i="150"/>
  <c r="I479" i="150"/>
  <c r="I477" i="150"/>
  <c r="I475" i="150"/>
  <c r="I473" i="150"/>
  <c r="I471" i="150"/>
  <c r="I469" i="150"/>
  <c r="I467" i="150"/>
  <c r="I465" i="150"/>
  <c r="I463" i="150"/>
  <c r="I461" i="150"/>
  <c r="I459" i="150"/>
  <c r="I457" i="150"/>
  <c r="I455" i="150"/>
  <c r="I453" i="150"/>
  <c r="I451" i="150"/>
  <c r="I440" i="150"/>
  <c r="I438" i="150"/>
  <c r="I436" i="150"/>
  <c r="I434" i="150"/>
  <c r="I432" i="150"/>
  <c r="I430" i="150"/>
  <c r="I428" i="150"/>
  <c r="I426" i="150"/>
  <c r="I424" i="150"/>
  <c r="I422" i="150"/>
  <c r="I420" i="150"/>
  <c r="I418" i="150"/>
  <c r="I416" i="150"/>
  <c r="I414" i="150"/>
  <c r="I412" i="150"/>
  <c r="I401" i="150"/>
  <c r="I399" i="150"/>
  <c r="I397" i="150"/>
  <c r="I395" i="150"/>
  <c r="I393" i="150"/>
  <c r="I391" i="150"/>
  <c r="I389" i="150"/>
  <c r="I387" i="150"/>
  <c r="I385" i="150"/>
  <c r="I383" i="150"/>
  <c r="I381" i="150"/>
  <c r="I379" i="150"/>
  <c r="I377" i="150"/>
  <c r="I375" i="150"/>
  <c r="I373" i="150"/>
  <c r="I371" i="150"/>
  <c r="I355" i="150"/>
  <c r="I353" i="150"/>
  <c r="I351" i="150"/>
  <c r="I349" i="150"/>
  <c r="I347" i="150"/>
  <c r="I341" i="150"/>
  <c r="I339" i="150"/>
  <c r="I337" i="150"/>
  <c r="I323" i="150"/>
  <c r="I321" i="150"/>
  <c r="I319" i="150"/>
  <c r="I317" i="150"/>
  <c r="I315" i="150"/>
  <c r="I313" i="150"/>
  <c r="I311" i="150"/>
  <c r="I309" i="150"/>
  <c r="I307" i="150"/>
  <c r="I305" i="150"/>
  <c r="I303" i="150"/>
  <c r="I301" i="150"/>
  <c r="I299" i="150"/>
  <c r="I288" i="150"/>
  <c r="I286" i="150"/>
  <c r="I284" i="150"/>
  <c r="I282" i="150"/>
  <c r="I280" i="150"/>
  <c r="I278" i="150"/>
  <c r="I276" i="150"/>
  <c r="I274" i="150"/>
  <c r="I272" i="150"/>
  <c r="I270" i="150"/>
  <c r="I268" i="150"/>
  <c r="I266" i="150"/>
  <c r="I264" i="150"/>
  <c r="I262" i="150"/>
  <c r="I236" i="150"/>
  <c r="I232" i="150"/>
  <c r="I228" i="150"/>
  <c r="I202" i="150"/>
  <c r="I198" i="150"/>
  <c r="I194" i="150"/>
  <c r="I158" i="150"/>
  <c r="I156" i="150"/>
  <c r="I154" i="150"/>
  <c r="I143" i="150"/>
  <c r="I141" i="150"/>
  <c r="I139" i="150"/>
  <c r="I135" i="150"/>
  <c r="I133" i="150"/>
  <c r="I131" i="150"/>
  <c r="I129" i="150"/>
  <c r="I125" i="150"/>
  <c r="I123" i="150"/>
  <c r="I121" i="150"/>
  <c r="I119" i="150"/>
  <c r="I94" i="150"/>
  <c r="I92" i="150"/>
  <c r="I90" i="150"/>
  <c r="I88" i="150"/>
  <c r="I86" i="150"/>
  <c r="I84" i="150"/>
  <c r="I82" i="150"/>
  <c r="I66" i="150"/>
  <c r="I64" i="150"/>
  <c r="I60" i="150"/>
  <c r="I56" i="150"/>
  <c r="I54" i="150"/>
  <c r="I52" i="150"/>
  <c r="I35" i="150"/>
  <c r="I33" i="150"/>
  <c r="I31" i="150"/>
  <c r="I29" i="150"/>
  <c r="I25" i="150"/>
  <c r="I23" i="150"/>
  <c r="I21" i="150"/>
  <c r="I19" i="150"/>
  <c r="I17" i="150"/>
  <c r="I15" i="150"/>
  <c r="I13" i="150"/>
  <c r="I642" i="149"/>
  <c r="I565" i="149"/>
  <c r="I710" i="149"/>
  <c r="I706" i="149"/>
  <c r="I704" i="149"/>
  <c r="I693" i="149"/>
  <c r="I691" i="149"/>
  <c r="I689" i="149"/>
  <c r="I687" i="149"/>
  <c r="I685" i="149"/>
  <c r="I683" i="149"/>
  <c r="I681" i="149"/>
  <c r="I679" i="149"/>
  <c r="I677" i="149"/>
  <c r="I675" i="149"/>
  <c r="I673" i="149"/>
  <c r="I671" i="149"/>
  <c r="I669" i="149"/>
  <c r="I667" i="149"/>
  <c r="I650" i="149"/>
  <c r="I646" i="149"/>
  <c r="I638" i="149"/>
  <c r="I634" i="149"/>
  <c r="I617" i="149"/>
  <c r="I615" i="149"/>
  <c r="I613" i="149"/>
  <c r="I609" i="149"/>
  <c r="I607" i="149"/>
  <c r="I605" i="149"/>
  <c r="I603" i="149"/>
  <c r="I599" i="149"/>
  <c r="I597" i="149"/>
  <c r="I595" i="149"/>
  <c r="I577" i="149"/>
  <c r="I575" i="149"/>
  <c r="I573" i="149"/>
  <c r="I561" i="149"/>
  <c r="I559" i="149"/>
  <c r="I547" i="149"/>
  <c r="I543" i="149"/>
  <c r="I541" i="149"/>
  <c r="I537" i="149"/>
  <c r="I535" i="149"/>
  <c r="I533" i="149"/>
  <c r="I531" i="149"/>
  <c r="I529" i="149"/>
  <c r="I527" i="149"/>
  <c r="I523" i="149"/>
  <c r="I521" i="149"/>
  <c r="I519" i="149"/>
  <c r="I505" i="149"/>
  <c r="I503" i="149"/>
  <c r="I501" i="149"/>
  <c r="I499" i="149"/>
  <c r="I495" i="149"/>
  <c r="I493" i="149"/>
  <c r="I491" i="149"/>
  <c r="I489" i="149"/>
  <c r="I481" i="149"/>
  <c r="I479" i="149"/>
  <c r="I466" i="149"/>
  <c r="I464" i="149"/>
  <c r="I462" i="149"/>
  <c r="I458" i="149"/>
  <c r="I456" i="149"/>
  <c r="I454" i="149"/>
  <c r="I452" i="149"/>
  <c r="I448" i="149"/>
  <c r="I425" i="149"/>
  <c r="I423" i="149"/>
  <c r="I421" i="149"/>
  <c r="I419" i="149"/>
  <c r="I417" i="149"/>
  <c r="I411" i="149"/>
  <c r="I398" i="149"/>
  <c r="I396" i="149"/>
  <c r="I394" i="149"/>
  <c r="I392" i="149"/>
  <c r="I390" i="149"/>
  <c r="I388" i="149"/>
  <c r="I384" i="149"/>
  <c r="I382" i="149"/>
  <c r="I380" i="149"/>
  <c r="I378" i="149"/>
  <c r="I376" i="149"/>
  <c r="I368" i="149"/>
  <c r="I358" i="149"/>
  <c r="I354" i="149"/>
  <c r="I352" i="149"/>
  <c r="I350" i="149"/>
  <c r="I348" i="149"/>
  <c r="I346" i="149"/>
  <c r="I344" i="149"/>
  <c r="I342" i="149"/>
  <c r="I340" i="149"/>
  <c r="I338" i="149"/>
  <c r="I334" i="149"/>
  <c r="I332" i="149"/>
  <c r="I319" i="149"/>
  <c r="I317" i="149"/>
  <c r="I315" i="149"/>
  <c r="I313" i="149"/>
  <c r="I311" i="149"/>
  <c r="I307" i="149"/>
  <c r="I305" i="149"/>
  <c r="I303" i="149"/>
  <c r="I301" i="149"/>
  <c r="I297" i="149"/>
  <c r="I295" i="149"/>
  <c r="I293" i="149"/>
  <c r="I291" i="149"/>
  <c r="I289" i="149"/>
  <c r="I275" i="149"/>
  <c r="I273" i="149"/>
  <c r="I271" i="149"/>
  <c r="I269" i="149"/>
  <c r="I265" i="149"/>
  <c r="I263" i="149"/>
  <c r="I261" i="149"/>
  <c r="I259" i="149"/>
  <c r="I257" i="149"/>
  <c r="I255" i="149"/>
  <c r="I253" i="149"/>
  <c r="I251" i="149"/>
  <c r="I249" i="149"/>
  <c r="I247" i="149"/>
  <c r="I233" i="149"/>
  <c r="I227" i="149"/>
  <c r="I225" i="149"/>
  <c r="I223" i="149"/>
  <c r="I221" i="149"/>
  <c r="I219" i="149"/>
  <c r="I217" i="149"/>
  <c r="I215" i="149"/>
  <c r="I213" i="149"/>
  <c r="I211" i="149"/>
  <c r="I209" i="149"/>
  <c r="I188" i="149"/>
  <c r="I186" i="149"/>
  <c r="I184" i="149"/>
  <c r="I182" i="149"/>
  <c r="I180" i="149"/>
  <c r="I178" i="149"/>
  <c r="I176" i="149"/>
  <c r="I174" i="149"/>
  <c r="I172" i="149"/>
  <c r="I170" i="149"/>
  <c r="I151" i="149"/>
  <c r="I147" i="149"/>
  <c r="I145" i="149"/>
  <c r="I143" i="149"/>
  <c r="I141" i="149"/>
  <c r="I139" i="149"/>
  <c r="I137" i="149"/>
  <c r="I135" i="149"/>
  <c r="I133" i="149"/>
  <c r="I131" i="149"/>
  <c r="I98" i="149"/>
  <c r="I96" i="149"/>
  <c r="I94" i="149"/>
  <c r="I92" i="149"/>
  <c r="I74" i="149"/>
  <c r="I72" i="149"/>
  <c r="I70" i="149"/>
  <c r="I68" i="149"/>
  <c r="I66" i="149"/>
  <c r="I62" i="149"/>
  <c r="I60" i="149"/>
  <c r="I58" i="149"/>
  <c r="I56" i="149"/>
  <c r="I54" i="149"/>
  <c r="I35" i="149"/>
  <c r="I33" i="149"/>
  <c r="I31" i="149"/>
  <c r="I29" i="149"/>
  <c r="I27" i="149"/>
  <c r="I25" i="149"/>
  <c r="I23" i="149"/>
  <c r="I21" i="149"/>
  <c r="I19" i="149"/>
  <c r="I17" i="149"/>
  <c r="I15" i="149"/>
  <c r="I454" i="148"/>
  <c r="I447" i="148"/>
  <c r="I431" i="148"/>
  <c r="I426" i="148"/>
  <c r="I420" i="148"/>
  <c r="I402" i="148"/>
  <c r="I397" i="148"/>
  <c r="I393" i="148"/>
  <c r="I377" i="148"/>
  <c r="I372" i="148"/>
  <c r="I368" i="148"/>
  <c r="I365" i="148"/>
  <c r="I351" i="148"/>
  <c r="I347" i="148"/>
  <c r="I339" i="148"/>
  <c r="I316" i="148"/>
  <c r="I313" i="148"/>
  <c r="I310" i="148"/>
  <c r="I295" i="148"/>
  <c r="I290" i="148"/>
  <c r="I287" i="148"/>
  <c r="I283" i="148"/>
  <c r="I267" i="148"/>
  <c r="I262" i="148"/>
  <c r="I258" i="148"/>
  <c r="I255" i="148"/>
  <c r="I236" i="148"/>
  <c r="I231" i="148"/>
  <c r="I226" i="148"/>
  <c r="I206" i="148"/>
  <c r="I201" i="148"/>
  <c r="I175" i="148"/>
  <c r="I173" i="148"/>
  <c r="I171" i="148"/>
  <c r="I169" i="148"/>
  <c r="I165" i="148"/>
  <c r="I163" i="148"/>
  <c r="I161" i="148"/>
  <c r="I142" i="148"/>
  <c r="I140" i="148"/>
  <c r="I138" i="148"/>
  <c r="I136" i="148"/>
  <c r="I134" i="148"/>
  <c r="I132" i="148"/>
  <c r="I128" i="148"/>
  <c r="I126" i="148"/>
  <c r="I124" i="148"/>
  <c r="I107" i="148"/>
  <c r="I101" i="148"/>
  <c r="I97" i="148"/>
  <c r="I95" i="148"/>
  <c r="I93" i="148"/>
  <c r="I77" i="148"/>
  <c r="I75" i="148"/>
  <c r="I71" i="148"/>
  <c r="I69" i="148"/>
  <c r="I67" i="148"/>
  <c r="I61" i="148"/>
  <c r="I57" i="148"/>
  <c r="I55" i="148"/>
  <c r="I53" i="148"/>
  <c r="I39" i="148"/>
  <c r="I37" i="148"/>
  <c r="I35" i="148"/>
  <c r="I33" i="148"/>
  <c r="I31" i="148"/>
  <c r="I29" i="148"/>
  <c r="I21" i="148"/>
  <c r="I19" i="148"/>
  <c r="I17" i="148"/>
  <c r="I15" i="148"/>
  <c r="I13" i="148"/>
  <c r="B341" i="156"/>
  <c r="J302" i="156"/>
  <c r="J322" i="156" s="1"/>
  <c r="I249" i="156"/>
  <c r="J249" i="156" s="1"/>
  <c r="I243" i="156"/>
  <c r="J243" i="156" s="1"/>
  <c r="I241" i="156"/>
  <c r="J241" i="156" s="1"/>
  <c r="I223" i="156"/>
  <c r="J223" i="156" s="1"/>
  <c r="I221" i="156"/>
  <c r="J221" i="156" s="1"/>
  <c r="I219" i="156"/>
  <c r="J219" i="156" s="1"/>
  <c r="I217" i="156"/>
  <c r="J217" i="156" s="1"/>
  <c r="I215" i="156"/>
  <c r="J215" i="156" s="1"/>
  <c r="I197" i="156"/>
  <c r="J197" i="156" s="1"/>
  <c r="I195" i="156"/>
  <c r="J195" i="156" s="1"/>
  <c r="I193" i="156"/>
  <c r="J193" i="156" s="1"/>
  <c r="I191" i="156"/>
  <c r="J191" i="156" s="1"/>
  <c r="I189" i="156"/>
  <c r="J189" i="156" s="1"/>
  <c r="I166" i="156"/>
  <c r="J166" i="156" s="1"/>
  <c r="I164" i="156"/>
  <c r="J164" i="156" s="1"/>
  <c r="I162" i="156"/>
  <c r="J162" i="156" s="1"/>
  <c r="I160" i="156"/>
  <c r="J160" i="156" s="1"/>
  <c r="I138" i="156"/>
  <c r="J138" i="156" s="1"/>
  <c r="I136" i="156"/>
  <c r="J136" i="156" s="1"/>
  <c r="I134" i="156"/>
  <c r="J134" i="156" s="1"/>
  <c r="I132" i="156"/>
  <c r="J132" i="156" s="1"/>
  <c r="B126" i="156"/>
  <c r="I97" i="156"/>
  <c r="J97" i="156" s="1"/>
  <c r="J126" i="156" s="1"/>
  <c r="J310" i="156" s="1"/>
  <c r="J74" i="156"/>
  <c r="I74" i="156"/>
  <c r="I72" i="156"/>
  <c r="J72" i="156" s="1"/>
  <c r="I70" i="156"/>
  <c r="J70" i="156" s="1"/>
  <c r="I68" i="156"/>
  <c r="J68" i="156" s="1"/>
  <c r="I66" i="156"/>
  <c r="J66" i="156" s="1"/>
  <c r="I64" i="156"/>
  <c r="J64" i="156" s="1"/>
  <c r="I62" i="156"/>
  <c r="J62" i="156" s="1"/>
  <c r="I58" i="156"/>
  <c r="J58" i="156" s="1"/>
  <c r="I56" i="156"/>
  <c r="J56" i="156" s="1"/>
  <c r="I33" i="156"/>
  <c r="J33" i="156" s="1"/>
  <c r="I31" i="156"/>
  <c r="J31" i="156" s="1"/>
  <c r="I29" i="156"/>
  <c r="J29" i="156" s="1"/>
  <c r="I27" i="156"/>
  <c r="J27" i="156" s="1"/>
  <c r="I25" i="156"/>
  <c r="J25" i="156" s="1"/>
  <c r="I23" i="156"/>
  <c r="J23" i="156" s="1"/>
  <c r="I21" i="156"/>
  <c r="J21" i="156" s="1"/>
  <c r="I19" i="156"/>
  <c r="J19" i="156" s="1"/>
  <c r="I17" i="156"/>
  <c r="J17" i="156" s="1"/>
  <c r="I15" i="156"/>
  <c r="J15" i="156" s="1"/>
  <c r="I13" i="156"/>
  <c r="J13" i="156" s="1"/>
  <c r="A1" i="156"/>
  <c r="J1229" i="165" l="1"/>
  <c r="J274" i="167"/>
  <c r="J767" i="166"/>
  <c r="J763" i="166"/>
  <c r="J466" i="166"/>
  <c r="J462" i="166"/>
  <c r="C290" i="167"/>
  <c r="J290" i="167" s="1"/>
  <c r="J183" i="156"/>
  <c r="J314" i="156" s="1"/>
  <c r="J759" i="166"/>
  <c r="J521" i="167"/>
  <c r="J584" i="167" s="1"/>
  <c r="J154" i="156"/>
  <c r="J312" i="156" s="1"/>
  <c r="J267" i="156"/>
  <c r="J320" i="156" s="1"/>
  <c r="J336" i="167"/>
  <c r="J574" i="167" s="1"/>
  <c r="J410" i="167"/>
  <c r="J578" i="167" s="1"/>
  <c r="A776" i="165"/>
  <c r="A778" i="165" s="1"/>
  <c r="A780" i="165" s="1"/>
  <c r="A782" i="165" s="1"/>
  <c r="J1024" i="165"/>
  <c r="J1938" i="165" s="1"/>
  <c r="J437" i="165"/>
  <c r="J1897" i="165" s="1"/>
  <c r="A739" i="165"/>
  <c r="J690" i="165"/>
  <c r="J1920" i="165" s="1"/>
  <c r="J43" i="165"/>
  <c r="J1875" i="165" s="1"/>
  <c r="J399" i="165"/>
  <c r="J1895" i="165" s="1"/>
  <c r="J468" i="165"/>
  <c r="J1899" i="165" s="1"/>
  <c r="A354" i="165"/>
  <c r="J840" i="165"/>
  <c r="J1928" i="165" s="1"/>
  <c r="J878" i="165"/>
  <c r="J1930" i="165" s="1"/>
  <c r="J764" i="165"/>
  <c r="J1924" i="165" s="1"/>
  <c r="J1838" i="165"/>
  <c r="J2000" i="165" s="1"/>
  <c r="J332" i="165"/>
  <c r="J1891" i="165" s="1"/>
  <c r="J653" i="165"/>
  <c r="J1918" i="165" s="1"/>
  <c r="A1818" i="165"/>
  <c r="A1822" i="165" s="1"/>
  <c r="J1283" i="165"/>
  <c r="J1961" i="165" s="1"/>
  <c r="A890" i="165"/>
  <c r="A892" i="165" s="1"/>
  <c r="A894" i="165" s="1"/>
  <c r="J245" i="165"/>
  <c r="J1581" i="165"/>
  <c r="J1977" i="165" s="1"/>
  <c r="A1665" i="165"/>
  <c r="A1667" i="165" s="1"/>
  <c r="J845" i="166"/>
  <c r="J939" i="166" s="1"/>
  <c r="J212" i="166"/>
  <c r="J892" i="166" s="1"/>
  <c r="A192" i="166"/>
  <c r="A196" i="166" s="1"/>
  <c r="A198" i="166" s="1"/>
  <c r="J813" i="166"/>
  <c r="J937" i="166" s="1"/>
  <c r="A765" i="166"/>
  <c r="A767" i="166" s="1"/>
  <c r="A769" i="166" s="1"/>
  <c r="J275" i="166"/>
  <c r="J896" i="166" s="1"/>
  <c r="J761" i="166"/>
  <c r="A395" i="166"/>
  <c r="A397" i="166" s="1"/>
  <c r="A401" i="166" s="1"/>
  <c r="A403" i="166" s="1"/>
  <c r="J44" i="166"/>
  <c r="J882" i="166" s="1"/>
  <c r="J617" i="166"/>
  <c r="J925" i="166" s="1"/>
  <c r="J769" i="166"/>
  <c r="J545" i="166"/>
  <c r="J912" i="166" s="1"/>
  <c r="J111" i="166"/>
  <c r="J886" i="166" s="1"/>
  <c r="J190" i="167"/>
  <c r="J566" i="167" s="1"/>
  <c r="J448" i="167"/>
  <c r="J580" i="167" s="1"/>
  <c r="J77" i="167"/>
  <c r="J560" i="167" s="1"/>
  <c r="J226" i="167"/>
  <c r="J568" i="167" s="1"/>
  <c r="J264" i="167"/>
  <c r="J570" i="167" s="1"/>
  <c r="J154" i="167"/>
  <c r="J564" i="167" s="1"/>
  <c r="J374" i="167"/>
  <c r="J576" i="167" s="1"/>
  <c r="A422" i="167"/>
  <c r="A424" i="167" s="1"/>
  <c r="J41" i="167"/>
  <c r="J558" i="167" s="1"/>
  <c r="A57" i="167"/>
  <c r="A210" i="167"/>
  <c r="J486" i="167"/>
  <c r="J582" i="167" s="1"/>
  <c r="A95" i="167"/>
  <c r="A97" i="167" s="1"/>
  <c r="A138" i="167"/>
  <c r="A460" i="167"/>
  <c r="A462" i="167" s="1"/>
  <c r="A25" i="167"/>
  <c r="A27" i="167" s="1"/>
  <c r="J118" i="167"/>
  <c r="J562" i="167" s="1"/>
  <c r="A170" i="167"/>
  <c r="A172" i="167" s="1"/>
  <c r="A384" i="167"/>
  <c r="A350" i="167"/>
  <c r="A284" i="167"/>
  <c r="A286" i="167" s="1"/>
  <c r="A290" i="167" s="1"/>
  <c r="A212" i="167"/>
  <c r="J276" i="167"/>
  <c r="J653" i="166"/>
  <c r="J927" i="166" s="1"/>
  <c r="J315" i="166"/>
  <c r="J898" i="166" s="1"/>
  <c r="J248" i="166"/>
  <c r="J894" i="166" s="1"/>
  <c r="A504" i="166"/>
  <c r="A506" i="166" s="1"/>
  <c r="A159" i="166"/>
  <c r="J751" i="166"/>
  <c r="J933" i="166" s="1"/>
  <c r="J725" i="166"/>
  <c r="J931" i="166" s="1"/>
  <c r="J515" i="166"/>
  <c r="J910" i="166" s="1"/>
  <c r="J482" i="166"/>
  <c r="J908" i="166" s="1"/>
  <c r="J347" i="166"/>
  <c r="J900" i="166" s="1"/>
  <c r="J78" i="166"/>
  <c r="J884" i="166" s="1"/>
  <c r="A665" i="166"/>
  <c r="J576" i="166"/>
  <c r="J923" i="166" s="1"/>
  <c r="J414" i="166"/>
  <c r="J904" i="166" s="1"/>
  <c r="J178" i="166"/>
  <c r="J890" i="166" s="1"/>
  <c r="A133" i="166"/>
  <c r="A135" i="166" s="1"/>
  <c r="A588" i="166"/>
  <c r="A590" i="166" s="1"/>
  <c r="J690" i="166"/>
  <c r="J929" i="166" s="1"/>
  <c r="J448" i="166"/>
  <c r="J906" i="166" s="1"/>
  <c r="J381" i="166"/>
  <c r="J902" i="166" s="1"/>
  <c r="J145" i="166"/>
  <c r="J888" i="166" s="1"/>
  <c r="A327" i="166"/>
  <c r="A329" i="166" s="1"/>
  <c r="A434" i="166"/>
  <c r="A436" i="166" s="1"/>
  <c r="A291" i="166"/>
  <c r="A706" i="166"/>
  <c r="A708" i="166" s="1"/>
  <c r="A710" i="166" s="1"/>
  <c r="A561" i="166"/>
  <c r="A468" i="166"/>
  <c r="A470" i="166" s="1"/>
  <c r="A224" i="166"/>
  <c r="A58" i="166"/>
  <c r="J79" i="165"/>
  <c r="J1877" i="165" s="1"/>
  <c r="A319" i="165"/>
  <c r="A321" i="165" s="1"/>
  <c r="A356" i="165"/>
  <c r="A358" i="165" s="1"/>
  <c r="A360" i="165" s="1"/>
  <c r="J225" i="165"/>
  <c r="J1885" i="165" s="1"/>
  <c r="J542" i="165"/>
  <c r="J1903" i="165" s="1"/>
  <c r="A626" i="165"/>
  <c r="A21" i="165"/>
  <c r="A162" i="165"/>
  <c r="J301" i="165"/>
  <c r="J1889" i="165" s="1"/>
  <c r="J616" i="165"/>
  <c r="J1916" i="165" s="1"/>
  <c r="J188" i="165"/>
  <c r="J1883" i="165" s="1"/>
  <c r="J152" i="165"/>
  <c r="J1881" i="165" s="1"/>
  <c r="A198" i="165"/>
  <c r="J262" i="165"/>
  <c r="J1887" i="165" s="1"/>
  <c r="A89" i="165"/>
  <c r="A53" i="165"/>
  <c r="J366" i="165"/>
  <c r="J1893" i="165" s="1"/>
  <c r="A598" i="165"/>
  <c r="A600" i="165" s="1"/>
  <c r="J115" i="165"/>
  <c r="J1879" i="165" s="1"/>
  <c r="A125" i="165"/>
  <c r="A384" i="165"/>
  <c r="A390" i="165" s="1"/>
  <c r="A392" i="165" s="1"/>
  <c r="J580" i="165"/>
  <c r="J1905" i="165" s="1"/>
  <c r="J802" i="165"/>
  <c r="J1926" i="165" s="1"/>
  <c r="A812" i="165"/>
  <c r="A814" i="165" s="1"/>
  <c r="A237" i="165"/>
  <c r="A278" i="165"/>
  <c r="A280" i="165" s="1"/>
  <c r="A552" i="165"/>
  <c r="A554" i="165" s="1"/>
  <c r="J951" i="165"/>
  <c r="J1934" i="165" s="1"/>
  <c r="A998" i="165"/>
  <c r="A852" i="165"/>
  <c r="J986" i="165"/>
  <c r="J1936" i="165" s="1"/>
  <c r="J1062" i="165"/>
  <c r="J1940" i="165" s="1"/>
  <c r="J1099" i="165"/>
  <c r="J1942" i="165" s="1"/>
  <c r="A1229" i="165"/>
  <c r="A1231" i="165" s="1"/>
  <c r="A1233" i="165" s="1"/>
  <c r="A413" i="165"/>
  <c r="A451" i="165"/>
  <c r="A517" i="165"/>
  <c r="J1246" i="165"/>
  <c r="J1959" i="165" s="1"/>
  <c r="J1395" i="165"/>
  <c r="J1967" i="165" s="1"/>
  <c r="A663" i="165"/>
  <c r="J727" i="165"/>
  <c r="J1922" i="165" s="1"/>
  <c r="A700" i="165"/>
  <c r="A702" i="165" s="1"/>
  <c r="A704" i="165" s="1"/>
  <c r="A963" i="165"/>
  <c r="A965" i="165" s="1"/>
  <c r="J1172" i="165"/>
  <c r="J1955" i="165" s="1"/>
  <c r="J1209" i="165"/>
  <c r="J1957" i="165" s="1"/>
  <c r="A1109" i="165"/>
  <c r="A1111" i="165" s="1"/>
  <c r="J1319" i="165"/>
  <c r="J1963" i="165" s="1"/>
  <c r="J916" i="165"/>
  <c r="J1932" i="165" s="1"/>
  <c r="J1357" i="165"/>
  <c r="J1965" i="165" s="1"/>
  <c r="A741" i="165"/>
  <c r="A743" i="165" s="1"/>
  <c r="A932" i="165"/>
  <c r="A934" i="165" s="1"/>
  <c r="A1038" i="165"/>
  <c r="J1137" i="165"/>
  <c r="J1944" i="165" s="1"/>
  <c r="J1544" i="165"/>
  <c r="J1975" i="165" s="1"/>
  <c r="A1558" i="165"/>
  <c r="A1560" i="165" s="1"/>
  <c r="A1562" i="165" s="1"/>
  <c r="A1568" i="165" s="1"/>
  <c r="A1570" i="165" s="1"/>
  <c r="J1726" i="165"/>
  <c r="J1994" i="165" s="1"/>
  <c r="A1080" i="165"/>
  <c r="A1297" i="165"/>
  <c r="J1508" i="165"/>
  <c r="J1973" i="165" s="1"/>
  <c r="J1615" i="165"/>
  <c r="J1979" i="165" s="1"/>
  <c r="J1802" i="165"/>
  <c r="J1998" i="165" s="1"/>
  <c r="A1701" i="165"/>
  <c r="J1476" i="165"/>
  <c r="J1971" i="165" s="1"/>
  <c r="A1599" i="165"/>
  <c r="A1601" i="165" s="1"/>
  <c r="J1651" i="165"/>
  <c r="J1981" i="165" s="1"/>
  <c r="A1778" i="165"/>
  <c r="A1780" i="165" s="1"/>
  <c r="A1262" i="165"/>
  <c r="J1439" i="165"/>
  <c r="J1969" i="165" s="1"/>
  <c r="J1689" i="165"/>
  <c r="J1983" i="165" s="1"/>
  <c r="A1161" i="165"/>
  <c r="A1163" i="165" s="1"/>
  <c r="A1188" i="165"/>
  <c r="A1192" i="165" s="1"/>
  <c r="A1331" i="165"/>
  <c r="A1635" i="165"/>
  <c r="J1764" i="165"/>
  <c r="J1996" i="165" s="1"/>
  <c r="A1492" i="165"/>
  <c r="A1524" i="165"/>
  <c r="A1738" i="165"/>
  <c r="J91" i="156"/>
  <c r="J308" i="156" s="1"/>
  <c r="J50" i="156"/>
  <c r="J306" i="156" s="1"/>
  <c r="J235" i="156"/>
  <c r="J318" i="156" s="1"/>
  <c r="J209" i="156"/>
  <c r="J316" i="156" s="1"/>
  <c r="J298" i="167" l="1"/>
  <c r="J572" i="167" s="1"/>
  <c r="J592" i="167" s="1"/>
  <c r="D23" i="138" s="1"/>
  <c r="J1910" i="165"/>
  <c r="J1914" i="165" s="1"/>
  <c r="J1949" i="165" s="1"/>
  <c r="J1953" i="165" s="1"/>
  <c r="J1988" i="165" s="1"/>
  <c r="J1992" i="165" s="1"/>
  <c r="J2026" i="165" s="1"/>
  <c r="J781" i="166"/>
  <c r="J935" i="166" s="1"/>
  <c r="J917" i="166"/>
  <c r="J921" i="166" s="1"/>
  <c r="A202" i="166"/>
  <c r="A99" i="167"/>
  <c r="A101" i="167" s="1"/>
  <c r="A176" i="167"/>
  <c r="A59" i="167"/>
  <c r="A61" i="167" s="1"/>
  <c r="A63" i="167" s="1"/>
  <c r="A140" i="167"/>
  <c r="A426" i="167"/>
  <c r="A428" i="167" s="1"/>
  <c r="A430" i="167" s="1"/>
  <c r="A352" i="167"/>
  <c r="A29" i="167"/>
  <c r="A386" i="167"/>
  <c r="A464" i="167"/>
  <c r="A137" i="166"/>
  <c r="A139" i="166" s="1"/>
  <c r="A335" i="166"/>
  <c r="A405" i="166"/>
  <c r="A62" i="166"/>
  <c r="A64" i="166" s="1"/>
  <c r="A667" i="166"/>
  <c r="A771" i="166"/>
  <c r="A226" i="166"/>
  <c r="A228" i="166" s="1"/>
  <c r="A293" i="166"/>
  <c r="A295" i="166" s="1"/>
  <c r="A161" i="166"/>
  <c r="A163" i="166" s="1"/>
  <c r="A592" i="166"/>
  <c r="A1740" i="165"/>
  <c r="A282" i="165"/>
  <c r="A1603" i="165"/>
  <c r="A1605" i="165" s="1"/>
  <c r="A1607" i="165" s="1"/>
  <c r="A784" i="165"/>
  <c r="A786" i="165" s="1"/>
  <c r="A788" i="165" s="1"/>
  <c r="A1782" i="165"/>
  <c r="A1784" i="165" s="1"/>
  <c r="A1637" i="165"/>
  <c r="A936" i="165"/>
  <c r="A938" i="165" s="1"/>
  <c r="A745" i="165"/>
  <c r="A747" i="165" s="1"/>
  <c r="A749" i="165" s="1"/>
  <c r="A519" i="165"/>
  <c r="A1669" i="165"/>
  <c r="A854" i="165"/>
  <c r="A856" i="165" s="1"/>
  <c r="A453" i="165"/>
  <c r="A455" i="165" s="1"/>
  <c r="A457" i="165" s="1"/>
  <c r="A91" i="165"/>
  <c r="A164" i="165"/>
  <c r="A1333" i="165"/>
  <c r="A1494" i="165"/>
  <c r="A1194" i="165"/>
  <c r="A1196" i="165" s="1"/>
  <c r="A1113" i="165"/>
  <c r="A415" i="165"/>
  <c r="A1000" i="165"/>
  <c r="A706" i="165"/>
  <c r="A1526" i="165"/>
  <c r="A1528" i="165" s="1"/>
  <c r="A1530" i="165" s="1"/>
  <c r="A1235" i="165"/>
  <c r="A1237" i="165" s="1"/>
  <c r="A1239" i="165" s="1"/>
  <c r="A556" i="165"/>
  <c r="A1040" i="165"/>
  <c r="A1042" i="165" s="1"/>
  <c r="A1044" i="165" s="1"/>
  <c r="A628" i="165"/>
  <c r="A23" i="165"/>
  <c r="A1082" i="165"/>
  <c r="A665" i="165"/>
  <c r="A284" i="165"/>
  <c r="A896" i="165"/>
  <c r="A602" i="165"/>
  <c r="A1264" i="165"/>
  <c r="A1703" i="165"/>
  <c r="A1299" i="165"/>
  <c r="A967" i="165"/>
  <c r="A969" i="165" s="1"/>
  <c r="A239" i="165"/>
  <c r="A127" i="165"/>
  <c r="A816" i="165"/>
  <c r="A55" i="165"/>
  <c r="A200" i="165"/>
  <c r="J341" i="156"/>
  <c r="D17" i="138" s="1"/>
  <c r="D21" i="138" l="1"/>
  <c r="J955" i="166"/>
  <c r="D22" i="138" s="1"/>
  <c r="A388" i="167"/>
  <c r="A432" i="167"/>
  <c r="A434" i="167" s="1"/>
  <c r="A178" i="167"/>
  <c r="A65" i="167"/>
  <c r="A105" i="167"/>
  <c r="A107" i="167" s="1"/>
  <c r="A354" i="167"/>
  <c r="A142" i="167"/>
  <c r="A466" i="167"/>
  <c r="A468" i="167" s="1"/>
  <c r="A33" i="167"/>
  <c r="A35" i="167" s="1"/>
  <c r="A167" i="166"/>
  <c r="A169" i="166" s="1"/>
  <c r="A337" i="166"/>
  <c r="A341" i="166" s="1"/>
  <c r="A596" i="166"/>
  <c r="A669" i="166"/>
  <c r="A297" i="166"/>
  <c r="A299" i="166" s="1"/>
  <c r="A230" i="166"/>
  <c r="A232" i="166" s="1"/>
  <c r="A66" i="166"/>
  <c r="A72" i="166" s="1"/>
  <c r="A773" i="166"/>
  <c r="A775" i="166" s="1"/>
  <c r="A286" i="165"/>
  <c r="A288" i="165" s="1"/>
  <c r="A1198" i="165"/>
  <c r="A1200" i="165" s="1"/>
  <c r="A1202" i="165" s="1"/>
  <c r="A858" i="165"/>
  <c r="A860" i="165" s="1"/>
  <c r="A862" i="165" s="1"/>
  <c r="A57" i="165"/>
  <c r="A1671" i="165"/>
  <c r="A604" i="165"/>
  <c r="A606" i="165" s="1"/>
  <c r="A608" i="165" s="1"/>
  <c r="A708" i="165"/>
  <c r="A971" i="165"/>
  <c r="A973" i="165" s="1"/>
  <c r="A975" i="165" s="1"/>
  <c r="A1786" i="165"/>
  <c r="A1788" i="165" s="1"/>
  <c r="A241" i="165"/>
  <c r="A1002" i="165"/>
  <c r="A1301" i="165"/>
  <c r="A1303" i="165" s="1"/>
  <c r="A940" i="165"/>
  <c r="A942" i="165" s="1"/>
  <c r="A1705" i="165"/>
  <c r="A129" i="165"/>
  <c r="A1266" i="165"/>
  <c r="A667" i="165"/>
  <c r="A417" i="165"/>
  <c r="A419" i="165" s="1"/>
  <c r="A421" i="165" s="1"/>
  <c r="A1335" i="165"/>
  <c r="A1241" i="165"/>
  <c r="A1639" i="165"/>
  <c r="A1641" i="165" s="1"/>
  <c r="A1643" i="165" s="1"/>
  <c r="A1084" i="165"/>
  <c r="A521" i="165"/>
  <c r="A818" i="165"/>
  <c r="A202" i="165"/>
  <c r="A1534" i="165"/>
  <c r="A1536" i="165" s="1"/>
  <c r="A898" i="165"/>
  <c r="A558" i="165"/>
  <c r="A560" i="165" s="1"/>
  <c r="A25" i="165"/>
  <c r="A166" i="165"/>
  <c r="A1742" i="165"/>
  <c r="A630" i="165"/>
  <c r="A1496" i="165"/>
  <c r="A93" i="165"/>
  <c r="A1117" i="165"/>
  <c r="A751" i="165"/>
  <c r="A790" i="165"/>
  <c r="A1609" i="165"/>
  <c r="A390" i="167" l="1"/>
  <c r="A144" i="167"/>
  <c r="A146" i="167" s="1"/>
  <c r="A148" i="167" s="1"/>
  <c r="A69" i="167"/>
  <c r="A356" i="167"/>
  <c r="A109" i="167"/>
  <c r="A111" i="167" s="1"/>
  <c r="A113" i="167" s="1"/>
  <c r="A470" i="167"/>
  <c r="A472" i="167" s="1"/>
  <c r="A180" i="167"/>
  <c r="A184" i="167" s="1"/>
  <c r="A436" i="167"/>
  <c r="A438" i="167" s="1"/>
  <c r="A440" i="167" s="1"/>
  <c r="A301" i="166"/>
  <c r="A305" i="166" s="1"/>
  <c r="A673" i="166"/>
  <c r="A598" i="166"/>
  <c r="A600" i="166" s="1"/>
  <c r="A171" i="166"/>
  <c r="A173" i="166" s="1"/>
  <c r="A74" i="166"/>
  <c r="A76" i="166" s="1"/>
  <c r="A777" i="166"/>
  <c r="A791" i="166" s="1"/>
  <c r="A240" i="166"/>
  <c r="A242" i="166" s="1"/>
  <c r="A564" i="165"/>
  <c r="A566" i="165" s="1"/>
  <c r="A1790" i="165"/>
  <c r="A1792" i="165" s="1"/>
  <c r="A1305" i="165"/>
  <c r="A1307" i="165" s="1"/>
  <c r="A753" i="165"/>
  <c r="A632" i="165"/>
  <c r="A168" i="165"/>
  <c r="A1337" i="165"/>
  <c r="A944" i="165"/>
  <c r="A1744" i="165"/>
  <c r="A900" i="165"/>
  <c r="A243" i="165"/>
  <c r="A710" i="165"/>
  <c r="A59" i="165"/>
  <c r="A95" i="165"/>
  <c r="A1538" i="165"/>
  <c r="A1540" i="165" s="1"/>
  <c r="A1542" i="165" s="1"/>
  <c r="A669" i="165"/>
  <c r="A204" i="165"/>
  <c r="A1119" i="165"/>
  <c r="A1121" i="165" s="1"/>
  <c r="A1123" i="165" s="1"/>
  <c r="A792" i="165"/>
  <c r="A794" i="165" s="1"/>
  <c r="A796" i="165" s="1"/>
  <c r="A1673" i="165"/>
  <c r="A864" i="165"/>
  <c r="A866" i="165" s="1"/>
  <c r="A27" i="165"/>
  <c r="A1498" i="165"/>
  <c r="A1268" i="165"/>
  <c r="A820" i="165"/>
  <c r="A1086" i="165"/>
  <c r="A1707" i="165"/>
  <c r="A290" i="165"/>
  <c r="A292" i="165" s="1"/>
  <c r="A294" i="165" s="1"/>
  <c r="A523" i="165"/>
  <c r="A131" i="165"/>
  <c r="A133" i="165" s="1"/>
  <c r="A135" i="165" s="1"/>
  <c r="A1004" i="165"/>
  <c r="A977" i="165"/>
  <c r="A979" i="165" s="1"/>
  <c r="A981" i="165" s="1"/>
  <c r="A568" i="165" l="1"/>
  <c r="A570" i="165" s="1"/>
  <c r="A572" i="165" s="1"/>
  <c r="A574" i="165" s="1"/>
  <c r="A576" i="165" s="1"/>
  <c r="A358" i="167"/>
  <c r="A71" i="167"/>
  <c r="A73" i="167" s="1"/>
  <c r="A392" i="167"/>
  <c r="A186" i="167"/>
  <c r="A793" i="166"/>
  <c r="A602" i="166"/>
  <c r="A675" i="166"/>
  <c r="A307" i="166"/>
  <c r="A309" i="166" s="1"/>
  <c r="A311" i="166" s="1"/>
  <c r="A868" i="165"/>
  <c r="A870" i="165" s="1"/>
  <c r="A872" i="165" s="1"/>
  <c r="A1006" i="165"/>
  <c r="A1008" i="165" s="1"/>
  <c r="A1010" i="165" s="1"/>
  <c r="A525" i="165"/>
  <c r="A1675" i="165"/>
  <c r="A1270" i="165"/>
  <c r="A1125" i="165"/>
  <c r="A1127" i="165" s="1"/>
  <c r="A1129" i="165" s="1"/>
  <c r="A671" i="165"/>
  <c r="A1746" i="165"/>
  <c r="A206" i="165"/>
  <c r="A245" i="165"/>
  <c r="A247" i="165" s="1"/>
  <c r="A249" i="165" s="1"/>
  <c r="A634" i="165"/>
  <c r="A636" i="165" s="1"/>
  <c r="A1309" i="165"/>
  <c r="A1311" i="165" s="1"/>
  <c r="A1313" i="165" s="1"/>
  <c r="A97" i="165"/>
  <c r="A1500" i="165"/>
  <c r="A296" i="165"/>
  <c r="A29" i="165"/>
  <c r="A61" i="165"/>
  <c r="A1088" i="165"/>
  <c r="A946" i="165"/>
  <c r="A948" i="165" s="1"/>
  <c r="A1339" i="165"/>
  <c r="A1794" i="165"/>
  <c r="A1796" i="165" s="1"/>
  <c r="A1798" i="165" s="1"/>
  <c r="A822" i="165"/>
  <c r="A712" i="165"/>
  <c r="A902" i="165"/>
  <c r="A755" i="165"/>
  <c r="A757" i="165" s="1"/>
  <c r="A759" i="165" s="1"/>
  <c r="A1709" i="165"/>
  <c r="A170" i="165"/>
  <c r="A874" i="165" l="1"/>
  <c r="A360" i="167"/>
  <c r="A394" i="167"/>
  <c r="A795" i="166"/>
  <c r="A677" i="166"/>
  <c r="A606" i="166"/>
  <c r="A608" i="166" s="1"/>
  <c r="A1711" i="165"/>
  <c r="A1713" i="165" s="1"/>
  <c r="A31" i="165"/>
  <c r="A1012" i="165"/>
  <c r="A1014" i="165" s="1"/>
  <c r="A1016" i="165" s="1"/>
  <c r="A172" i="165"/>
  <c r="A174" i="165" s="1"/>
  <c r="A176" i="165" s="1"/>
  <c r="A824" i="165"/>
  <c r="A638" i="165"/>
  <c r="A642" i="165" s="1"/>
  <c r="A644" i="165" s="1"/>
  <c r="A1677" i="165"/>
  <c r="A1800" i="165"/>
  <c r="A673" i="165"/>
  <c r="A527" i="165"/>
  <c r="A1341" i="165"/>
  <c r="A1090" i="165"/>
  <c r="A1092" i="165" s="1"/>
  <c r="A1094" i="165" s="1"/>
  <c r="A63" i="165"/>
  <c r="A904" i="165"/>
  <c r="A99" i="165"/>
  <c r="A101" i="165" s="1"/>
  <c r="A103" i="165" s="1"/>
  <c r="A1272" i="165"/>
  <c r="A208" i="165"/>
  <c r="A1748" i="165"/>
  <c r="A714" i="165"/>
  <c r="A1502" i="165"/>
  <c r="A1504" i="165" s="1"/>
  <c r="A1506" i="165" s="1"/>
  <c r="A1516" i="165" s="1"/>
  <c r="A1315" i="165"/>
  <c r="A362" i="167" l="1"/>
  <c r="A364" i="167" s="1"/>
  <c r="A366" i="167" s="1"/>
  <c r="A396" i="167"/>
  <c r="A398" i="167" s="1"/>
  <c r="A797" i="166"/>
  <c r="A799" i="166" s="1"/>
  <c r="A679" i="166"/>
  <c r="A681" i="166" s="1"/>
  <c r="A610" i="166"/>
  <c r="A612" i="166" s="1"/>
  <c r="A627" i="166" s="1"/>
  <c r="A629" i="166" s="1"/>
  <c r="A716" i="165"/>
  <c r="A1679" i="165"/>
  <c r="A1681" i="165" s="1"/>
  <c r="A1683" i="165" s="1"/>
  <c r="A1274" i="165"/>
  <c r="A1276" i="165" s="1"/>
  <c r="A1278" i="165" s="1"/>
  <c r="A906" i="165"/>
  <c r="A908" i="165" s="1"/>
  <c r="A910" i="165" s="1"/>
  <c r="A1367" i="165"/>
  <c r="A1343" i="165"/>
  <c r="A33" i="165"/>
  <c r="A35" i="165" s="1"/>
  <c r="A37" i="165" s="1"/>
  <c r="A1750" i="165"/>
  <c r="A529" i="165"/>
  <c r="A675" i="165"/>
  <c r="A826" i="165"/>
  <c r="A210" i="165"/>
  <c r="A1715" i="165"/>
  <c r="A1719" i="165" s="1"/>
  <c r="A65" i="165"/>
  <c r="A180" i="165"/>
  <c r="A182" i="165" s="1"/>
  <c r="A400" i="167" l="1"/>
  <c r="A404" i="167" s="1"/>
  <c r="A631" i="166"/>
  <c r="A801" i="166"/>
  <c r="A803" i="166" s="1"/>
  <c r="A1721" i="165"/>
  <c r="A1723" i="165" s="1"/>
  <c r="A1752" i="165"/>
  <c r="A828" i="165"/>
  <c r="A830" i="165" s="1"/>
  <c r="A832" i="165" s="1"/>
  <c r="A834" i="165" s="1"/>
  <c r="A677" i="165"/>
  <c r="A718" i="165"/>
  <c r="A1369" i="165"/>
  <c r="A1345" i="165"/>
  <c r="A67" i="165"/>
  <c r="A531" i="165"/>
  <c r="A212" i="165"/>
  <c r="A406" i="167" l="1"/>
  <c r="A805" i="166"/>
  <c r="A633" i="166"/>
  <c r="A637" i="166" s="1"/>
  <c r="A1347" i="165"/>
  <c r="A1371" i="165"/>
  <c r="A720" i="165"/>
  <c r="A722" i="165" s="1"/>
  <c r="A724" i="165" s="1"/>
  <c r="A1754" i="165"/>
  <c r="A1756" i="165" s="1"/>
  <c r="A1758" i="165" s="1"/>
  <c r="A533" i="165"/>
  <c r="A69" i="165"/>
  <c r="A71" i="165" s="1"/>
  <c r="A73" i="165" s="1"/>
  <c r="A214" i="165"/>
  <c r="A679" i="165"/>
  <c r="A639" i="166" l="1"/>
  <c r="A641" i="166" s="1"/>
  <c r="A807" i="166"/>
  <c r="A821" i="166" s="1"/>
  <c r="A681" i="165"/>
  <c r="A216" i="165"/>
  <c r="A218" i="165" s="1"/>
  <c r="A220" i="165" s="1"/>
  <c r="A1373" i="165"/>
  <c r="A1349" i="165"/>
  <c r="A1351" i="165" s="1"/>
  <c r="A1353" i="165" s="1"/>
  <c r="A535" i="165"/>
  <c r="A537" i="165" s="1"/>
  <c r="A539" i="165" s="1"/>
  <c r="A1375" i="165" l="1"/>
  <c r="A683" i="165"/>
  <c r="A685" i="165" s="1"/>
  <c r="A687" i="165" s="1"/>
  <c r="A1403" i="165" l="1"/>
  <c r="A1377" i="165"/>
  <c r="A1405" i="165" l="1"/>
  <c r="A1379" i="165"/>
  <c r="A1407" i="165" l="1"/>
  <c r="A1381" i="165"/>
  <c r="A1409" i="165" l="1"/>
  <c r="A1383" i="165"/>
  <c r="A1411" i="165" l="1"/>
  <c r="A1413" i="165" s="1"/>
  <c r="A1415" i="165" l="1"/>
  <c r="A1417" i="165" s="1"/>
  <c r="A1419" i="165" l="1"/>
  <c r="A1421" i="165" s="1"/>
  <c r="A1423" i="165" l="1"/>
  <c r="A1425" i="165" l="1"/>
  <c r="A1427" i="165" l="1"/>
  <c r="A1429" i="165" l="1"/>
  <c r="A1431" i="165" s="1"/>
  <c r="A1447" i="165" s="1"/>
  <c r="A1433" i="165" l="1"/>
  <c r="A1449" i="165" s="1"/>
  <c r="A1451" i="165" l="1"/>
  <c r="A1453" i="165" s="1"/>
  <c r="A1455" i="165" l="1"/>
  <c r="A1457" i="165" s="1"/>
  <c r="A1459" i="165" l="1"/>
  <c r="A1461" i="165" s="1"/>
  <c r="A1463" i="165" l="1"/>
  <c r="A1465" i="165" s="1"/>
  <c r="A1467" i="165" s="1"/>
  <c r="A1469" i="165" l="1"/>
  <c r="B2924" i="150" l="1"/>
  <c r="J2729" i="150"/>
  <c r="J2922" i="150" s="1"/>
  <c r="J2688" i="150"/>
  <c r="J2664" i="150"/>
  <c r="J2662" i="150"/>
  <c r="J2660" i="150"/>
  <c r="J2656" i="150"/>
  <c r="J2652" i="150"/>
  <c r="J2625" i="150"/>
  <c r="J2613" i="150"/>
  <c r="J2609" i="150"/>
  <c r="J2597" i="150"/>
  <c r="J2552" i="150"/>
  <c r="J2505" i="150"/>
  <c r="J2497" i="150"/>
  <c r="J2449" i="150"/>
  <c r="J2441" i="150"/>
  <c r="J2417" i="150"/>
  <c r="J2397" i="150"/>
  <c r="J2393" i="150"/>
  <c r="J2391" i="150"/>
  <c r="J2389" i="150"/>
  <c r="J2346" i="150"/>
  <c r="J2338" i="150"/>
  <c r="J2289" i="150"/>
  <c r="J2235" i="150"/>
  <c r="J2229" i="150"/>
  <c r="J2198" i="150"/>
  <c r="J2184" i="150"/>
  <c r="J2176" i="150"/>
  <c r="J2125" i="150"/>
  <c r="J2121" i="150"/>
  <c r="J2056" i="150"/>
  <c r="J2043" i="150"/>
  <c r="J2014" i="150"/>
  <c r="J2008" i="150"/>
  <c r="J2004" i="150"/>
  <c r="J2000" i="150"/>
  <c r="J1955" i="150"/>
  <c r="J1935" i="150"/>
  <c r="J1929" i="150"/>
  <c r="J1923" i="150"/>
  <c r="J1919" i="150"/>
  <c r="J1904" i="150"/>
  <c r="J1872" i="150"/>
  <c r="J1868" i="150"/>
  <c r="J1866" i="150"/>
  <c r="J1834" i="150"/>
  <c r="J1830" i="150"/>
  <c r="J1826" i="150"/>
  <c r="J1766" i="150"/>
  <c r="J1758" i="150"/>
  <c r="J1756" i="150"/>
  <c r="J1752" i="150"/>
  <c r="J1750" i="150"/>
  <c r="J1694" i="150"/>
  <c r="J1688" i="150"/>
  <c r="J1682" i="150"/>
  <c r="J1676" i="150"/>
  <c r="J1571" i="150"/>
  <c r="J1542" i="150"/>
  <c r="J1540" i="150"/>
  <c r="J1532" i="150"/>
  <c r="J1530" i="150"/>
  <c r="J1481" i="150"/>
  <c r="J1471" i="150"/>
  <c r="J1469" i="150"/>
  <c r="J1467" i="150"/>
  <c r="J1465" i="150"/>
  <c r="J1455" i="150"/>
  <c r="J1451" i="150"/>
  <c r="J1386" i="150"/>
  <c r="J1378" i="150"/>
  <c r="J1360" i="150"/>
  <c r="J1344" i="150"/>
  <c r="J1250" i="150"/>
  <c r="J1242" i="150"/>
  <c r="J1234" i="150"/>
  <c r="J1210" i="150"/>
  <c r="J1208" i="150"/>
  <c r="J1202" i="150"/>
  <c r="J1200" i="150"/>
  <c r="J1198" i="150"/>
  <c r="J1190" i="150"/>
  <c r="J1176" i="150"/>
  <c r="J1168" i="150"/>
  <c r="J1160" i="150"/>
  <c r="J1152" i="150"/>
  <c r="J1090" i="150"/>
  <c r="J1057" i="150"/>
  <c r="J1049" i="150"/>
  <c r="J992" i="150"/>
  <c r="J990" i="150"/>
  <c r="J986" i="150"/>
  <c r="J984" i="150"/>
  <c r="J978" i="150"/>
  <c r="J976" i="150"/>
  <c r="J974" i="150"/>
  <c r="J970" i="150"/>
  <c r="J915" i="150"/>
  <c r="J913" i="150"/>
  <c r="J905" i="150"/>
  <c r="J834" i="150"/>
  <c r="J830" i="150"/>
  <c r="J826" i="150"/>
  <c r="J818" i="150"/>
  <c r="J814" i="150"/>
  <c r="J750" i="150"/>
  <c r="J746" i="150"/>
  <c r="J670" i="150"/>
  <c r="J602" i="150"/>
  <c r="J565" i="150"/>
  <c r="J276" i="150"/>
  <c r="J236" i="150"/>
  <c r="J94" i="150"/>
  <c r="J92" i="150"/>
  <c r="J88" i="150"/>
  <c r="J84" i="150"/>
  <c r="J82" i="150"/>
  <c r="J66" i="150"/>
  <c r="J64" i="150"/>
  <c r="J60" i="150"/>
  <c r="J56" i="150"/>
  <c r="J54" i="150"/>
  <c r="J52" i="150"/>
  <c r="J13" i="150"/>
  <c r="A1" i="150"/>
  <c r="B852" i="149"/>
  <c r="J770" i="149"/>
  <c r="J821" i="149" s="1"/>
  <c r="A710" i="149"/>
  <c r="A679" i="149"/>
  <c r="A681" i="149" s="1"/>
  <c r="J642" i="149"/>
  <c r="A638" i="149"/>
  <c r="A642" i="149" s="1"/>
  <c r="A646" i="149" s="1"/>
  <c r="A650" i="149" s="1"/>
  <c r="J607" i="149"/>
  <c r="A597" i="149"/>
  <c r="A599" i="149" s="1"/>
  <c r="J565" i="149"/>
  <c r="A561" i="149"/>
  <c r="A565" i="149" s="1"/>
  <c r="A573" i="149" s="1"/>
  <c r="A527" i="149"/>
  <c r="A529" i="149" s="1"/>
  <c r="A531" i="149" s="1"/>
  <c r="J519" i="149"/>
  <c r="J499" i="149"/>
  <c r="J493" i="149"/>
  <c r="J489" i="149"/>
  <c r="A481" i="149"/>
  <c r="A489" i="149" s="1"/>
  <c r="J464" i="149"/>
  <c r="A452" i="149"/>
  <c r="J421" i="149"/>
  <c r="A419" i="149"/>
  <c r="A421" i="149" s="1"/>
  <c r="A423" i="149" s="1"/>
  <c r="J394" i="149"/>
  <c r="J388" i="149"/>
  <c r="J384" i="149"/>
  <c r="A376" i="149"/>
  <c r="J344" i="149"/>
  <c r="A334" i="149"/>
  <c r="A338" i="149" s="1"/>
  <c r="J319" i="149"/>
  <c r="A291" i="149"/>
  <c r="A293" i="149" s="1"/>
  <c r="J275" i="149"/>
  <c r="J257" i="149"/>
  <c r="A249" i="149"/>
  <c r="A251" i="149" s="1"/>
  <c r="J233" i="149"/>
  <c r="J223" i="149"/>
  <c r="A211" i="149"/>
  <c r="A213" i="149" s="1"/>
  <c r="J209" i="149"/>
  <c r="J186" i="149"/>
  <c r="J174" i="149"/>
  <c r="A172" i="149"/>
  <c r="A174" i="149" s="1"/>
  <c r="J170" i="149"/>
  <c r="C151" i="149"/>
  <c r="A133" i="149"/>
  <c r="J60" i="149"/>
  <c r="A56" i="149"/>
  <c r="A58" i="149" s="1"/>
  <c r="A1" i="149"/>
  <c r="B547" i="148"/>
  <c r="J508" i="148"/>
  <c r="J542" i="148" s="1"/>
  <c r="A454" i="148"/>
  <c r="A426" i="148"/>
  <c r="A431" i="148" s="1"/>
  <c r="A397" i="148"/>
  <c r="A402" i="148" s="1"/>
  <c r="A368" i="148"/>
  <c r="A347" i="148"/>
  <c r="A351" i="148" s="1"/>
  <c r="A313" i="148"/>
  <c r="A316" i="148" s="1"/>
  <c r="A287" i="148"/>
  <c r="A258" i="148"/>
  <c r="A231" i="148"/>
  <c r="A236" i="148" s="1"/>
  <c r="A206" i="148"/>
  <c r="J201" i="148"/>
  <c r="A163" i="148"/>
  <c r="A165" i="148" s="1"/>
  <c r="A126" i="148"/>
  <c r="A128" i="148" s="1"/>
  <c r="A97" i="148"/>
  <c r="J55" i="148"/>
  <c r="A55" i="148"/>
  <c r="A57" i="148" s="1"/>
  <c r="J37" i="148"/>
  <c r="J35" i="148"/>
  <c r="J33" i="148"/>
  <c r="J31" i="148"/>
  <c r="J29" i="148"/>
  <c r="J19" i="148"/>
  <c r="J17" i="148"/>
  <c r="J15" i="148"/>
  <c r="A1" i="148"/>
  <c r="J131" i="149" l="1"/>
  <c r="J147" i="149"/>
  <c r="J317" i="149"/>
  <c r="J681" i="149"/>
  <c r="J251" i="149"/>
  <c r="J269" i="149"/>
  <c r="J293" i="149"/>
  <c r="J313" i="149"/>
  <c r="J533" i="149"/>
  <c r="J140" i="148"/>
  <c r="J219" i="149"/>
  <c r="J605" i="149"/>
  <c r="J262" i="150"/>
  <c r="J61" i="148"/>
  <c r="J221" i="149"/>
  <c r="J411" i="149"/>
  <c r="J278" i="150"/>
  <c r="J297" i="149"/>
  <c r="J458" i="149"/>
  <c r="J543" i="149"/>
  <c r="J350" i="149"/>
  <c r="J521" i="149"/>
  <c r="J62" i="149"/>
  <c r="J301" i="149"/>
  <c r="J107" i="148"/>
  <c r="J286" i="150"/>
  <c r="J672" i="150"/>
  <c r="J911" i="150"/>
  <c r="J1284" i="150"/>
  <c r="J2006" i="150"/>
  <c r="J39" i="148"/>
  <c r="J133" i="149"/>
  <c r="J423" i="149"/>
  <c r="J523" i="149"/>
  <c r="J903" i="150"/>
  <c r="J968" i="150"/>
  <c r="J2455" i="150"/>
  <c r="J264" i="150"/>
  <c r="J268" i="150"/>
  <c r="J282" i="150"/>
  <c r="J640" i="150"/>
  <c r="J676" i="150"/>
  <c r="J836" i="150"/>
  <c r="J1544" i="150"/>
  <c r="J1949" i="150"/>
  <c r="J1975" i="150"/>
  <c r="J232" i="150"/>
  <c r="J272" i="150"/>
  <c r="J454" i="149"/>
  <c r="J508" i="150"/>
  <c r="J820" i="150"/>
  <c r="J1053" i="150"/>
  <c r="J1546" i="150"/>
  <c r="J2447" i="150"/>
  <c r="J2611" i="150"/>
  <c r="J2344" i="150"/>
  <c r="J228" i="150"/>
  <c r="J274" i="150"/>
  <c r="J288" i="150"/>
  <c r="J498" i="150"/>
  <c r="J606" i="150"/>
  <c r="J1041" i="150"/>
  <c r="J1538" i="150"/>
  <c r="J2002" i="150"/>
  <c r="J2227" i="150"/>
  <c r="J2027" i="150"/>
  <c r="J270" i="150"/>
  <c r="J909" i="150"/>
  <c r="J1860" i="150"/>
  <c r="J2350" i="150"/>
  <c r="J2439" i="150"/>
  <c r="J2601" i="150"/>
  <c r="J225" i="149"/>
  <c r="J266" i="150"/>
  <c r="J280" i="150"/>
  <c r="J284" i="150"/>
  <c r="J373" i="150"/>
  <c r="J381" i="150"/>
  <c r="J600" i="150"/>
  <c r="J608" i="150"/>
  <c r="J917" i="150"/>
  <c r="J1192" i="150"/>
  <c r="J1770" i="150"/>
  <c r="J2550" i="150"/>
  <c r="J2558" i="150"/>
  <c r="J397" i="150"/>
  <c r="J428" i="150"/>
  <c r="J451" i="150"/>
  <c r="J461" i="150"/>
  <c r="J467" i="150"/>
  <c r="J1045" i="150"/>
  <c r="J1063" i="150"/>
  <c r="J1278" i="150"/>
  <c r="J1548" i="150"/>
  <c r="J412" i="150"/>
  <c r="J475" i="150"/>
  <c r="J1270" i="150"/>
  <c r="J1358" i="150"/>
  <c r="J1678" i="150"/>
  <c r="J2399" i="150"/>
  <c r="J2546" i="150"/>
  <c r="J2560" i="150"/>
  <c r="J907" i="150"/>
  <c r="J1080" i="150"/>
  <c r="J1094" i="150"/>
  <c r="J1382" i="150"/>
  <c r="J1477" i="150"/>
  <c r="J2010" i="150"/>
  <c r="J2131" i="150"/>
  <c r="J2334" i="150"/>
  <c r="J2419" i="150"/>
  <c r="J2554" i="150"/>
  <c r="J459" i="150"/>
  <c r="J577" i="150"/>
  <c r="J604" i="150"/>
  <c r="J1280" i="150"/>
  <c r="J1288" i="150"/>
  <c r="J1390" i="150"/>
  <c r="J1461" i="150"/>
  <c r="J1567" i="150"/>
  <c r="J1981" i="150"/>
  <c r="J2012" i="150"/>
  <c r="J980" i="150"/>
  <c r="J1098" i="150"/>
  <c r="J1822" i="150"/>
  <c r="J1838" i="150"/>
  <c r="J1876" i="150"/>
  <c r="J2133" i="150"/>
  <c r="J2336" i="150"/>
  <c r="J2342" i="150"/>
  <c r="J2548" i="150"/>
  <c r="J371" i="150"/>
  <c r="J1266" i="150"/>
  <c r="J1362" i="150"/>
  <c r="J1384" i="150"/>
  <c r="J1686" i="150"/>
  <c r="J1692" i="150"/>
  <c r="J2556" i="150"/>
  <c r="J1453" i="150"/>
  <c r="J1832" i="150"/>
  <c r="J2054" i="150"/>
  <c r="J2279" i="150"/>
  <c r="J2387" i="150"/>
  <c r="J2603" i="150"/>
  <c r="J1380" i="150"/>
  <c r="J1388" i="150"/>
  <c r="J2403" i="150"/>
  <c r="J2623" i="150"/>
  <c r="J1764" i="150"/>
  <c r="J1768" i="150"/>
  <c r="J1898" i="150"/>
  <c r="J1965" i="150"/>
  <c r="J2127" i="150"/>
  <c r="J2206" i="150"/>
  <c r="J2233" i="150"/>
  <c r="J2281" i="150"/>
  <c r="J2287" i="150"/>
  <c r="J2340" i="150"/>
  <c r="J2348" i="150"/>
  <c r="J2678" i="150"/>
  <c r="J2686" i="150"/>
  <c r="J25" i="150"/>
  <c r="J121" i="150"/>
  <c r="J131" i="150"/>
  <c r="J141" i="150"/>
  <c r="J303" i="150"/>
  <c r="J311" i="150"/>
  <c r="J319" i="150"/>
  <c r="J341" i="150"/>
  <c r="J399" i="150"/>
  <c r="J790" i="150"/>
  <c r="J824" i="150"/>
  <c r="J1005" i="150"/>
  <c r="J1027" i="150"/>
  <c r="J1092" i="150"/>
  <c r="J1236" i="150"/>
  <c r="J1504" i="150"/>
  <c r="J1739" i="150"/>
  <c r="J15" i="150"/>
  <c r="J1017" i="150"/>
  <c r="J1100" i="150"/>
  <c r="J1321" i="150"/>
  <c r="J1427" i="150"/>
  <c r="J1719" i="150"/>
  <c r="J21" i="150"/>
  <c r="J123" i="150"/>
  <c r="J133" i="150"/>
  <c r="J143" i="150"/>
  <c r="J305" i="150"/>
  <c r="J313" i="150"/>
  <c r="J321" i="150"/>
  <c r="J349" i="150"/>
  <c r="J422" i="150"/>
  <c r="J477" i="150"/>
  <c r="J569" i="150"/>
  <c r="J1019" i="150"/>
  <c r="J1492" i="150"/>
  <c r="J1721" i="150"/>
  <c r="J33" i="150"/>
  <c r="J780" i="150"/>
  <c r="J1007" i="150"/>
  <c r="J29" i="150"/>
  <c r="J351" i="150"/>
  <c r="J490" i="150"/>
  <c r="J575" i="150"/>
  <c r="J678" i="150"/>
  <c r="J715" i="150"/>
  <c r="J774" i="150"/>
  <c r="J794" i="150"/>
  <c r="J1009" i="150"/>
  <c r="J1124" i="150"/>
  <c r="J1206" i="150"/>
  <c r="J873" i="150"/>
  <c r="J35" i="150"/>
  <c r="J125" i="150"/>
  <c r="J135" i="150"/>
  <c r="J299" i="150"/>
  <c r="J307" i="150"/>
  <c r="J315" i="150"/>
  <c r="J323" i="150"/>
  <c r="J353" i="150"/>
  <c r="J636" i="150"/>
  <c r="J705" i="150"/>
  <c r="J742" i="150"/>
  <c r="J766" i="150" s="1"/>
  <c r="J2780" i="150" s="1"/>
  <c r="J840" i="150"/>
  <c r="J1011" i="150"/>
  <c r="J1021" i="150"/>
  <c r="J1496" i="150"/>
  <c r="J1565" i="150"/>
  <c r="J1663" i="150"/>
  <c r="J1729" i="150"/>
  <c r="J347" i="150"/>
  <c r="J17" i="150"/>
  <c r="J23" i="150"/>
  <c r="J90" i="150"/>
  <c r="J154" i="150"/>
  <c r="J355" i="150"/>
  <c r="J383" i="150"/>
  <c r="J438" i="150"/>
  <c r="J638" i="150"/>
  <c r="J786" i="150"/>
  <c r="J857" i="150"/>
  <c r="J1023" i="150"/>
  <c r="J158" i="150"/>
  <c r="J119" i="150"/>
  <c r="J129" i="150"/>
  <c r="J139" i="150"/>
  <c r="J301" i="150"/>
  <c r="J309" i="150"/>
  <c r="J317" i="150"/>
  <c r="J337" i="150"/>
  <c r="J982" i="150"/>
  <c r="J1003" i="150"/>
  <c r="J1013" i="150"/>
  <c r="J1500" i="150"/>
  <c r="J1637" i="150"/>
  <c r="J1733" i="150"/>
  <c r="J579" i="150"/>
  <c r="J966" i="150"/>
  <c r="J31" i="150"/>
  <c r="J19" i="150"/>
  <c r="J76" i="150"/>
  <c r="J2735" i="150" s="1"/>
  <c r="J86" i="150"/>
  <c r="J156" i="150"/>
  <c r="J339" i="150"/>
  <c r="J389" i="150"/>
  <c r="J778" i="150"/>
  <c r="J1015" i="150"/>
  <c r="J1025" i="150"/>
  <c r="J1078" i="150"/>
  <c r="J1116" i="150"/>
  <c r="J1132" i="150"/>
  <c r="J1864" i="150"/>
  <c r="J863" i="150"/>
  <c r="J879" i="150"/>
  <c r="J895" i="150"/>
  <c r="J930" i="150"/>
  <c r="J934" i="150"/>
  <c r="J938" i="150"/>
  <c r="J942" i="150"/>
  <c r="J946" i="150"/>
  <c r="J950" i="150"/>
  <c r="J1084" i="150"/>
  <c r="J1156" i="150"/>
  <c r="J1172" i="150"/>
  <c r="J1196" i="150"/>
  <c r="J1246" i="150"/>
  <c r="J1276" i="150"/>
  <c r="J1651" i="150"/>
  <c r="J1661" i="150"/>
  <c r="J1792" i="150"/>
  <c r="J1925" i="150"/>
  <c r="J2200" i="150"/>
  <c r="J2255" i="150"/>
  <c r="J1931" i="150"/>
  <c r="J2524" i="150"/>
  <c r="J379" i="150"/>
  <c r="J385" i="150"/>
  <c r="J395" i="150"/>
  <c r="J401" i="150"/>
  <c r="J418" i="150"/>
  <c r="J424" i="150"/>
  <c r="J434" i="150"/>
  <c r="J440" i="150"/>
  <c r="J457" i="150"/>
  <c r="J463" i="150"/>
  <c r="J473" i="150"/>
  <c r="J479" i="150"/>
  <c r="J496" i="150"/>
  <c r="J502" i="150"/>
  <c r="J674" i="150"/>
  <c r="J867" i="150"/>
  <c r="J899" i="150"/>
  <c r="J1230" i="150"/>
  <c r="J1248" i="150"/>
  <c r="J1303" i="150"/>
  <c r="J1309" i="150"/>
  <c r="J1423" i="150"/>
  <c r="J1502" i="150"/>
  <c r="J1639" i="150"/>
  <c r="J1653" i="150"/>
  <c r="J1737" i="150"/>
  <c r="J1836" i="150"/>
  <c r="J1921" i="150"/>
  <c r="J2158" i="150"/>
  <c r="J2361" i="150"/>
  <c r="J2526" i="150"/>
  <c r="J861" i="150"/>
  <c r="J877" i="150"/>
  <c r="J893" i="150"/>
  <c r="J1061" i="150"/>
  <c r="J1082" i="150"/>
  <c r="J1346" i="150"/>
  <c r="J1417" i="150"/>
  <c r="J1429" i="150"/>
  <c r="J1457" i="150"/>
  <c r="J1473" i="150"/>
  <c r="J1655" i="150"/>
  <c r="J1665" i="150"/>
  <c r="J1896" i="150"/>
  <c r="J1961" i="150"/>
  <c r="J1977" i="150"/>
  <c r="J2150" i="150"/>
  <c r="J2160" i="150"/>
  <c r="J194" i="150"/>
  <c r="J198" i="150"/>
  <c r="J202" i="150"/>
  <c r="J528" i="150"/>
  <c r="J530" i="150"/>
  <c r="J532" i="150"/>
  <c r="J534" i="150"/>
  <c r="J536" i="150"/>
  <c r="J538" i="150"/>
  <c r="J540" i="150"/>
  <c r="J542" i="150"/>
  <c r="J544" i="150"/>
  <c r="J546" i="150"/>
  <c r="J548" i="150"/>
  <c r="J567" i="150"/>
  <c r="J784" i="150"/>
  <c r="J788" i="150"/>
  <c r="J792" i="150"/>
  <c r="J796" i="150"/>
  <c r="J828" i="150"/>
  <c r="J855" i="150"/>
  <c r="J871" i="150"/>
  <c r="J928" i="150"/>
  <c r="J932" i="150"/>
  <c r="J936" i="150"/>
  <c r="J940" i="150"/>
  <c r="J944" i="150"/>
  <c r="J948" i="150"/>
  <c r="J952" i="150"/>
  <c r="J1086" i="150"/>
  <c r="J1118" i="150"/>
  <c r="J1126" i="150"/>
  <c r="J1134" i="150"/>
  <c r="J1164" i="150"/>
  <c r="J1212" i="150"/>
  <c r="J1232" i="150"/>
  <c r="J1244" i="150"/>
  <c r="J1272" i="150"/>
  <c r="J1282" i="150"/>
  <c r="J1305" i="150"/>
  <c r="J1494" i="150"/>
  <c r="J1641" i="150"/>
  <c r="J1725" i="150"/>
  <c r="J1754" i="150"/>
  <c r="J1788" i="150"/>
  <c r="J1798" i="150"/>
  <c r="J2152" i="150"/>
  <c r="J2309" i="150"/>
  <c r="J707" i="150"/>
  <c r="J776" i="150"/>
  <c r="J822" i="150"/>
  <c r="J838" i="150"/>
  <c r="J865" i="150"/>
  <c r="J897" i="150"/>
  <c r="J1065" i="150"/>
  <c r="J1154" i="150"/>
  <c r="J1194" i="150"/>
  <c r="J1238" i="150"/>
  <c r="J1311" i="150"/>
  <c r="J1356" i="150"/>
  <c r="J1419" i="150"/>
  <c r="J1459" i="150"/>
  <c r="J1475" i="150"/>
  <c r="J1506" i="150"/>
  <c r="J1603" i="150"/>
  <c r="J1617" i="150"/>
  <c r="J1645" i="150"/>
  <c r="J1657" i="150"/>
  <c r="J2263" i="150"/>
  <c r="J2427" i="150"/>
  <c r="J377" i="150"/>
  <c r="J393" i="150"/>
  <c r="J416" i="150"/>
  <c r="J471" i="150"/>
  <c r="J494" i="150"/>
  <c r="J816" i="150"/>
  <c r="J832" i="150"/>
  <c r="J859" i="150"/>
  <c r="J875" i="150"/>
  <c r="J891" i="150"/>
  <c r="J1114" i="150"/>
  <c r="J1122" i="150"/>
  <c r="J1130" i="150"/>
  <c r="J1138" i="150"/>
  <c r="J1204" i="150"/>
  <c r="J1228" i="150"/>
  <c r="J1573" i="150"/>
  <c r="J1659" i="150"/>
  <c r="J1713" i="150"/>
  <c r="J1800" i="150"/>
  <c r="J1937" i="150"/>
  <c r="J1987" i="150"/>
  <c r="J853" i="150"/>
  <c r="J869" i="150"/>
  <c r="J901" i="150"/>
  <c r="J972" i="150"/>
  <c r="J988" i="150"/>
  <c r="J1043" i="150"/>
  <c r="J1047" i="150"/>
  <c r="J1051" i="150"/>
  <c r="J1055" i="150"/>
  <c r="J1059" i="150"/>
  <c r="J1240" i="150"/>
  <c r="J1252" i="150"/>
  <c r="J1307" i="150"/>
  <c r="J1313" i="150"/>
  <c r="J1421" i="150"/>
  <c r="J1498" i="150"/>
  <c r="J1607" i="150"/>
  <c r="J1647" i="150"/>
  <c r="J1715" i="150"/>
  <c r="J1731" i="150"/>
  <c r="J1802" i="150"/>
  <c r="J1842" i="150"/>
  <c r="J2029" i="150"/>
  <c r="J2395" i="150"/>
  <c r="J2573" i="150"/>
  <c r="J2627" i="150"/>
  <c r="J1613" i="150"/>
  <c r="J1894" i="150"/>
  <c r="J2041" i="150"/>
  <c r="J2253" i="150"/>
  <c r="J2307" i="150"/>
  <c r="J2317" i="150"/>
  <c r="J2359" i="150"/>
  <c r="J2425" i="150"/>
  <c r="J2477" i="150"/>
  <c r="J2571" i="150"/>
  <c r="J2599" i="150"/>
  <c r="J2635" i="150"/>
  <c r="J2654" i="150"/>
  <c r="J2676" i="150"/>
  <c r="J1158" i="150"/>
  <c r="J1166" i="150"/>
  <c r="J1174" i="150"/>
  <c r="J1319" i="150"/>
  <c r="J1415" i="150"/>
  <c r="J1431" i="150"/>
  <c r="J1611" i="150"/>
  <c r="J1900" i="150"/>
  <c r="J1927" i="150"/>
  <c r="J1933" i="150"/>
  <c r="J1947" i="150"/>
  <c r="J1951" i="150"/>
  <c r="J1963" i="150"/>
  <c r="J1989" i="150"/>
  <c r="J2208" i="150"/>
  <c r="J2265" i="150"/>
  <c r="J2285" i="150"/>
  <c r="J2311" i="150"/>
  <c r="J2363" i="150"/>
  <c r="J2413" i="150"/>
  <c r="J2469" i="150"/>
  <c r="J2581" i="150"/>
  <c r="J2684" i="150"/>
  <c r="J1120" i="150"/>
  <c r="J1128" i="150"/>
  <c r="J1136" i="150"/>
  <c r="J1425" i="150"/>
  <c r="J1601" i="150"/>
  <c r="J1621" i="150"/>
  <c r="J1786" i="150"/>
  <c r="J1790" i="150"/>
  <c r="J1804" i="150"/>
  <c r="J1858" i="150"/>
  <c r="J1874" i="150"/>
  <c r="J1957" i="150"/>
  <c r="J1979" i="150"/>
  <c r="J1983" i="150"/>
  <c r="J2031" i="150"/>
  <c r="J2083" i="150"/>
  <c r="J2202" i="150"/>
  <c r="J2257" i="150"/>
  <c r="J2267" i="150"/>
  <c r="J2313" i="150"/>
  <c r="J2471" i="150"/>
  <c r="J2583" i="150"/>
  <c r="J2629" i="150"/>
  <c r="J1096" i="150"/>
  <c r="J1268" i="150"/>
  <c r="J1286" i="150"/>
  <c r="J1317" i="150"/>
  <c r="J1325" i="150"/>
  <c r="J1569" i="150"/>
  <c r="J1615" i="150"/>
  <c r="J1796" i="150"/>
  <c r="J1870" i="150"/>
  <c r="J1878" i="150"/>
  <c r="J1902" i="150"/>
  <c r="J1953" i="150"/>
  <c r="J1959" i="150"/>
  <c r="J1985" i="150"/>
  <c r="J2025" i="150"/>
  <c r="J2035" i="150"/>
  <c r="J2129" i="150"/>
  <c r="J2204" i="150"/>
  <c r="J2210" i="150"/>
  <c r="J2231" i="150"/>
  <c r="J2259" i="150"/>
  <c r="J2415" i="150"/>
  <c r="J2465" i="150"/>
  <c r="J2473" i="150"/>
  <c r="J2518" i="150"/>
  <c r="J2577" i="150"/>
  <c r="J2585" i="150"/>
  <c r="J2631" i="150"/>
  <c r="J1824" i="150"/>
  <c r="J1862" i="150"/>
  <c r="J2085" i="150"/>
  <c r="J2212" i="150"/>
  <c r="J2269" i="150"/>
  <c r="J2321" i="150"/>
  <c r="J2421" i="150"/>
  <c r="J2520" i="150"/>
  <c r="J2680" i="150"/>
  <c r="J1162" i="150"/>
  <c r="J1170" i="150"/>
  <c r="J1178" i="150"/>
  <c r="J1315" i="150"/>
  <c r="J1323" i="150"/>
  <c r="J1463" i="150"/>
  <c r="J1479" i="150"/>
  <c r="J1619" i="150"/>
  <c r="J1762" i="150"/>
  <c r="J1828" i="150"/>
  <c r="J2037" i="150"/>
  <c r="J2261" i="150"/>
  <c r="J2323" i="150"/>
  <c r="J2367" i="150"/>
  <c r="J2475" i="150"/>
  <c r="J2522" i="150"/>
  <c r="J2283" i="150"/>
  <c r="J2291" i="150"/>
  <c r="J2682" i="150"/>
  <c r="J2058" i="150"/>
  <c r="J2174" i="150"/>
  <c r="J2182" i="150"/>
  <c r="J2495" i="150"/>
  <c r="J2503" i="150"/>
  <c r="J2658" i="150"/>
  <c r="J2148" i="150"/>
  <c r="J2156" i="150"/>
  <c r="J2315" i="150"/>
  <c r="J2365" i="150"/>
  <c r="J2528" i="150"/>
  <c r="J2575" i="150"/>
  <c r="J2633" i="150"/>
  <c r="J2123" i="150"/>
  <c r="J2172" i="150"/>
  <c r="J2180" i="150"/>
  <c r="J2188" i="150"/>
  <c r="J2225" i="150"/>
  <c r="J2429" i="150"/>
  <c r="J2445" i="150"/>
  <c r="J2453" i="150"/>
  <c r="J2493" i="150"/>
  <c r="J2501" i="150"/>
  <c r="J2509" i="150"/>
  <c r="J2077" i="150"/>
  <c r="J2868" i="150" s="1"/>
  <c r="J2146" i="150"/>
  <c r="J2154" i="150"/>
  <c r="J2162" i="150"/>
  <c r="J2319" i="150"/>
  <c r="J2369" i="150"/>
  <c r="J2467" i="150"/>
  <c r="J2579" i="150"/>
  <c r="J2650" i="150"/>
  <c r="J2666" i="150"/>
  <c r="J2119" i="150"/>
  <c r="J2135" i="150"/>
  <c r="J2178" i="150"/>
  <c r="J2186" i="150"/>
  <c r="J2401" i="150"/>
  <c r="J2443" i="150"/>
  <c r="J2451" i="150"/>
  <c r="J2499" i="150"/>
  <c r="J2507" i="150"/>
  <c r="J2605" i="150"/>
  <c r="J98" i="149"/>
  <c r="J145" i="149"/>
  <c r="J178" i="149"/>
  <c r="J188" i="149"/>
  <c r="J259" i="149"/>
  <c r="A60" i="149"/>
  <c r="A62" i="149" s="1"/>
  <c r="J261" i="149"/>
  <c r="A215" i="149"/>
  <c r="A217" i="149" s="1"/>
  <c r="J227" i="149"/>
  <c r="J249" i="149"/>
  <c r="J66" i="149"/>
  <c r="J182" i="149"/>
  <c r="J68" i="149"/>
  <c r="J184" i="149"/>
  <c r="J211" i="149"/>
  <c r="A176" i="149"/>
  <c r="A178" i="149" s="1"/>
  <c r="J213" i="149"/>
  <c r="J265" i="149"/>
  <c r="J92" i="149"/>
  <c r="J135" i="149"/>
  <c r="J172" i="149"/>
  <c r="J215" i="149"/>
  <c r="J180" i="149"/>
  <c r="J58" i="149"/>
  <c r="J94" i="149"/>
  <c r="J137" i="149"/>
  <c r="J217" i="149"/>
  <c r="J96" i="149"/>
  <c r="J151" i="149"/>
  <c r="J176" i="149"/>
  <c r="J332" i="149"/>
  <c r="J342" i="149"/>
  <c r="A253" i="149"/>
  <c r="J376" i="149"/>
  <c r="J17" i="149"/>
  <c r="J25" i="149"/>
  <c r="J70" i="149"/>
  <c r="J54" i="149"/>
  <c r="J334" i="149"/>
  <c r="J398" i="149"/>
  <c r="A135" i="149"/>
  <c r="J72" i="149"/>
  <c r="J141" i="149"/>
  <c r="J56" i="149"/>
  <c r="J74" i="149"/>
  <c r="J143" i="149"/>
  <c r="J263" i="149"/>
  <c r="J303" i="149"/>
  <c r="J352" i="149"/>
  <c r="J255" i="149"/>
  <c r="J305" i="149"/>
  <c r="J315" i="149"/>
  <c r="J354" i="149"/>
  <c r="J19" i="149"/>
  <c r="J21" i="149"/>
  <c r="J23" i="149"/>
  <c r="J27" i="149"/>
  <c r="J31" i="149"/>
  <c r="J33" i="149"/>
  <c r="J35" i="149"/>
  <c r="J247" i="149"/>
  <c r="J253" i="149"/>
  <c r="J273" i="149"/>
  <c r="J291" i="149"/>
  <c r="J295" i="149"/>
  <c r="J29" i="149"/>
  <c r="J271" i="149"/>
  <c r="A295" i="149"/>
  <c r="A297" i="149" s="1"/>
  <c r="J346" i="149"/>
  <c r="J139" i="149"/>
  <c r="J289" i="149"/>
  <c r="J311" i="149"/>
  <c r="J348" i="149"/>
  <c r="J368" i="149"/>
  <c r="J390" i="149"/>
  <c r="J491" i="149"/>
  <c r="A533" i="149"/>
  <c r="A535" i="149" s="1"/>
  <c r="J547" i="149"/>
  <c r="J561" i="149"/>
  <c r="J575" i="149"/>
  <c r="J669" i="149"/>
  <c r="A425" i="149"/>
  <c r="A491" i="149"/>
  <c r="A493" i="149" s="1"/>
  <c r="J541" i="149"/>
  <c r="A575" i="149"/>
  <c r="A577" i="149" s="1"/>
  <c r="A603" i="149"/>
  <c r="J671" i="149"/>
  <c r="J683" i="149"/>
  <c r="J307" i="149"/>
  <c r="J338" i="149"/>
  <c r="J340" i="149"/>
  <c r="J358" i="149"/>
  <c r="J396" i="149"/>
  <c r="J419" i="149"/>
  <c r="J448" i="149"/>
  <c r="J495" i="149"/>
  <c r="J529" i="149"/>
  <c r="J535" i="149"/>
  <c r="J577" i="149"/>
  <c r="J599" i="149"/>
  <c r="J634" i="149"/>
  <c r="J673" i="149"/>
  <c r="J685" i="149"/>
  <c r="J704" i="149"/>
  <c r="J378" i="149"/>
  <c r="J380" i="149"/>
  <c r="J382" i="149"/>
  <c r="J466" i="149"/>
  <c r="J481" i="149"/>
  <c r="J503" i="149"/>
  <c r="J675" i="149"/>
  <c r="J687" i="149"/>
  <c r="J706" i="149"/>
  <c r="J417" i="149"/>
  <c r="J425" i="149"/>
  <c r="A454" i="149"/>
  <c r="A456" i="149" s="1"/>
  <c r="J456" i="149"/>
  <c r="J559" i="149"/>
  <c r="J595" i="149"/>
  <c r="J603" i="149"/>
  <c r="J609" i="149"/>
  <c r="J638" i="149"/>
  <c r="A342" i="149"/>
  <c r="A344" i="149" s="1"/>
  <c r="J531" i="149"/>
  <c r="J573" i="149"/>
  <c r="J613" i="149"/>
  <c r="J710" i="149"/>
  <c r="A378" i="149"/>
  <c r="A380" i="149" s="1"/>
  <c r="J392" i="149"/>
  <c r="J452" i="149"/>
  <c r="J462" i="149"/>
  <c r="J505" i="149"/>
  <c r="J527" i="149"/>
  <c r="J537" i="149"/>
  <c r="J615" i="149"/>
  <c r="J650" i="149"/>
  <c r="J479" i="149"/>
  <c r="J501" i="149"/>
  <c r="J667" i="149"/>
  <c r="A683" i="149"/>
  <c r="A685" i="149" s="1"/>
  <c r="A687" i="149" s="1"/>
  <c r="J597" i="149"/>
  <c r="J617" i="149"/>
  <c r="J646" i="149"/>
  <c r="J689" i="149"/>
  <c r="J691" i="149"/>
  <c r="J693" i="149"/>
  <c r="J677" i="149"/>
  <c r="J679" i="149"/>
  <c r="J53" i="148"/>
  <c r="J13" i="148"/>
  <c r="J57" i="148"/>
  <c r="J93" i="148"/>
  <c r="J132" i="148"/>
  <c r="J169" i="148"/>
  <c r="J287" i="148"/>
  <c r="J71" i="148"/>
  <c r="J136" i="148"/>
  <c r="J173" i="148"/>
  <c r="J236" i="148"/>
  <c r="J295" i="148"/>
  <c r="J372" i="148"/>
  <c r="J431" i="148"/>
  <c r="J95" i="148"/>
  <c r="J134" i="148"/>
  <c r="J171" i="148"/>
  <c r="J231" i="148"/>
  <c r="J290" i="148"/>
  <c r="J368" i="148"/>
  <c r="J426" i="148"/>
  <c r="A61" i="148"/>
  <c r="J97" i="148"/>
  <c r="J138" i="148"/>
  <c r="J255" i="148"/>
  <c r="J310" i="148"/>
  <c r="J377" i="148"/>
  <c r="J447" i="148"/>
  <c r="J21" i="148"/>
  <c r="J75" i="148"/>
  <c r="J101" i="148"/>
  <c r="J161" i="148"/>
  <c r="A132" i="148"/>
  <c r="A134" i="148" s="1"/>
  <c r="A169" i="148"/>
  <c r="J258" i="148"/>
  <c r="J313" i="148"/>
  <c r="J347" i="148"/>
  <c r="J126" i="148"/>
  <c r="J206" i="148"/>
  <c r="J220" i="148" s="1"/>
  <c r="J522" i="148" s="1"/>
  <c r="J351" i="148"/>
  <c r="J402" i="148"/>
  <c r="J77" i="148"/>
  <c r="J163" i="148"/>
  <c r="J283" i="148"/>
  <c r="J69" i="148"/>
  <c r="J128" i="148"/>
  <c r="J165" i="148"/>
  <c r="J226" i="148"/>
  <c r="J365" i="148"/>
  <c r="J420" i="148"/>
  <c r="A290" i="148"/>
  <c r="A295" i="148" s="1"/>
  <c r="J175" i="148"/>
  <c r="J262" i="148"/>
  <c r="J316" i="148"/>
  <c r="A372" i="148"/>
  <c r="A377" i="148" s="1"/>
  <c r="J393" i="148"/>
  <c r="J67" i="148"/>
  <c r="A101" i="148"/>
  <c r="A107" i="148" s="1"/>
  <c r="J124" i="148"/>
  <c r="J142" i="148"/>
  <c r="J267" i="148"/>
  <c r="J339" i="148"/>
  <c r="J397" i="148"/>
  <c r="A262" i="148"/>
  <c r="A267" i="148" s="1"/>
  <c r="J1705" i="150" l="1"/>
  <c r="J2837" i="150" s="1"/>
  <c r="J254" i="150"/>
  <c r="J2745" i="150" s="1"/>
  <c r="J2017" i="150"/>
  <c r="J2864" i="150" s="1"/>
  <c r="J2615" i="150"/>
  <c r="J2914" i="150" s="1"/>
  <c r="J2405" i="150"/>
  <c r="J2898" i="150" s="1"/>
  <c r="J2245" i="150"/>
  <c r="J2880" i="150" s="1"/>
  <c r="J2299" i="150"/>
  <c r="J2884" i="150" s="1"/>
  <c r="J2217" i="150"/>
  <c r="J2878" i="150" s="1"/>
  <c r="J592" i="150"/>
  <c r="J2763" i="150" s="1"/>
  <c r="J2351" i="150"/>
  <c r="J2894" i="150" s="1"/>
  <c r="J1559" i="150"/>
  <c r="J2829" i="150" s="1"/>
  <c r="J1407" i="150"/>
  <c r="J2821" i="150" s="1"/>
  <c r="J1295" i="150"/>
  <c r="J2815" i="150" s="1"/>
  <c r="J1443" i="150"/>
  <c r="J2823" i="150" s="1"/>
  <c r="J2642" i="150"/>
  <c r="J2916" i="150" s="1"/>
  <c r="J220" i="150"/>
  <c r="J2743" i="150" s="1"/>
  <c r="J2457" i="150"/>
  <c r="J2902" i="150" s="1"/>
  <c r="J699" i="150"/>
  <c r="J2776" i="150" s="1"/>
  <c r="J113" i="150"/>
  <c r="J2737" i="150" s="1"/>
  <c r="J201" i="149"/>
  <c r="J782" i="149" s="1"/>
  <c r="J162" i="149"/>
  <c r="J780" i="149" s="1"/>
  <c r="A382" i="149"/>
  <c r="A384" i="149" s="1"/>
  <c r="A388" i="149" s="1"/>
  <c r="J123" i="149"/>
  <c r="J778" i="149" s="1"/>
  <c r="J441" i="148"/>
  <c r="J538" i="148" s="1"/>
  <c r="J474" i="148"/>
  <c r="J540" i="148" s="1"/>
  <c r="J1070" i="150"/>
  <c r="J2796" i="150" s="1"/>
  <c r="J1939" i="150"/>
  <c r="J2858" i="150" s="1"/>
  <c r="J995" i="150"/>
  <c r="J2792" i="150" s="1"/>
  <c r="J291" i="150"/>
  <c r="J2747" i="150" s="1"/>
  <c r="J239" i="149"/>
  <c r="J784" i="149" s="1"/>
  <c r="J1629" i="150"/>
  <c r="J2833" i="150" s="1"/>
  <c r="J2379" i="150"/>
  <c r="J2896" i="150" s="1"/>
  <c r="J1258" i="150"/>
  <c r="J2813" i="150" s="1"/>
  <c r="J516" i="150"/>
  <c r="J551" i="149"/>
  <c r="J800" i="149" s="1"/>
  <c r="J698" i="149"/>
  <c r="J808" i="149" s="1"/>
  <c r="J277" i="148"/>
  <c r="J526" i="148" s="1"/>
  <c r="J1992" i="150"/>
  <c r="J2862" i="150" s="1"/>
  <c r="J845" i="150"/>
  <c r="J2784" i="150" s="1"/>
  <c r="J1220" i="150"/>
  <c r="J2804" i="150" s="1"/>
  <c r="J1182" i="150"/>
  <c r="J2802" i="150" s="1"/>
  <c r="J1484" i="150"/>
  <c r="J2825" i="150" s="1"/>
  <c r="J2563" i="150"/>
  <c r="J2910" i="150" s="1"/>
  <c r="J2138" i="150"/>
  <c r="J2872" i="150" s="1"/>
  <c r="J2510" i="150"/>
  <c r="J2906" i="150" s="1"/>
  <c r="J1850" i="150"/>
  <c r="J2852" i="150" s="1"/>
  <c r="J148" i="150"/>
  <c r="J2739" i="150" s="1"/>
  <c r="J304" i="148"/>
  <c r="J528" i="148" s="1"/>
  <c r="J440" i="149"/>
  <c r="J794" i="149" s="1"/>
  <c r="J430" i="150"/>
  <c r="J630" i="150"/>
  <c r="J2765" i="150" s="1"/>
  <c r="J436" i="150"/>
  <c r="J420" i="150"/>
  <c r="J920" i="150"/>
  <c r="J2788" i="150" s="1"/>
  <c r="J414" i="148"/>
  <c r="J536" i="148" s="1"/>
  <c r="J324" i="149"/>
  <c r="J788" i="149" s="1"/>
  <c r="J432" i="150"/>
  <c r="J375" i="150"/>
  <c r="J500" i="150"/>
  <c r="J2668" i="150"/>
  <c r="J2918" i="150" s="1"/>
  <c r="J2164" i="150"/>
  <c r="J2874" i="150" s="1"/>
  <c r="J2111" i="150"/>
  <c r="J2870" i="150" s="1"/>
  <c r="J1911" i="150"/>
  <c r="J2856" i="150" s="1"/>
  <c r="J455" i="150"/>
  <c r="J387" i="150"/>
  <c r="J734" i="150"/>
  <c r="J2778" i="150" s="1"/>
  <c r="J806" i="150"/>
  <c r="J2782" i="150" s="1"/>
  <c r="J2485" i="150"/>
  <c r="J2904" i="150" s="1"/>
  <c r="J2046" i="150"/>
  <c r="J2866" i="150" s="1"/>
  <c r="J1814" i="150"/>
  <c r="J2843" i="150" s="1"/>
  <c r="J1144" i="150"/>
  <c r="J2800" i="150" s="1"/>
  <c r="J557" i="150"/>
  <c r="J2761" i="150" s="1"/>
  <c r="J1106" i="150"/>
  <c r="J2798" i="150" s="1"/>
  <c r="J329" i="150"/>
  <c r="J2749" i="150" s="1"/>
  <c r="J2190" i="150"/>
  <c r="J2876" i="150" s="1"/>
  <c r="J2589" i="150"/>
  <c r="J2912" i="150" s="1"/>
  <c r="J2326" i="150"/>
  <c r="J2892" i="150" s="1"/>
  <c r="J883" i="150"/>
  <c r="J2786" i="150" s="1"/>
  <c r="J492" i="150"/>
  <c r="J414" i="150"/>
  <c r="J1778" i="150"/>
  <c r="J2841" i="150" s="1"/>
  <c r="J365" i="150"/>
  <c r="J2751" i="150" s="1"/>
  <c r="J506" i="150"/>
  <c r="J1886" i="150"/>
  <c r="J2854" i="150" s="1"/>
  <c r="J1742" i="150"/>
  <c r="J2839" i="150" s="1"/>
  <c r="J1522" i="150"/>
  <c r="J2827" i="150" s="1"/>
  <c r="J2431" i="150"/>
  <c r="J2900" i="150" s="1"/>
  <c r="J469" i="150"/>
  <c r="J391" i="150"/>
  <c r="J186" i="150"/>
  <c r="J2741" i="150" s="1"/>
  <c r="J664" i="150"/>
  <c r="J2774" i="150" s="1"/>
  <c r="J426" i="150"/>
  <c r="J44" i="150"/>
  <c r="J2733" i="150" s="1"/>
  <c r="J2538" i="150"/>
  <c r="J2908" i="150" s="1"/>
  <c r="J1334" i="150"/>
  <c r="J2817" i="150" s="1"/>
  <c r="J1967" i="150"/>
  <c r="J2860" i="150" s="1"/>
  <c r="J1668" i="150"/>
  <c r="J2835" i="150" s="1"/>
  <c r="J2695" i="150"/>
  <c r="J2920" i="150" s="1"/>
  <c r="J2271" i="150"/>
  <c r="J2882" i="150" s="1"/>
  <c r="J453" i="150"/>
  <c r="J958" i="150"/>
  <c r="J2790" i="150" s="1"/>
  <c r="J1370" i="150"/>
  <c r="J2819" i="150" s="1"/>
  <c r="J1033" i="150"/>
  <c r="J2794" i="150" s="1"/>
  <c r="J1593" i="150"/>
  <c r="J2831" i="150" s="1"/>
  <c r="J465" i="150"/>
  <c r="A537" i="149"/>
  <c r="A541" i="149" s="1"/>
  <c r="A346" i="149"/>
  <c r="A348" i="149" s="1"/>
  <c r="A495" i="149"/>
  <c r="A458" i="149"/>
  <c r="A462" i="149" s="1"/>
  <c r="A301" i="149"/>
  <c r="A137" i="149"/>
  <c r="A139" i="149" s="1"/>
  <c r="J473" i="149"/>
  <c r="J796" i="149" s="1"/>
  <c r="A219" i="149"/>
  <c r="J364" i="149"/>
  <c r="J790" i="149" s="1"/>
  <c r="A66" i="149"/>
  <c r="J403" i="149"/>
  <c r="J792" i="149" s="1"/>
  <c r="A255" i="149"/>
  <c r="A257" i="149" s="1"/>
  <c r="A180" i="149"/>
  <c r="J587" i="149"/>
  <c r="J802" i="149" s="1"/>
  <c r="J661" i="149"/>
  <c r="J806" i="149" s="1"/>
  <c r="A605" i="149"/>
  <c r="A607" i="149" s="1"/>
  <c r="J281" i="149"/>
  <c r="J786" i="149" s="1"/>
  <c r="J511" i="149"/>
  <c r="J798" i="149" s="1"/>
  <c r="A689" i="149"/>
  <c r="J626" i="149"/>
  <c r="J804" i="149" s="1"/>
  <c r="J735" i="149"/>
  <c r="J819" i="149" s="1"/>
  <c r="J84" i="149"/>
  <c r="J776" i="149" s="1"/>
  <c r="A171" i="148"/>
  <c r="A173" i="148" s="1"/>
  <c r="A175" i="148" s="1"/>
  <c r="A67" i="148"/>
  <c r="J249" i="148"/>
  <c r="J524" i="148" s="1"/>
  <c r="J333" i="148"/>
  <c r="J530" i="148" s="1"/>
  <c r="J155" i="148"/>
  <c r="J518" i="148" s="1"/>
  <c r="A136" i="148"/>
  <c r="A138" i="148" s="1"/>
  <c r="A140" i="148" s="1"/>
  <c r="J387" i="148"/>
  <c r="J534" i="148" s="1"/>
  <c r="J359" i="148"/>
  <c r="J532" i="148" s="1"/>
  <c r="J118" i="148"/>
  <c r="J516" i="148" s="1"/>
  <c r="J47" i="148"/>
  <c r="J512" i="148" s="1"/>
  <c r="J193" i="148"/>
  <c r="J520" i="148" s="1"/>
  <c r="J85" i="148"/>
  <c r="J514" i="148" s="1"/>
  <c r="A221" i="149" l="1"/>
  <c r="A223" i="149" s="1"/>
  <c r="J520" i="150"/>
  <c r="J2759" i="150" s="1"/>
  <c r="J406" i="150"/>
  <c r="J2753" i="150" s="1"/>
  <c r="J547" i="148"/>
  <c r="J484" i="150"/>
  <c r="J2757" i="150" s="1"/>
  <c r="J445" i="150"/>
  <c r="J2755" i="150" s="1"/>
  <c r="A609" i="149"/>
  <c r="A303" i="149"/>
  <c r="A305" i="149" s="1"/>
  <c r="A350" i="149"/>
  <c r="A352" i="149" s="1"/>
  <c r="A182" i="149"/>
  <c r="A464" i="149"/>
  <c r="A466" i="149" s="1"/>
  <c r="A259" i="149"/>
  <c r="A261" i="149" s="1"/>
  <c r="A68" i="149"/>
  <c r="A70" i="149" s="1"/>
  <c r="A72" i="149" s="1"/>
  <c r="A543" i="149"/>
  <c r="A547" i="149" s="1"/>
  <c r="A141" i="149"/>
  <c r="A143" i="149" s="1"/>
  <c r="A499" i="149"/>
  <c r="A501" i="149" s="1"/>
  <c r="A390" i="149"/>
  <c r="A392" i="149" s="1"/>
  <c r="A77" i="148"/>
  <c r="A69" i="148"/>
  <c r="A71" i="148" s="1"/>
  <c r="A142" i="148"/>
  <c r="D18" i="138" l="1"/>
  <c r="A263" i="149"/>
  <c r="A265" i="149" s="1"/>
  <c r="A269" i="149" s="1"/>
  <c r="A271" i="149" s="1"/>
  <c r="A225" i="149"/>
  <c r="A227" i="149" s="1"/>
  <c r="J2768" i="150"/>
  <c r="J2772" i="150" s="1"/>
  <c r="J2807" i="150" s="1"/>
  <c r="J2811" i="150" s="1"/>
  <c r="J2846" i="150" s="1"/>
  <c r="J2850" i="150" s="1"/>
  <c r="J2886" i="150" s="1"/>
  <c r="J2890" i="150" s="1"/>
  <c r="J2924" i="150" s="1"/>
  <c r="D20" i="138" s="1"/>
  <c r="A145" i="149"/>
  <c r="A147" i="149" s="1"/>
  <c r="A151" i="149" s="1"/>
  <c r="A394" i="149"/>
  <c r="A396" i="149" s="1"/>
  <c r="A398" i="149" s="1"/>
  <c r="A307" i="149"/>
  <c r="A184" i="149"/>
  <c r="A186" i="149" s="1"/>
  <c r="A503" i="149"/>
  <c r="A505" i="149" s="1"/>
  <c r="A613" i="149"/>
  <c r="A354" i="149"/>
  <c r="A358" i="149" s="1"/>
  <c r="A74" i="149"/>
  <c r="A188" i="149" l="1"/>
  <c r="A233" i="149" s="1"/>
  <c r="A273" i="149"/>
  <c r="A275" i="149" s="1"/>
  <c r="A615" i="149"/>
  <c r="A617" i="149" s="1"/>
  <c r="A311" i="149"/>
  <c r="A313" i="149" l="1"/>
  <c r="A315" i="149" s="1"/>
  <c r="A317" i="149" l="1"/>
  <c r="A319" i="149" s="1"/>
  <c r="I214" i="119" l="1"/>
  <c r="I197" i="115" l="1"/>
  <c r="J197" i="115" s="1"/>
  <c r="J214" i="119"/>
  <c r="I396" i="136"/>
  <c r="J396" i="136" s="1"/>
  <c r="I390" i="136"/>
  <c r="J390" i="136" s="1"/>
  <c r="I661" i="124"/>
  <c r="J661" i="124" s="1"/>
  <c r="I198" i="143"/>
  <c r="A1" i="116"/>
  <c r="I703" i="124" l="1"/>
  <c r="J703" i="124" s="1"/>
  <c r="J422" i="136"/>
  <c r="I51" i="128"/>
  <c r="J51" i="128" s="1"/>
  <c r="I285" i="120"/>
  <c r="J285" i="120" s="1"/>
  <c r="I245" i="128"/>
  <c r="J245" i="128" s="1"/>
  <c r="I19" i="144"/>
  <c r="J19" i="144" s="1"/>
  <c r="I573" i="124"/>
  <c r="J573" i="124" s="1"/>
  <c r="I146" i="115"/>
  <c r="J146" i="115" s="1"/>
  <c r="I765" i="121"/>
  <c r="J765" i="121" s="1"/>
  <c r="I137" i="143"/>
  <c r="J137" i="143" s="1"/>
  <c r="I198" i="120"/>
  <c r="J198" i="120" s="1"/>
  <c r="I266" i="120"/>
  <c r="I54" i="143"/>
  <c r="J54" i="143" s="1"/>
  <c r="I17" i="144"/>
  <c r="J17" i="144" s="1"/>
  <c r="I25" i="144"/>
  <c r="J25" i="144" s="1"/>
  <c r="I132" i="115"/>
  <c r="J132" i="115" s="1"/>
  <c r="I449" i="120"/>
  <c r="J449" i="120" s="1"/>
  <c r="I106" i="143"/>
  <c r="J106" i="143" s="1"/>
  <c r="I155" i="143"/>
  <c r="J155" i="143" s="1"/>
  <c r="I68" i="143"/>
  <c r="J68" i="143" s="1"/>
  <c r="I21" i="144"/>
  <c r="J21" i="144" s="1"/>
  <c r="I693" i="121"/>
  <c r="J693" i="121" s="1"/>
  <c r="I390" i="120"/>
  <c r="J390" i="120" s="1"/>
  <c r="I408" i="120"/>
  <c r="J408" i="120" s="1"/>
  <c r="I23" i="128"/>
  <c r="J23" i="128" s="1"/>
  <c r="I119" i="128"/>
  <c r="J119" i="128" s="1"/>
  <c r="I123" i="128"/>
  <c r="J123" i="128" s="1"/>
  <c r="I165" i="128"/>
  <c r="J165" i="128" s="1"/>
  <c r="I157" i="128"/>
  <c r="J157" i="128" s="1"/>
  <c r="I173" i="128"/>
  <c r="J173" i="128" s="1"/>
  <c r="I268" i="128"/>
  <c r="J268" i="128" s="1"/>
  <c r="I65" i="128"/>
  <c r="J65" i="128" s="1"/>
  <c r="I93" i="128"/>
  <c r="J93" i="128" s="1"/>
  <c r="I117" i="128"/>
  <c r="J117" i="128" s="1"/>
  <c r="I227" i="128"/>
  <c r="J227" i="128" s="1"/>
  <c r="I89" i="128"/>
  <c r="J89" i="128" s="1"/>
  <c r="I192" i="128"/>
  <c r="J192" i="128" s="1"/>
  <c r="I198" i="128"/>
  <c r="J198" i="128" s="1"/>
  <c r="I235" i="128"/>
  <c r="J235" i="128" s="1"/>
  <c r="I237" i="128"/>
  <c r="J237" i="128" s="1"/>
  <c r="I310" i="128"/>
  <c r="J310" i="128" s="1"/>
  <c r="I318" i="128"/>
  <c r="J318" i="128" s="1"/>
  <c r="I167" i="128"/>
  <c r="J167" i="128" s="1"/>
  <c r="I99" i="128"/>
  <c r="J99" i="128" s="1"/>
  <c r="I155" i="128"/>
  <c r="J155" i="128" s="1"/>
  <c r="I200" i="128"/>
  <c r="J200" i="128" s="1"/>
  <c r="I91" i="128"/>
  <c r="J91" i="128" s="1"/>
  <c r="I127" i="128"/>
  <c r="J127" i="128" s="1"/>
  <c r="I129" i="128"/>
  <c r="J129" i="128" s="1"/>
  <c r="I194" i="128"/>
  <c r="J194" i="128" s="1"/>
  <c r="I163" i="128"/>
  <c r="J163" i="128" s="1"/>
  <c r="I196" i="128"/>
  <c r="J196" i="128" s="1"/>
  <c r="I202" i="128"/>
  <c r="J202" i="128" s="1"/>
  <c r="I212" i="128"/>
  <c r="J212" i="128" s="1"/>
  <c r="I15" i="128"/>
  <c r="J15" i="128" s="1"/>
  <c r="I49" i="128"/>
  <c r="J49" i="128" s="1"/>
  <c r="I59" i="128"/>
  <c r="J59" i="128" s="1"/>
  <c r="I125" i="128"/>
  <c r="J125" i="128" s="1"/>
  <c r="I19" i="128"/>
  <c r="J19" i="128" s="1"/>
  <c r="I57" i="128"/>
  <c r="J57" i="128" s="1"/>
  <c r="I79" i="128"/>
  <c r="J79" i="128" s="1"/>
  <c r="I81" i="128"/>
  <c r="J81" i="128" s="1"/>
  <c r="I131" i="128"/>
  <c r="J131" i="128" s="1"/>
  <c r="I13" i="128"/>
  <c r="J13" i="128" s="1"/>
  <c r="I159" i="128"/>
  <c r="J159" i="128" s="1"/>
  <c r="I97" i="128"/>
  <c r="J97" i="128" s="1"/>
  <c r="I43" i="128"/>
  <c r="J43" i="128" s="1"/>
  <c r="I55" i="128"/>
  <c r="J55" i="128" s="1"/>
  <c r="I61" i="128"/>
  <c r="J61" i="128" s="1"/>
  <c r="I63" i="128"/>
  <c r="J63" i="128" s="1"/>
  <c r="I133" i="128"/>
  <c r="J133" i="128" s="1"/>
  <c r="I135" i="128"/>
  <c r="J135" i="128" s="1"/>
  <c r="I139" i="128"/>
  <c r="J139" i="128" s="1"/>
  <c r="I169" i="128"/>
  <c r="J169" i="128" s="1"/>
  <c r="I241" i="128"/>
  <c r="J241" i="128" s="1"/>
  <c r="I302" i="128"/>
  <c r="J302" i="128" s="1"/>
  <c r="I339" i="128"/>
  <c r="J339" i="128" s="1"/>
  <c r="I11" i="129"/>
  <c r="J11" i="129" s="1"/>
  <c r="I21" i="129"/>
  <c r="J21" i="129" s="1"/>
  <c r="I15" i="129"/>
  <c r="J15" i="129" s="1"/>
  <c r="I17" i="129"/>
  <c r="I19" i="129"/>
  <c r="J19" i="129" s="1"/>
  <c r="I13" i="126"/>
  <c r="J13" i="126" s="1"/>
  <c r="I256" i="124"/>
  <c r="J256" i="124" s="1"/>
  <c r="I737" i="124"/>
  <c r="J737" i="124" s="1"/>
  <c r="I59" i="124"/>
  <c r="J59" i="124" s="1"/>
  <c r="I480" i="124"/>
  <c r="J480" i="124" s="1"/>
  <c r="I567" i="124"/>
  <c r="J567" i="124" s="1"/>
  <c r="I67" i="124"/>
  <c r="J67" i="124" s="1"/>
  <c r="I585" i="124"/>
  <c r="J585" i="124" s="1"/>
  <c r="I25" i="124"/>
  <c r="J25" i="124" s="1"/>
  <c r="I85" i="124"/>
  <c r="J85" i="124" s="1"/>
  <c r="I638" i="124"/>
  <c r="J638" i="124" s="1"/>
  <c r="I49" i="124"/>
  <c r="J49" i="124" s="1"/>
  <c r="I81" i="124"/>
  <c r="J81" i="124" s="1"/>
  <c r="I129" i="124"/>
  <c r="J129" i="124" s="1"/>
  <c r="I133" i="124"/>
  <c r="J133" i="124" s="1"/>
  <c r="I202" i="124"/>
  <c r="J202" i="124" s="1"/>
  <c r="I240" i="124"/>
  <c r="J240" i="124" s="1"/>
  <c r="I278" i="124"/>
  <c r="J278" i="124" s="1"/>
  <c r="I317" i="124"/>
  <c r="J317" i="124" s="1"/>
  <c r="I325" i="124"/>
  <c r="J325" i="124" s="1"/>
  <c r="I350" i="124"/>
  <c r="J350" i="124" s="1"/>
  <c r="I364" i="124"/>
  <c r="J364" i="124" s="1"/>
  <c r="I484" i="124"/>
  <c r="J484" i="124" s="1"/>
  <c r="I577" i="124"/>
  <c r="J577" i="124" s="1"/>
  <c r="I492" i="124"/>
  <c r="J492" i="124" s="1"/>
  <c r="I544" i="124"/>
  <c r="J544" i="124" s="1"/>
  <c r="I605" i="124"/>
  <c r="J605" i="124" s="1"/>
  <c r="I695" i="124"/>
  <c r="J695" i="124" s="1"/>
  <c r="I671" i="124"/>
  <c r="J671" i="124" s="1"/>
  <c r="I642" i="124"/>
  <c r="J642" i="124" s="1"/>
  <c r="I669" i="124"/>
  <c r="J669" i="124" s="1"/>
  <c r="I51" i="124"/>
  <c r="J51" i="124" s="1"/>
  <c r="I163" i="124"/>
  <c r="J163" i="124" s="1"/>
  <c r="I210" i="124"/>
  <c r="J210" i="124" s="1"/>
  <c r="I53" i="124"/>
  <c r="J53" i="124" s="1"/>
  <c r="I55" i="124"/>
  <c r="J55" i="124" s="1"/>
  <c r="I57" i="124"/>
  <c r="J57" i="124" s="1"/>
  <c r="I93" i="124"/>
  <c r="J93" i="124" s="1"/>
  <c r="I177" i="124"/>
  <c r="J177" i="124" s="1"/>
  <c r="I47" i="124"/>
  <c r="J47" i="124" s="1"/>
  <c r="I15" i="124"/>
  <c r="J15" i="124" s="1"/>
  <c r="I89" i="124"/>
  <c r="J89" i="124" s="1"/>
  <c r="I135" i="124"/>
  <c r="J135" i="124" s="1"/>
  <c r="I179" i="124"/>
  <c r="J179" i="124" s="1"/>
  <c r="I232" i="124"/>
  <c r="J232" i="124" s="1"/>
  <c r="I288" i="124"/>
  <c r="J288" i="124" s="1"/>
  <c r="I309" i="124"/>
  <c r="J309" i="124" s="1"/>
  <c r="I354" i="124"/>
  <c r="J354" i="124" s="1"/>
  <c r="I394" i="124"/>
  <c r="J394" i="124" s="1"/>
  <c r="I430" i="124"/>
  <c r="J430" i="124" s="1"/>
  <c r="I452" i="124"/>
  <c r="J452" i="124" s="1"/>
  <c r="I242" i="124"/>
  <c r="J242" i="124" s="1"/>
  <c r="I246" i="124"/>
  <c r="J246" i="124" s="1"/>
  <c r="I329" i="124"/>
  <c r="J329" i="124" s="1"/>
  <c r="I424" i="124"/>
  <c r="J424" i="124" s="1"/>
  <c r="I331" i="124"/>
  <c r="J331" i="124" s="1"/>
  <c r="I404" i="124"/>
  <c r="J404" i="124" s="1"/>
  <c r="I663" i="124"/>
  <c r="J663" i="124" s="1"/>
  <c r="I398" i="124"/>
  <c r="J398" i="124" s="1"/>
  <c r="I534" i="124"/>
  <c r="J534" i="124" s="1"/>
  <c r="I540" i="124"/>
  <c r="J540" i="124" s="1"/>
  <c r="I490" i="124"/>
  <c r="J490" i="124" s="1"/>
  <c r="I571" i="124"/>
  <c r="J571" i="124" s="1"/>
  <c r="I575" i="124"/>
  <c r="J575" i="124" s="1"/>
  <c r="I630" i="124"/>
  <c r="J630" i="124" s="1"/>
  <c r="I709" i="124"/>
  <c r="J709" i="124" s="1"/>
  <c r="I697" i="124"/>
  <c r="J697" i="124" s="1"/>
  <c r="I731" i="124"/>
  <c r="J731" i="124" s="1"/>
  <c r="I675" i="124"/>
  <c r="J675" i="124" s="1"/>
  <c r="I701" i="124"/>
  <c r="J701" i="124" s="1"/>
  <c r="I729" i="124"/>
  <c r="J729" i="124" s="1"/>
  <c r="I743" i="124"/>
  <c r="J743" i="124" s="1"/>
  <c r="I123" i="143"/>
  <c r="J123" i="143" s="1"/>
  <c r="I165" i="143"/>
  <c r="J165" i="143" s="1"/>
  <c r="I157" i="143"/>
  <c r="J157" i="143" s="1"/>
  <c r="I100" i="143"/>
  <c r="J100" i="143" s="1"/>
  <c r="I92" i="143"/>
  <c r="J92" i="143" s="1"/>
  <c r="I135" i="143"/>
  <c r="J135" i="143" s="1"/>
  <c r="I29" i="143"/>
  <c r="J29" i="143" s="1"/>
  <c r="I44" i="143"/>
  <c r="J44" i="143" s="1"/>
  <c r="I70" i="143"/>
  <c r="J70" i="143" s="1"/>
  <c r="I102" i="143"/>
  <c r="J102" i="143" s="1"/>
  <c r="I84" i="143"/>
  <c r="J84" i="143" s="1"/>
  <c r="I108" i="143"/>
  <c r="J108" i="143" s="1"/>
  <c r="I110" i="143"/>
  <c r="J110" i="143" s="1"/>
  <c r="I125" i="143"/>
  <c r="J125" i="143" s="1"/>
  <c r="I52" i="143"/>
  <c r="J52" i="143" s="1"/>
  <c r="I62" i="143"/>
  <c r="J62" i="143" s="1"/>
  <c r="I31" i="143"/>
  <c r="I60" i="143"/>
  <c r="J60" i="143" s="1"/>
  <c r="I46" i="143"/>
  <c r="J46" i="143" s="1"/>
  <c r="I66" i="143"/>
  <c r="J66" i="143" s="1"/>
  <c r="I104" i="143"/>
  <c r="J104" i="143" s="1"/>
  <c r="I33" i="143"/>
  <c r="J33" i="143" s="1"/>
  <c r="I48" i="143"/>
  <c r="J48" i="143" s="1"/>
  <c r="I56" i="143"/>
  <c r="J56" i="143" s="1"/>
  <c r="I64" i="143"/>
  <c r="J64" i="143" s="1"/>
  <c r="I163" i="143"/>
  <c r="J163" i="143" s="1"/>
  <c r="I72" i="143"/>
  <c r="J72" i="143" s="1"/>
  <c r="I74" i="143"/>
  <c r="J74" i="143" s="1"/>
  <c r="I82" i="143"/>
  <c r="J82" i="143" s="1"/>
  <c r="I139" i="143"/>
  <c r="J139" i="143" s="1"/>
  <c r="I159" i="143"/>
  <c r="J159" i="143" s="1"/>
  <c r="I192" i="143"/>
  <c r="J192" i="143" s="1"/>
  <c r="J198" i="143"/>
  <c r="I13" i="143"/>
  <c r="J13" i="143" s="1"/>
  <c r="I131" i="120"/>
  <c r="J131" i="120" s="1"/>
  <c r="I27" i="120"/>
  <c r="J27" i="120" s="1"/>
  <c r="I295" i="120"/>
  <c r="J295" i="120" s="1"/>
  <c r="I330" i="120"/>
  <c r="J330" i="120" s="1"/>
  <c r="I287" i="120"/>
  <c r="J287" i="120" s="1"/>
  <c r="I424" i="120"/>
  <c r="J424" i="120" s="1"/>
  <c r="I372" i="120"/>
  <c r="J372" i="120" s="1"/>
  <c r="I35" i="120"/>
  <c r="J35" i="120" s="1"/>
  <c r="I322" i="120"/>
  <c r="J322" i="120" s="1"/>
  <c r="I349" i="120"/>
  <c r="J349" i="120" s="1"/>
  <c r="I19" i="120"/>
  <c r="J19" i="120" s="1"/>
  <c r="I353" i="120"/>
  <c r="J353" i="120" s="1"/>
  <c r="I388" i="120"/>
  <c r="J388" i="120" s="1"/>
  <c r="I228" i="120"/>
  <c r="J228" i="120" s="1"/>
  <c r="I343" i="120"/>
  <c r="J343" i="120" s="1"/>
  <c r="I200" i="120"/>
  <c r="J200" i="120" s="1"/>
  <c r="I208" i="120"/>
  <c r="J208" i="120" s="1"/>
  <c r="I226" i="120"/>
  <c r="J226" i="120" s="1"/>
  <c r="I312" i="120"/>
  <c r="J312" i="120" s="1"/>
  <c r="I318" i="120"/>
  <c r="J318" i="120" s="1"/>
  <c r="I328" i="120"/>
  <c r="J328" i="120" s="1"/>
  <c r="I21" i="120"/>
  <c r="J21" i="120" s="1"/>
  <c r="I29" i="120"/>
  <c r="J29" i="120" s="1"/>
  <c r="I57" i="120"/>
  <c r="J57" i="120" s="1"/>
  <c r="I67" i="120"/>
  <c r="J67" i="120" s="1"/>
  <c r="I86" i="120"/>
  <c r="J86" i="120" s="1"/>
  <c r="I139" i="120"/>
  <c r="J139" i="120" s="1"/>
  <c r="I173" i="120"/>
  <c r="J173" i="120" s="1"/>
  <c r="I98" i="120"/>
  <c r="J98" i="120" s="1"/>
  <c r="I106" i="120"/>
  <c r="J106" i="120" s="1"/>
  <c r="I165" i="120"/>
  <c r="J165" i="120" s="1"/>
  <c r="I234" i="120"/>
  <c r="J234" i="120" s="1"/>
  <c r="I236" i="120"/>
  <c r="J236" i="120" s="1"/>
  <c r="I268" i="120"/>
  <c r="J268" i="120" s="1"/>
  <c r="I55" i="120"/>
  <c r="J55" i="120" s="1"/>
  <c r="I65" i="120"/>
  <c r="J65" i="120" s="1"/>
  <c r="I123" i="120"/>
  <c r="J123" i="120" s="1"/>
  <c r="I129" i="120"/>
  <c r="J129" i="120" s="1"/>
  <c r="I37" i="120"/>
  <c r="J37" i="120" s="1"/>
  <c r="I17" i="120"/>
  <c r="J17" i="120" s="1"/>
  <c r="I25" i="120"/>
  <c r="J25" i="120" s="1"/>
  <c r="I33" i="120"/>
  <c r="J33" i="120" s="1"/>
  <c r="I53" i="120"/>
  <c r="J53" i="120" s="1"/>
  <c r="I61" i="120"/>
  <c r="J61" i="120" s="1"/>
  <c r="I71" i="120"/>
  <c r="J71" i="120" s="1"/>
  <c r="I127" i="120"/>
  <c r="J127" i="120" s="1"/>
  <c r="I135" i="120"/>
  <c r="J135" i="120" s="1"/>
  <c r="I256" i="120"/>
  <c r="J256" i="120" s="1"/>
  <c r="I258" i="120"/>
  <c r="I252" i="120"/>
  <c r="J252" i="120" s="1"/>
  <c r="I283" i="120"/>
  <c r="J283" i="120" s="1"/>
  <c r="I355" i="120"/>
  <c r="J355" i="120" s="1"/>
  <c r="I351" i="120"/>
  <c r="J351" i="120" s="1"/>
  <c r="I380" i="120"/>
  <c r="J380" i="120" s="1"/>
  <c r="I324" i="120"/>
  <c r="J324" i="120" s="1"/>
  <c r="I445" i="120"/>
  <c r="J445" i="120" s="1"/>
  <c r="I453" i="120"/>
  <c r="J453" i="120" s="1"/>
  <c r="I357" i="120"/>
  <c r="J357" i="120" s="1"/>
  <c r="I361" i="120"/>
  <c r="J361" i="120" s="1"/>
  <c r="I370" i="120"/>
  <c r="J370" i="120" s="1"/>
  <c r="I422" i="120"/>
  <c r="J422" i="120" s="1"/>
  <c r="I451" i="120"/>
  <c r="J451" i="120" s="1"/>
  <c r="I167" i="122"/>
  <c r="J167" i="122" s="1"/>
  <c r="I90" i="122"/>
  <c r="J90" i="122" s="1"/>
  <c r="I226" i="122"/>
  <c r="J226" i="122" s="1"/>
  <c r="I268" i="122"/>
  <c r="J268" i="122" s="1"/>
  <c r="I100" i="122"/>
  <c r="J100" i="122" s="1"/>
  <c r="I179" i="122"/>
  <c r="J179" i="122" s="1"/>
  <c r="I714" i="121"/>
  <c r="J714" i="121" s="1"/>
  <c r="I790" i="121"/>
  <c r="J790" i="121" s="1"/>
  <c r="I724" i="121"/>
  <c r="J724" i="121" s="1"/>
  <c r="I753" i="121"/>
  <c r="J753" i="121" s="1"/>
  <c r="I757" i="121"/>
  <c r="J757" i="121" s="1"/>
  <c r="I683" i="121"/>
  <c r="J683" i="121" s="1"/>
  <c r="I689" i="121"/>
  <c r="J689" i="121" s="1"/>
  <c r="I763" i="121"/>
  <c r="J763" i="121" s="1"/>
  <c r="I806" i="121"/>
  <c r="J806" i="121" s="1"/>
  <c r="I1068" i="121"/>
  <c r="J1068" i="121" s="1"/>
  <c r="I658" i="121"/>
  <c r="J658" i="121" s="1"/>
  <c r="I691" i="121"/>
  <c r="J691" i="121" s="1"/>
  <c r="I734" i="121"/>
  <c r="J734" i="121" s="1"/>
  <c r="I771" i="121"/>
  <c r="J771" i="121" s="1"/>
  <c r="I773" i="121"/>
  <c r="J773" i="121" s="1"/>
  <c r="I798" i="121"/>
  <c r="J798" i="121" s="1"/>
  <c r="I800" i="121"/>
  <c r="J800" i="121" s="1"/>
  <c r="I792" i="121"/>
  <c r="J792" i="121" s="1"/>
  <c r="I808" i="121"/>
  <c r="J808" i="121" s="1"/>
  <c r="I677" i="121"/>
  <c r="J677" i="121" s="1"/>
  <c r="I681" i="121"/>
  <c r="J681" i="121" s="1"/>
  <c r="I695" i="121"/>
  <c r="J695" i="121" s="1"/>
  <c r="I712" i="121"/>
  <c r="J712" i="121" s="1"/>
  <c r="I720" i="121"/>
  <c r="J720" i="121" s="1"/>
  <c r="I728" i="121"/>
  <c r="J728" i="121" s="1"/>
  <c r="I738" i="121"/>
  <c r="J738" i="121" s="1"/>
  <c r="I1036" i="121"/>
  <c r="J1036" i="121" s="1"/>
  <c r="I767" i="121"/>
  <c r="J767" i="121" s="1"/>
  <c r="I775" i="121"/>
  <c r="J775" i="121" s="1"/>
  <c r="I794" i="121"/>
  <c r="J794" i="121" s="1"/>
  <c r="I802" i="121"/>
  <c r="J802" i="121" s="1"/>
  <c r="I810" i="121"/>
  <c r="J810" i="121" s="1"/>
  <c r="I993" i="121"/>
  <c r="J993" i="121" s="1"/>
  <c r="I1044" i="121"/>
  <c r="J1044" i="121" s="1"/>
  <c r="I987" i="121"/>
  <c r="J987" i="121" s="1"/>
  <c r="I995" i="121"/>
  <c r="J995" i="121" s="1"/>
  <c r="I1052" i="121"/>
  <c r="J1052" i="121" s="1"/>
  <c r="I174" i="121"/>
  <c r="J174" i="121" s="1"/>
  <c r="I147" i="121"/>
  <c r="J147" i="121" s="1"/>
  <c r="I170" i="121"/>
  <c r="J170" i="121" s="1"/>
  <c r="I180" i="121"/>
  <c r="J180" i="121" s="1"/>
  <c r="I205" i="121"/>
  <c r="J205" i="121" s="1"/>
  <c r="I213" i="121"/>
  <c r="J213" i="121" s="1"/>
  <c r="I217" i="121"/>
  <c r="J217" i="121" s="1"/>
  <c r="I252" i="121"/>
  <c r="J252" i="121" s="1"/>
  <c r="I312" i="121"/>
  <c r="J312" i="121" s="1"/>
  <c r="I328" i="121"/>
  <c r="J328" i="121" s="1"/>
  <c r="I361" i="121"/>
  <c r="J361" i="121" s="1"/>
  <c r="I393" i="121"/>
  <c r="J393" i="121" s="1"/>
  <c r="I444" i="121"/>
  <c r="J444" i="121" s="1"/>
  <c r="I438" i="121"/>
  <c r="J438" i="121" s="1"/>
  <c r="I874" i="121"/>
  <c r="J874" i="121" s="1"/>
  <c r="I829" i="121"/>
  <c r="J829" i="121" s="1"/>
  <c r="I837" i="121"/>
  <c r="J837" i="121" s="1"/>
  <c r="I845" i="121"/>
  <c r="J845" i="121" s="1"/>
  <c r="I853" i="121"/>
  <c r="J853" i="121" s="1"/>
  <c r="I872" i="121"/>
  <c r="J872" i="121" s="1"/>
  <c r="I841" i="121"/>
  <c r="J841" i="121" s="1"/>
  <c r="I892" i="121"/>
  <c r="J892" i="121" s="1"/>
  <c r="I911" i="121"/>
  <c r="J911" i="121" s="1"/>
  <c r="I919" i="121"/>
  <c r="J919" i="121" s="1"/>
  <c r="I927" i="121"/>
  <c r="J927" i="121" s="1"/>
  <c r="I946" i="121"/>
  <c r="J946" i="121" s="1"/>
  <c r="I954" i="121"/>
  <c r="J954" i="121" s="1"/>
  <c r="I962" i="121"/>
  <c r="J962" i="121" s="1"/>
  <c r="I970" i="121"/>
  <c r="J970" i="121" s="1"/>
  <c r="I989" i="121"/>
  <c r="J989" i="121" s="1"/>
  <c r="I1005" i="121"/>
  <c r="J1005" i="121" s="1"/>
  <c r="I1026" i="121"/>
  <c r="J1026" i="121" s="1"/>
  <c r="I1056" i="121"/>
  <c r="J1056" i="121" s="1"/>
  <c r="I1082" i="121"/>
  <c r="J1082" i="121" s="1"/>
  <c r="I17" i="119"/>
  <c r="J17" i="119" s="1"/>
  <c r="I27" i="119"/>
  <c r="J27" i="119" s="1"/>
  <c r="I21" i="119"/>
  <c r="J21" i="119" s="1"/>
  <c r="I29" i="119"/>
  <c r="J29" i="119" s="1"/>
  <c r="I31" i="119"/>
  <c r="J31" i="119" s="1"/>
  <c r="I52" i="118"/>
  <c r="I222" i="136"/>
  <c r="J222" i="136" s="1"/>
  <c r="I167" i="136"/>
  <c r="J167" i="136" s="1"/>
  <c r="I199" i="136"/>
  <c r="J199" i="136" s="1"/>
  <c r="I250" i="136"/>
  <c r="J250" i="136" s="1"/>
  <c r="I260" i="136"/>
  <c r="J260" i="136" s="1"/>
  <c r="I282" i="136"/>
  <c r="J282" i="136" s="1"/>
  <c r="I292" i="136"/>
  <c r="J292" i="136" s="1"/>
  <c r="I325" i="136"/>
  <c r="J325" i="136" s="1"/>
  <c r="I350" i="136"/>
  <c r="J350" i="136" s="1"/>
  <c r="I360" i="136"/>
  <c r="J360" i="136" s="1"/>
  <c r="I94" i="115"/>
  <c r="J94" i="115" s="1"/>
  <c r="I124" i="115"/>
  <c r="J124" i="115" s="1"/>
  <c r="I150" i="115"/>
  <c r="J150" i="115" s="1"/>
  <c r="I140" i="115"/>
  <c r="J140" i="115" s="1"/>
  <c r="I122" i="115"/>
  <c r="J122" i="115" s="1"/>
  <c r="I102" i="115"/>
  <c r="J102" i="115" s="1"/>
  <c r="I29" i="115"/>
  <c r="J29" i="115" s="1"/>
  <c r="I27" i="115"/>
  <c r="J27" i="115" s="1"/>
  <c r="I100" i="115"/>
  <c r="J100" i="115" s="1"/>
  <c r="I130" i="115"/>
  <c r="J130" i="115" s="1"/>
  <c r="I104" i="115"/>
  <c r="J104" i="115" s="1"/>
  <c r="I39" i="115"/>
  <c r="J39" i="115" s="1"/>
  <c r="I17" i="115"/>
  <c r="J17" i="115" s="1"/>
  <c r="I23" i="115"/>
  <c r="J23" i="115" s="1"/>
  <c r="I25" i="115"/>
  <c r="J25" i="115" s="1"/>
  <c r="I31" i="115"/>
  <c r="J31" i="115" s="1"/>
  <c r="I98" i="115"/>
  <c r="J98" i="115" s="1"/>
  <c r="I33" i="115"/>
  <c r="J33" i="115" s="1"/>
  <c r="I35" i="115"/>
  <c r="J35" i="115" s="1"/>
  <c r="I37" i="115"/>
  <c r="J37" i="115" s="1"/>
  <c r="I138" i="115"/>
  <c r="J138" i="115" s="1"/>
  <c r="I166" i="115"/>
  <c r="J166" i="115" s="1"/>
  <c r="I128" i="115"/>
  <c r="J128" i="115" s="1"/>
  <c r="I134" i="115"/>
  <c r="J134" i="115" s="1"/>
  <c r="I136" i="115"/>
  <c r="J136" i="115" s="1"/>
  <c r="I144" i="115"/>
  <c r="J144" i="115" s="1"/>
  <c r="I164" i="115"/>
  <c r="J164" i="115" s="1"/>
  <c r="I33" i="116"/>
  <c r="J33" i="116" s="1"/>
  <c r="I15" i="121"/>
  <c r="J15" i="121" s="1"/>
  <c r="I13" i="144"/>
  <c r="J13" i="144" s="1"/>
  <c r="I169" i="120" l="1"/>
  <c r="J169" i="120" s="1"/>
  <c r="I236" i="124"/>
  <c r="J236" i="124" s="1"/>
  <c r="I25" i="128"/>
  <c r="J25" i="128" s="1"/>
  <c r="I960" i="121"/>
  <c r="J960" i="121" s="1"/>
  <c r="I909" i="121"/>
  <c r="J909" i="121" s="1"/>
  <c r="I890" i="121"/>
  <c r="J890" i="121" s="1"/>
  <c r="I769" i="121"/>
  <c r="J769" i="121" s="1"/>
  <c r="I968" i="121"/>
  <c r="J968" i="121" s="1"/>
  <c r="I804" i="121"/>
  <c r="J804" i="121" s="1"/>
  <c r="I131" i="124"/>
  <c r="J131" i="124" s="1"/>
  <c r="I400" i="124"/>
  <c r="J400" i="124" s="1"/>
  <c r="I292" i="124"/>
  <c r="J292" i="124" s="1"/>
  <c r="I125" i="124"/>
  <c r="J125" i="124" s="1"/>
  <c r="I196" i="124"/>
  <c r="J196" i="124" s="1"/>
  <c r="I127" i="124"/>
  <c r="J127" i="124" s="1"/>
  <c r="I121" i="124"/>
  <c r="J121" i="124" s="1"/>
  <c r="I1048" i="121"/>
  <c r="J1048" i="121" s="1"/>
  <c r="I882" i="121"/>
  <c r="J882" i="121" s="1"/>
  <c r="I812" i="121"/>
  <c r="J812" i="121" s="1"/>
  <c r="I673" i="121"/>
  <c r="J673" i="121" s="1"/>
  <c r="I13" i="122"/>
  <c r="J13" i="122" s="1"/>
  <c r="I321" i="124"/>
  <c r="J321" i="124" s="1"/>
  <c r="I272" i="124"/>
  <c r="J272" i="124" s="1"/>
  <c r="I422" i="121"/>
  <c r="J422" i="121" s="1"/>
  <c r="I428" i="121"/>
  <c r="J428" i="121" s="1"/>
  <c r="I796" i="121"/>
  <c r="J796" i="121" s="1"/>
  <c r="I55" i="116"/>
  <c r="J55" i="116" s="1"/>
  <c r="I35" i="116"/>
  <c r="J35" i="116" s="1"/>
  <c r="I25" i="116"/>
  <c r="J25" i="116" s="1"/>
  <c r="I948" i="121"/>
  <c r="J948" i="121" s="1"/>
  <c r="I952" i="121"/>
  <c r="J952" i="121" s="1"/>
  <c r="I675" i="121"/>
  <c r="J675" i="121" s="1"/>
  <c r="I656" i="121"/>
  <c r="J656" i="121" s="1"/>
  <c r="I646" i="121"/>
  <c r="J646" i="121" s="1"/>
  <c r="I697" i="121"/>
  <c r="J697" i="121" s="1"/>
  <c r="I536" i="124"/>
  <c r="J536" i="124" s="1"/>
  <c r="I428" i="124"/>
  <c r="J428" i="124" s="1"/>
  <c r="I171" i="124"/>
  <c r="J171" i="124" s="1"/>
  <c r="I53" i="128"/>
  <c r="J53" i="128" s="1"/>
  <c r="I92" i="120"/>
  <c r="J92" i="120" s="1"/>
  <c r="I167" i="124"/>
  <c r="J167" i="124" s="1"/>
  <c r="I160" i="115"/>
  <c r="J160" i="115" s="1"/>
  <c r="I37" i="116"/>
  <c r="J37" i="116" s="1"/>
  <c r="I17" i="116"/>
  <c r="J17" i="116" s="1"/>
  <c r="I15" i="120"/>
  <c r="J15" i="120" s="1"/>
  <c r="I314" i="120"/>
  <c r="J314" i="120" s="1"/>
  <c r="I262" i="120"/>
  <c r="J262" i="120" s="1"/>
  <c r="I127" i="143"/>
  <c r="J127" i="143" s="1"/>
  <c r="I386" i="124"/>
  <c r="J386" i="124" s="1"/>
  <c r="I169" i="124"/>
  <c r="J169" i="124" s="1"/>
  <c r="I21" i="124"/>
  <c r="J21" i="124" s="1"/>
  <c r="I111" i="136"/>
  <c r="J111" i="136" s="1"/>
  <c r="I313" i="124"/>
  <c r="J313" i="124" s="1"/>
  <c r="I29" i="116"/>
  <c r="J29" i="116" s="1"/>
  <c r="I125" i="136"/>
  <c r="J125" i="136" s="1"/>
  <c r="I958" i="121"/>
  <c r="J958" i="121" s="1"/>
  <c r="I880" i="121"/>
  <c r="J880" i="121" s="1"/>
  <c r="I640" i="121"/>
  <c r="J640" i="121" s="1"/>
  <c r="I925" i="121"/>
  <c r="J925" i="121" s="1"/>
  <c r="I96" i="120"/>
  <c r="J96" i="120" s="1"/>
  <c r="I609" i="124"/>
  <c r="J609" i="124" s="1"/>
  <c r="I587" i="124"/>
  <c r="J587" i="124" s="1"/>
  <c r="I19" i="116"/>
  <c r="J19" i="116" s="1"/>
  <c r="I95" i="136"/>
  <c r="J95" i="136" s="1"/>
  <c r="I13" i="116"/>
  <c r="J13" i="116" s="1"/>
  <c r="I991" i="121"/>
  <c r="J991" i="121" s="1"/>
  <c r="I642" i="121"/>
  <c r="J642" i="121" s="1"/>
  <c r="I612" i="121"/>
  <c r="J612" i="121" s="1"/>
  <c r="I536" i="121"/>
  <c r="J536" i="121" s="1"/>
  <c r="I917" i="121"/>
  <c r="J917" i="121" s="1"/>
  <c r="I716" i="121"/>
  <c r="J716" i="121" s="1"/>
  <c r="I601" i="124"/>
  <c r="J601" i="124" s="1"/>
  <c r="I352" i="124"/>
  <c r="J352" i="124" s="1"/>
  <c r="I204" i="124"/>
  <c r="J204" i="124" s="1"/>
  <c r="I87" i="124"/>
  <c r="J87" i="124" s="1"/>
  <c r="I333" i="124"/>
  <c r="J333" i="124" s="1"/>
  <c r="I206" i="124"/>
  <c r="J206" i="124" s="1"/>
  <c r="I117" i="124"/>
  <c r="J117" i="124" s="1"/>
  <c r="I41" i="116"/>
  <c r="J41" i="116" s="1"/>
  <c r="I262" i="136"/>
  <c r="J262" i="136" s="1"/>
  <c r="I189" i="119"/>
  <c r="J189" i="119" s="1"/>
  <c r="I851" i="121"/>
  <c r="J851" i="121" s="1"/>
  <c r="I835" i="121"/>
  <c r="J835" i="121" s="1"/>
  <c r="I699" i="121"/>
  <c r="J699" i="121" s="1"/>
  <c r="I204" i="120"/>
  <c r="J204" i="120" s="1"/>
  <c r="I356" i="124"/>
  <c r="J356" i="124" s="1"/>
  <c r="I208" i="124"/>
  <c r="J208" i="124" s="1"/>
  <c r="I388" i="124"/>
  <c r="J388" i="124" s="1"/>
  <c r="I360" i="124"/>
  <c r="J360" i="124" s="1"/>
  <c r="I260" i="120"/>
  <c r="I200" i="124"/>
  <c r="J200" i="124" s="1"/>
  <c r="I482" i="121"/>
  <c r="J482" i="121" s="1"/>
  <c r="I466" i="121"/>
  <c r="J466" i="121" s="1"/>
  <c r="I390" i="124"/>
  <c r="J390" i="124" s="1"/>
  <c r="I244" i="124"/>
  <c r="J244" i="124" s="1"/>
  <c r="I722" i="121"/>
  <c r="J722" i="121" s="1"/>
  <c r="I634" i="124"/>
  <c r="J634" i="124" s="1"/>
  <c r="I105" i="136"/>
  <c r="J105" i="136" s="1"/>
  <c r="I972" i="121"/>
  <c r="J972" i="121" s="1"/>
  <c r="I600" i="121"/>
  <c r="J600" i="121" s="1"/>
  <c r="I575" i="121"/>
  <c r="J575" i="121" s="1"/>
  <c r="I159" i="124"/>
  <c r="J159" i="124" s="1"/>
  <c r="I915" i="121"/>
  <c r="J915" i="121" s="1"/>
  <c r="I913" i="121"/>
  <c r="J913" i="121" s="1"/>
  <c r="I654" i="121"/>
  <c r="J654" i="121" s="1"/>
  <c r="I362" i="124"/>
  <c r="J362" i="124" s="1"/>
  <c r="I161" i="124"/>
  <c r="J161" i="124" s="1"/>
  <c r="I23" i="124"/>
  <c r="J23" i="124" s="1"/>
  <c r="I516" i="124"/>
  <c r="J516" i="124" s="1"/>
  <c r="I618" i="121"/>
  <c r="J618" i="121" s="1"/>
  <c r="I652" i="121"/>
  <c r="J652" i="121" s="1"/>
  <c r="I104" i="120"/>
  <c r="J104" i="120" s="1"/>
  <c r="I434" i="124"/>
  <c r="J434" i="124" s="1"/>
  <c r="I726" i="121"/>
  <c r="J726" i="121" s="1"/>
  <c r="I19" i="143"/>
  <c r="J19" i="143" s="1"/>
  <c r="I212" i="124"/>
  <c r="J212" i="124" s="1"/>
  <c r="I239" i="128"/>
  <c r="J239" i="128" s="1"/>
  <c r="I276" i="128"/>
  <c r="J276" i="128" s="1"/>
  <c r="I233" i="128"/>
  <c r="J233" i="128" s="1"/>
  <c r="I210" i="128"/>
  <c r="J210" i="128" s="1"/>
  <c r="I87" i="128"/>
  <c r="J87" i="128" s="1"/>
  <c r="I323" i="128"/>
  <c r="J323" i="128" s="1"/>
  <c r="I229" i="128"/>
  <c r="J229" i="128" s="1"/>
  <c r="I204" i="128"/>
  <c r="J204" i="128" s="1"/>
  <c r="I15" i="126"/>
  <c r="J15" i="126" s="1"/>
  <c r="I290" i="124"/>
  <c r="J290" i="124" s="1"/>
  <c r="I165" i="124"/>
  <c r="J165" i="124" s="1"/>
  <c r="I270" i="124"/>
  <c r="J270" i="124" s="1"/>
  <c r="I504" i="124"/>
  <c r="J504" i="124" s="1"/>
  <c r="I234" i="124"/>
  <c r="J234" i="124" s="1"/>
  <c r="I137" i="124"/>
  <c r="J137" i="124" s="1"/>
  <c r="I27" i="124"/>
  <c r="J27" i="124" s="1"/>
  <c r="I741" i="124"/>
  <c r="J741" i="124" s="1"/>
  <c r="I69" i="124"/>
  <c r="J69" i="124" s="1"/>
  <c r="I194" i="124"/>
  <c r="J194" i="124" s="1"/>
  <c r="I248" i="124"/>
  <c r="J248" i="124" s="1"/>
  <c r="I311" i="124"/>
  <c r="J311" i="124" s="1"/>
  <c r="I323" i="124"/>
  <c r="J323" i="124" s="1"/>
  <c r="I294" i="124"/>
  <c r="J294" i="124" s="1"/>
  <c r="I569" i="124"/>
  <c r="J569" i="124" s="1"/>
  <c r="I699" i="124"/>
  <c r="J699" i="124" s="1"/>
  <c r="I319" i="124"/>
  <c r="J319" i="124" s="1"/>
  <c r="I175" i="124"/>
  <c r="J175" i="124" s="1"/>
  <c r="I95" i="124"/>
  <c r="J95" i="124" s="1"/>
  <c r="I91" i="124"/>
  <c r="J91" i="124" s="1"/>
  <c r="I198" i="124"/>
  <c r="J198" i="124" s="1"/>
  <c r="I214" i="124"/>
  <c r="J214" i="124" s="1"/>
  <c r="I667" i="124"/>
  <c r="J667" i="124" s="1"/>
  <c r="I599" i="124"/>
  <c r="J599" i="124" s="1"/>
  <c r="I581" i="124"/>
  <c r="J581" i="124" s="1"/>
  <c r="I512" i="124"/>
  <c r="J512" i="124" s="1"/>
  <c r="I315" i="124"/>
  <c r="J315" i="124" s="1"/>
  <c r="I286" i="124"/>
  <c r="J286" i="124" s="1"/>
  <c r="I327" i="124"/>
  <c r="J327" i="124" s="1"/>
  <c r="I348" i="124"/>
  <c r="J348" i="124" s="1"/>
  <c r="I123" i="124"/>
  <c r="J123" i="124" s="1"/>
  <c r="I157" i="124"/>
  <c r="J157" i="124" s="1"/>
  <c r="I119" i="124"/>
  <c r="J119" i="124" s="1"/>
  <c r="I83" i="124"/>
  <c r="J83" i="124" s="1"/>
  <c r="I274" i="124"/>
  <c r="J274" i="124" s="1"/>
  <c r="I13" i="124"/>
  <c r="J13" i="124" s="1"/>
  <c r="I713" i="124"/>
  <c r="J713" i="124" s="1"/>
  <c r="I659" i="124"/>
  <c r="J659" i="124" s="1"/>
  <c r="I673" i="124"/>
  <c r="J673" i="124" s="1"/>
  <c r="I514" i="124"/>
  <c r="J514" i="124" s="1"/>
  <c r="I546" i="124"/>
  <c r="J546" i="124" s="1"/>
  <c r="I460" i="124"/>
  <c r="J460" i="124" s="1"/>
  <c r="I254" i="124"/>
  <c r="J254" i="124" s="1"/>
  <c r="I65" i="124"/>
  <c r="J65" i="124" s="1"/>
  <c r="I583" i="124"/>
  <c r="J583" i="124" s="1"/>
  <c r="I458" i="124"/>
  <c r="J458" i="124" s="1"/>
  <c r="I252" i="124"/>
  <c r="J252" i="124" s="1"/>
  <c r="I63" i="124"/>
  <c r="J63" i="124" s="1"/>
  <c r="I665" i="124"/>
  <c r="J665" i="124" s="1"/>
  <c r="I657" i="124"/>
  <c r="J657" i="124" s="1"/>
  <c r="I508" i="124"/>
  <c r="J508" i="124" s="1"/>
  <c r="I565" i="124"/>
  <c r="J565" i="124" s="1"/>
  <c r="I456" i="124"/>
  <c r="J456" i="124" s="1"/>
  <c r="I282" i="124"/>
  <c r="J282" i="124" s="1"/>
  <c r="I238" i="124"/>
  <c r="J238" i="124" s="1"/>
  <c r="I250" i="124"/>
  <c r="J250" i="124" s="1"/>
  <c r="I61" i="124"/>
  <c r="J61" i="124" s="1"/>
  <c r="I579" i="124"/>
  <c r="J579" i="124" s="1"/>
  <c r="I563" i="124"/>
  <c r="J563" i="124" s="1"/>
  <c r="I280" i="124"/>
  <c r="J280" i="124" s="1"/>
  <c r="I141" i="143"/>
  <c r="J141" i="143" s="1"/>
  <c r="I121" i="143"/>
  <c r="J121" i="143" s="1"/>
  <c r="I161" i="143"/>
  <c r="J161" i="143" s="1"/>
  <c r="I50" i="143"/>
  <c r="J50" i="143" s="1"/>
  <c r="I35" i="143"/>
  <c r="J35" i="143" s="1"/>
  <c r="I27" i="143"/>
  <c r="J27" i="143" s="1"/>
  <c r="I58" i="143"/>
  <c r="J58" i="143" s="1"/>
  <c r="I88" i="143"/>
  <c r="J88" i="143" s="1"/>
  <c r="I98" i="143"/>
  <c r="J98" i="143" s="1"/>
  <c r="I86" i="143"/>
  <c r="J86" i="143" s="1"/>
  <c r="I96" i="143"/>
  <c r="J96" i="143" s="1"/>
  <c r="I133" i="143"/>
  <c r="J133" i="143" s="1"/>
  <c r="I94" i="143"/>
  <c r="J94" i="143" s="1"/>
  <c r="I112" i="143"/>
  <c r="J112" i="143" s="1"/>
  <c r="I90" i="143"/>
  <c r="J90" i="143" s="1"/>
  <c r="I420" i="120"/>
  <c r="J420" i="120" s="1"/>
  <c r="I254" i="120"/>
  <c r="J254" i="120" s="1"/>
  <c r="I230" i="120"/>
  <c r="J230" i="120" s="1"/>
  <c r="I196" i="120"/>
  <c r="J196" i="120" s="1"/>
  <c r="I23" i="120"/>
  <c r="J23" i="120" s="1"/>
  <c r="I206" i="120"/>
  <c r="J206" i="120" s="1"/>
  <c r="I326" i="120"/>
  <c r="J326" i="120" s="1"/>
  <c r="I31" i="120"/>
  <c r="J31" i="120" s="1"/>
  <c r="I175" i="120"/>
  <c r="J175" i="120" s="1"/>
  <c r="I167" i="120"/>
  <c r="J167" i="120" s="1"/>
  <c r="I334" i="120"/>
  <c r="J334" i="120" s="1"/>
  <c r="I133" i="120"/>
  <c r="J133" i="120" s="1"/>
  <c r="I100" i="120"/>
  <c r="J100" i="120" s="1"/>
  <c r="I69" i="120"/>
  <c r="J69" i="120" s="1"/>
  <c r="I51" i="120"/>
  <c r="J51" i="120" s="1"/>
  <c r="I73" i="120"/>
  <c r="J73" i="120" s="1"/>
  <c r="I171" i="120"/>
  <c r="J171" i="120" s="1"/>
  <c r="I137" i="120"/>
  <c r="J137" i="120" s="1"/>
  <c r="I264" i="120"/>
  <c r="J264" i="120" s="1"/>
  <c r="I141" i="120"/>
  <c r="J141" i="120" s="1"/>
  <c r="I125" i="120"/>
  <c r="J125" i="120" s="1"/>
  <c r="I88" i="120"/>
  <c r="J88" i="120" s="1"/>
  <c r="I374" i="120"/>
  <c r="J374" i="120" s="1"/>
  <c r="I384" i="120"/>
  <c r="J384" i="120" s="1"/>
  <c r="I281" i="120"/>
  <c r="J281" i="120" s="1"/>
  <c r="I224" i="120"/>
  <c r="J224" i="120" s="1"/>
  <c r="I161" i="120"/>
  <c r="J161" i="120" s="1"/>
  <c r="I394" i="120"/>
  <c r="J394" i="120" s="1"/>
  <c r="I392" i="120"/>
  <c r="J392" i="120" s="1"/>
  <c r="I332" i="120"/>
  <c r="J332" i="120" s="1"/>
  <c r="I386" i="120"/>
  <c r="J386" i="120" s="1"/>
  <c r="I382" i="120"/>
  <c r="J382" i="120" s="1"/>
  <c r="I316" i="120"/>
  <c r="J316" i="120" s="1"/>
  <c r="I202" i="120"/>
  <c r="J202" i="120" s="1"/>
  <c r="I59" i="120"/>
  <c r="J59" i="120" s="1"/>
  <c r="I378" i="120"/>
  <c r="J378" i="120" s="1"/>
  <c r="I289" i="120"/>
  <c r="J289" i="120" s="1"/>
  <c r="I232" i="120"/>
  <c r="J232" i="120" s="1"/>
  <c r="I376" i="120"/>
  <c r="J376" i="120" s="1"/>
  <c r="I293" i="120"/>
  <c r="J293" i="120" s="1"/>
  <c r="I222" i="120"/>
  <c r="J222" i="120" s="1"/>
  <c r="I163" i="120"/>
  <c r="J163" i="120" s="1"/>
  <c r="I49" i="122"/>
  <c r="J49" i="122" s="1"/>
  <c r="I262" i="122"/>
  <c r="J262" i="122" s="1"/>
  <c r="I295" i="122"/>
  <c r="J295" i="122" s="1"/>
  <c r="I123" i="122"/>
  <c r="J123" i="122" s="1"/>
  <c r="I104" i="122"/>
  <c r="J104" i="122" s="1"/>
  <c r="I195" i="122"/>
  <c r="J195" i="122" s="1"/>
  <c r="I106" i="122"/>
  <c r="J106" i="122" s="1"/>
  <c r="I189" i="122"/>
  <c r="J189" i="122" s="1"/>
  <c r="I77" i="122"/>
  <c r="J77" i="122" s="1"/>
  <c r="I157" i="122"/>
  <c r="J157" i="122" s="1"/>
  <c r="I181" i="122"/>
  <c r="J181" i="122" s="1"/>
  <c r="I169" i="122"/>
  <c r="J169" i="122" s="1"/>
  <c r="I193" i="122"/>
  <c r="J193" i="122" s="1"/>
  <c r="I177" i="122"/>
  <c r="J177" i="122" s="1"/>
  <c r="I79" i="122"/>
  <c r="J79" i="122" s="1"/>
  <c r="I166" i="121"/>
  <c r="J166" i="121" s="1"/>
  <c r="I1166" i="121"/>
  <c r="J1166" i="121" s="1"/>
  <c r="I1122" i="121"/>
  <c r="J1122" i="121" s="1"/>
  <c r="I540" i="121"/>
  <c r="J540" i="121" s="1"/>
  <c r="I480" i="121"/>
  <c r="J480" i="121" s="1"/>
  <c r="I464" i="121"/>
  <c r="J464" i="121" s="1"/>
  <c r="I436" i="121"/>
  <c r="J436" i="121" s="1"/>
  <c r="I409" i="121"/>
  <c r="J409" i="121" s="1"/>
  <c r="I389" i="121"/>
  <c r="J389" i="121" s="1"/>
  <c r="I357" i="121"/>
  <c r="J357" i="121" s="1"/>
  <c r="I324" i="121"/>
  <c r="J324" i="121" s="1"/>
  <c r="I294" i="121"/>
  <c r="J294" i="121" s="1"/>
  <c r="I278" i="121"/>
  <c r="J278" i="121" s="1"/>
  <c r="I248" i="121"/>
  <c r="J248" i="121" s="1"/>
  <c r="I141" i="121"/>
  <c r="J141" i="121" s="1"/>
  <c r="I133" i="121"/>
  <c r="J133" i="121" s="1"/>
  <c r="I112" i="121"/>
  <c r="J112" i="121" s="1"/>
  <c r="I104" i="121"/>
  <c r="J104" i="121" s="1"/>
  <c r="I96" i="121"/>
  <c r="J96" i="121" s="1"/>
  <c r="I73" i="121"/>
  <c r="J73" i="121" s="1"/>
  <c r="I65" i="121"/>
  <c r="J65" i="121" s="1"/>
  <c r="I57" i="121"/>
  <c r="J57" i="121" s="1"/>
  <c r="I39" i="121"/>
  <c r="J39" i="121" s="1"/>
  <c r="I23" i="121"/>
  <c r="J23" i="121" s="1"/>
  <c r="I598" i="121"/>
  <c r="J598" i="121" s="1"/>
  <c r="I424" i="121"/>
  <c r="J424" i="121" s="1"/>
  <c r="I211" i="121"/>
  <c r="J211" i="121" s="1"/>
  <c r="I203" i="121"/>
  <c r="J203" i="121" s="1"/>
  <c r="I139" i="121"/>
  <c r="J139" i="121" s="1"/>
  <c r="I131" i="121"/>
  <c r="J131" i="121" s="1"/>
  <c r="I110" i="121"/>
  <c r="J110" i="121" s="1"/>
  <c r="I102" i="121"/>
  <c r="J102" i="121" s="1"/>
  <c r="I94" i="121"/>
  <c r="J94" i="121" s="1"/>
  <c r="I71" i="121"/>
  <c r="J71" i="121" s="1"/>
  <c r="I63" i="121"/>
  <c r="J63" i="121" s="1"/>
  <c r="I55" i="121"/>
  <c r="J55" i="121" s="1"/>
  <c r="I37" i="121"/>
  <c r="J37" i="121" s="1"/>
  <c r="I29" i="121"/>
  <c r="J29" i="121" s="1"/>
  <c r="I21" i="121"/>
  <c r="J21" i="121" s="1"/>
  <c r="I1009" i="121"/>
  <c r="J1009" i="121" s="1"/>
  <c r="I966" i="121"/>
  <c r="J966" i="121" s="1"/>
  <c r="I644" i="121"/>
  <c r="J644" i="121" s="1"/>
  <c r="I1078" i="121"/>
  <c r="J1078" i="121" s="1"/>
  <c r="I929" i="121"/>
  <c r="J929" i="121" s="1"/>
  <c r="I777" i="121"/>
  <c r="J777" i="121" s="1"/>
  <c r="I761" i="121"/>
  <c r="J761" i="121" s="1"/>
  <c r="I888" i="121"/>
  <c r="J888" i="121" s="1"/>
  <c r="I894" i="121"/>
  <c r="J894" i="121" s="1"/>
  <c r="I876" i="121"/>
  <c r="J876" i="121" s="1"/>
  <c r="I933" i="121"/>
  <c r="J933" i="121" s="1"/>
  <c r="I886" i="121"/>
  <c r="J886" i="121" s="1"/>
  <c r="I638" i="121"/>
  <c r="J638" i="121" s="1"/>
  <c r="I685" i="121"/>
  <c r="J685" i="121" s="1"/>
  <c r="I616" i="121"/>
  <c r="J616" i="121" s="1"/>
  <c r="I730" i="121"/>
  <c r="J730" i="121" s="1"/>
  <c r="I1158" i="121"/>
  <c r="J1158" i="121" s="1"/>
  <c r="I1110" i="121"/>
  <c r="J1110" i="121" s="1"/>
  <c r="I1070" i="121"/>
  <c r="J1070" i="121" s="1"/>
  <c r="I1054" i="121"/>
  <c r="J1054" i="121" s="1"/>
  <c r="I1042" i="121"/>
  <c r="J1042" i="121" s="1"/>
  <c r="I923" i="121"/>
  <c r="J923" i="121" s="1"/>
  <c r="I870" i="121"/>
  <c r="J870" i="121" s="1"/>
  <c r="I843" i="121"/>
  <c r="J843" i="121" s="1"/>
  <c r="I816" i="121"/>
  <c r="J816" i="121" s="1"/>
  <c r="I956" i="121"/>
  <c r="J956" i="121" s="1"/>
  <c r="I878" i="121"/>
  <c r="J878" i="121" s="1"/>
  <c r="I849" i="121"/>
  <c r="J849" i="121" s="1"/>
  <c r="I833" i="121"/>
  <c r="J833" i="121" s="1"/>
  <c r="I985" i="121"/>
  <c r="J985" i="121" s="1"/>
  <c r="I921" i="121"/>
  <c r="J921" i="121" s="1"/>
  <c r="I614" i="121"/>
  <c r="J614" i="121" s="1"/>
  <c r="I606" i="121"/>
  <c r="J606" i="121" s="1"/>
  <c r="I577" i="121"/>
  <c r="J577" i="121" s="1"/>
  <c r="I552" i="121"/>
  <c r="J552" i="121" s="1"/>
  <c r="I538" i="121"/>
  <c r="J538" i="121" s="1"/>
  <c r="I478" i="121"/>
  <c r="J478" i="121" s="1"/>
  <c r="I462" i="121"/>
  <c r="J462" i="121" s="1"/>
  <c r="I434" i="121"/>
  <c r="J434" i="121" s="1"/>
  <c r="I405" i="121"/>
  <c r="J405" i="121" s="1"/>
  <c r="I476" i="121"/>
  <c r="J476" i="121" s="1"/>
  <c r="I460" i="121"/>
  <c r="J460" i="121" s="1"/>
  <c r="I432" i="121"/>
  <c r="J432" i="121" s="1"/>
  <c r="I403" i="121"/>
  <c r="J403" i="121" s="1"/>
  <c r="I207" i="121"/>
  <c r="J207" i="121" s="1"/>
  <c r="I135" i="121"/>
  <c r="J135" i="121" s="1"/>
  <c r="I127" i="121"/>
  <c r="J127" i="121" s="1"/>
  <c r="I106" i="121"/>
  <c r="J106" i="121" s="1"/>
  <c r="I98" i="121"/>
  <c r="J98" i="121" s="1"/>
  <c r="I90" i="121"/>
  <c r="J90" i="121" s="1"/>
  <c r="I67" i="121"/>
  <c r="J67" i="121" s="1"/>
  <c r="I59" i="121"/>
  <c r="J59" i="121" s="1"/>
  <c r="I41" i="121"/>
  <c r="J41" i="121" s="1"/>
  <c r="I33" i="121"/>
  <c r="J33" i="121" s="1"/>
  <c r="I25" i="121"/>
  <c r="J25" i="121" s="1"/>
  <c r="I17" i="121"/>
  <c r="J17" i="121" s="1"/>
  <c r="I215" i="121"/>
  <c r="J215" i="121" s="1"/>
  <c r="I367" i="121"/>
  <c r="J367" i="121" s="1"/>
  <c r="I258" i="121"/>
  <c r="J258" i="121" s="1"/>
  <c r="I759" i="121"/>
  <c r="J759" i="121" s="1"/>
  <c r="I755" i="121"/>
  <c r="J755" i="121" s="1"/>
  <c r="I1142" i="121"/>
  <c r="J1142" i="121" s="1"/>
  <c r="I1066" i="121"/>
  <c r="J1066" i="121" s="1"/>
  <c r="I997" i="121"/>
  <c r="J997" i="121" s="1"/>
  <c r="I950" i="121"/>
  <c r="J950" i="121" s="1"/>
  <c r="I907" i="121"/>
  <c r="J907" i="121" s="1"/>
  <c r="I868" i="121"/>
  <c r="J868" i="121" s="1"/>
  <c r="I814" i="121"/>
  <c r="J814" i="121" s="1"/>
  <c r="I636" i="121"/>
  <c r="J636" i="121" s="1"/>
  <c r="I610" i="121"/>
  <c r="J610" i="121" s="1"/>
  <c r="I569" i="121"/>
  <c r="J569" i="121" s="1"/>
  <c r="I542" i="121"/>
  <c r="J542" i="121" s="1"/>
  <c r="I468" i="121"/>
  <c r="J468" i="121" s="1"/>
  <c r="I440" i="121"/>
  <c r="J440" i="121" s="1"/>
  <c r="I355" i="121"/>
  <c r="J355" i="121" s="1"/>
  <c r="I322" i="121"/>
  <c r="J322" i="121" s="1"/>
  <c r="I246" i="121"/>
  <c r="J246" i="121" s="1"/>
  <c r="I359" i="121"/>
  <c r="J359" i="121" s="1"/>
  <c r="I326" i="121"/>
  <c r="J326" i="121" s="1"/>
  <c r="I250" i="121"/>
  <c r="J250" i="121" s="1"/>
  <c r="I143" i="121"/>
  <c r="J143" i="121" s="1"/>
  <c r="I679" i="121"/>
  <c r="J679" i="121" s="1"/>
  <c r="I1164" i="121"/>
  <c r="J1164" i="121" s="1"/>
  <c r="I1156" i="121"/>
  <c r="J1156" i="121" s="1"/>
  <c r="I1148" i="121"/>
  <c r="J1148" i="121" s="1"/>
  <c r="I1140" i="121"/>
  <c r="J1140" i="121" s="1"/>
  <c r="I1120" i="121"/>
  <c r="J1120" i="121" s="1"/>
  <c r="I1108" i="121"/>
  <c r="J1108" i="121" s="1"/>
  <c r="I1086" i="121"/>
  <c r="J1086" i="121" s="1"/>
  <c r="I1150" i="121"/>
  <c r="J1150" i="121" s="1"/>
  <c r="I1088" i="121"/>
  <c r="J1088" i="121" s="1"/>
  <c r="I1080" i="121"/>
  <c r="J1080" i="121" s="1"/>
  <c r="I648" i="121"/>
  <c r="J648" i="121" s="1"/>
  <c r="I650" i="121"/>
  <c r="J650" i="121" s="1"/>
  <c r="I634" i="121"/>
  <c r="J634" i="121" s="1"/>
  <c r="I608" i="121"/>
  <c r="J608" i="121" s="1"/>
  <c r="I596" i="121"/>
  <c r="J596" i="121" s="1"/>
  <c r="I567" i="121"/>
  <c r="J567" i="121" s="1"/>
  <c r="I472" i="121"/>
  <c r="J472" i="121" s="1"/>
  <c r="I282" i="121"/>
  <c r="J282" i="121" s="1"/>
  <c r="I209" i="121"/>
  <c r="J209" i="121" s="1"/>
  <c r="I201" i="121"/>
  <c r="J201" i="121" s="1"/>
  <c r="I137" i="121"/>
  <c r="J137" i="121" s="1"/>
  <c r="I129" i="121"/>
  <c r="J129" i="121" s="1"/>
  <c r="I108" i="121"/>
  <c r="J108" i="121" s="1"/>
  <c r="I100" i="121"/>
  <c r="J100" i="121" s="1"/>
  <c r="I92" i="121"/>
  <c r="J92" i="121" s="1"/>
  <c r="I69" i="121"/>
  <c r="J69" i="121" s="1"/>
  <c r="I61" i="121"/>
  <c r="J61" i="121" s="1"/>
  <c r="I53" i="121"/>
  <c r="J53" i="121" s="1"/>
  <c r="I35" i="121"/>
  <c r="J35" i="121" s="1"/>
  <c r="I27" i="121"/>
  <c r="J27" i="121" s="1"/>
  <c r="I19" i="121"/>
  <c r="J19" i="121" s="1"/>
  <c r="I314" i="121"/>
  <c r="J314" i="121" s="1"/>
  <c r="I718" i="121"/>
  <c r="J718" i="121" s="1"/>
  <c r="I736" i="121"/>
  <c r="J736" i="121" s="1"/>
  <c r="I751" i="121"/>
  <c r="J751" i="121" s="1"/>
  <c r="I732" i="121"/>
  <c r="J732" i="121" s="1"/>
  <c r="I687" i="121"/>
  <c r="J687" i="121" s="1"/>
  <c r="I1168" i="121"/>
  <c r="J1168" i="121" s="1"/>
  <c r="I1152" i="121"/>
  <c r="J1152" i="121" s="1"/>
  <c r="I1124" i="121"/>
  <c r="J1124" i="121" s="1"/>
  <c r="I1090" i="121"/>
  <c r="J1090" i="121" s="1"/>
  <c r="I1032" i="121"/>
  <c r="J1032" i="121" s="1"/>
  <c r="I1024" i="121"/>
  <c r="J1024" i="121" s="1"/>
  <c r="I1003" i="121"/>
  <c r="J1003" i="121" s="1"/>
  <c r="I1046" i="121"/>
  <c r="J1046" i="121" s="1"/>
  <c r="I1038" i="121"/>
  <c r="J1038" i="121" s="1"/>
  <c r="I1030" i="121"/>
  <c r="J1030" i="121" s="1"/>
  <c r="I1034" i="121"/>
  <c r="J1034" i="121" s="1"/>
  <c r="I931" i="121"/>
  <c r="J931" i="121" s="1"/>
  <c r="I999" i="121"/>
  <c r="J999" i="121" s="1"/>
  <c r="I964" i="121"/>
  <c r="J964" i="121" s="1"/>
  <c r="I847" i="121"/>
  <c r="J847" i="121" s="1"/>
  <c r="I831" i="121"/>
  <c r="J831" i="121" s="1"/>
  <c r="I546" i="121"/>
  <c r="J546" i="121" s="1"/>
  <c r="I499" i="121"/>
  <c r="J499" i="121" s="1"/>
  <c r="I470" i="121"/>
  <c r="J470" i="121" s="1"/>
  <c r="I442" i="121"/>
  <c r="J442" i="121" s="1"/>
  <c r="I426" i="121"/>
  <c r="J426" i="121" s="1"/>
  <c r="I544" i="121"/>
  <c r="J544" i="121" s="1"/>
  <c r="I497" i="121"/>
  <c r="J497" i="121" s="1"/>
  <c r="I365" i="121"/>
  <c r="J365" i="121" s="1"/>
  <c r="I349" i="121"/>
  <c r="J349" i="121" s="1"/>
  <c r="I316" i="121"/>
  <c r="J316" i="121" s="1"/>
  <c r="I286" i="121"/>
  <c r="J286" i="121" s="1"/>
  <c r="I256" i="121"/>
  <c r="J256" i="121" s="1"/>
  <c r="I240" i="121"/>
  <c r="J240" i="121" s="1"/>
  <c r="I292" i="121"/>
  <c r="J292" i="121" s="1"/>
  <c r="I296" i="121"/>
  <c r="J296" i="121" s="1"/>
  <c r="I145" i="121"/>
  <c r="J145" i="121" s="1"/>
  <c r="I391" i="121"/>
  <c r="J391" i="121" s="1"/>
  <c r="I284" i="121"/>
  <c r="J284" i="121" s="1"/>
  <c r="I351" i="121"/>
  <c r="J351" i="121" s="1"/>
  <c r="I242" i="121"/>
  <c r="J242" i="121" s="1"/>
  <c r="I550" i="121"/>
  <c r="J550" i="121" s="1"/>
  <c r="I534" i="121"/>
  <c r="J534" i="121" s="1"/>
  <c r="I474" i="121"/>
  <c r="J474" i="121" s="1"/>
  <c r="I448" i="121"/>
  <c r="J448" i="121" s="1"/>
  <c r="I430" i="121"/>
  <c r="J430" i="121" s="1"/>
  <c r="I395" i="121"/>
  <c r="J395" i="121" s="1"/>
  <c r="I548" i="121"/>
  <c r="J548" i="121" s="1"/>
  <c r="I532" i="121"/>
  <c r="J532" i="121" s="1"/>
  <c r="I385" i="121"/>
  <c r="J385" i="121" s="1"/>
  <c r="I353" i="121"/>
  <c r="J353" i="121" s="1"/>
  <c r="I320" i="121"/>
  <c r="J320" i="121" s="1"/>
  <c r="I290" i="121"/>
  <c r="J290" i="121" s="1"/>
  <c r="I260" i="121"/>
  <c r="J260" i="121" s="1"/>
  <c r="I244" i="121"/>
  <c r="J244" i="121" s="1"/>
  <c r="I387" i="121"/>
  <c r="J387" i="121" s="1"/>
  <c r="I276" i="121"/>
  <c r="J276" i="121" s="1"/>
  <c r="I31" i="121"/>
  <c r="J31" i="121" s="1"/>
  <c r="I280" i="121"/>
  <c r="J280" i="121" s="1"/>
  <c r="I168" i="121"/>
  <c r="J168" i="121" s="1"/>
  <c r="I363" i="121"/>
  <c r="J363" i="121" s="1"/>
  <c r="I254" i="121"/>
  <c r="J254" i="121" s="1"/>
  <c r="I318" i="121"/>
  <c r="J318" i="121" s="1"/>
  <c r="I172" i="121"/>
  <c r="J172" i="121" s="1"/>
  <c r="I1160" i="121"/>
  <c r="J1160" i="121" s="1"/>
  <c r="I1144" i="121"/>
  <c r="J1144" i="121" s="1"/>
  <c r="I1116" i="121"/>
  <c r="J1116" i="121" s="1"/>
  <c r="I1162" i="121"/>
  <c r="J1162" i="121" s="1"/>
  <c r="I1154" i="121"/>
  <c r="J1154" i="121" s="1"/>
  <c r="I1146" i="121"/>
  <c r="J1146" i="121" s="1"/>
  <c r="I1126" i="121"/>
  <c r="J1126" i="121" s="1"/>
  <c r="I1118" i="121"/>
  <c r="J1118" i="121" s="1"/>
  <c r="I1106" i="121"/>
  <c r="J1106" i="121" s="1"/>
  <c r="I1084" i="121"/>
  <c r="J1084" i="121" s="1"/>
  <c r="I1050" i="121"/>
  <c r="J1050" i="121" s="1"/>
  <c r="I1001" i="121"/>
  <c r="J1001" i="121" s="1"/>
  <c r="I1040" i="121"/>
  <c r="J1040" i="121" s="1"/>
  <c r="I1007" i="121"/>
  <c r="J1007" i="121" s="1"/>
  <c r="I855" i="121"/>
  <c r="J855" i="121" s="1"/>
  <c r="I839" i="121"/>
  <c r="J839" i="121" s="1"/>
  <c r="I1028" i="121"/>
  <c r="J1028" i="121" s="1"/>
  <c r="I178" i="121"/>
  <c r="J178" i="121" s="1"/>
  <c r="I330" i="121"/>
  <c r="J330" i="121" s="1"/>
  <c r="I219" i="121"/>
  <c r="J219" i="121" s="1"/>
  <c r="I288" i="121"/>
  <c r="J288" i="121" s="1"/>
  <c r="I884" i="121"/>
  <c r="J884" i="121" s="1"/>
  <c r="I182" i="121"/>
  <c r="J182" i="121" s="1"/>
  <c r="I164" i="121"/>
  <c r="J164" i="121" s="1"/>
  <c r="I145" i="119"/>
  <c r="J145" i="119" s="1"/>
  <c r="I92" i="119"/>
  <c r="J92" i="119" s="1"/>
  <c r="I63" i="119"/>
  <c r="J63" i="119" s="1"/>
  <c r="I143" i="119"/>
  <c r="J143" i="119" s="1"/>
  <c r="I84" i="119"/>
  <c r="J84" i="119" s="1"/>
  <c r="I13" i="119"/>
  <c r="J13" i="119" s="1"/>
  <c r="I177" i="119"/>
  <c r="J177" i="119" s="1"/>
  <c r="I100" i="119"/>
  <c r="J100" i="119" s="1"/>
  <c r="I67" i="119"/>
  <c r="J67" i="119" s="1"/>
  <c r="I149" i="119"/>
  <c r="J149" i="119" s="1"/>
  <c r="I98" i="119"/>
  <c r="J98" i="119" s="1"/>
  <c r="I33" i="119"/>
  <c r="J33" i="119" s="1"/>
  <c r="I181" i="119"/>
  <c r="J181" i="119" s="1"/>
  <c r="I116" i="119"/>
  <c r="J116" i="119" s="1"/>
  <c r="I71" i="119"/>
  <c r="J71" i="119" s="1"/>
  <c r="I51" i="119"/>
  <c r="J51" i="119" s="1"/>
  <c r="I179" i="119"/>
  <c r="J179" i="119" s="1"/>
  <c r="I112" i="119"/>
  <c r="J112" i="119" s="1"/>
  <c r="I69" i="119"/>
  <c r="J69" i="119" s="1"/>
  <c r="I65" i="119"/>
  <c r="J65" i="119" s="1"/>
  <c r="I61" i="119"/>
  <c r="J61" i="119" s="1"/>
  <c r="I57" i="119"/>
  <c r="J57" i="119" s="1"/>
  <c r="I47" i="119"/>
  <c r="J47" i="119" s="1"/>
  <c r="I124" i="119"/>
  <c r="J124" i="119" s="1"/>
  <c r="I82" i="119"/>
  <c r="J82" i="119" s="1"/>
  <c r="I59" i="119"/>
  <c r="J59" i="119" s="1"/>
  <c r="I185" i="119"/>
  <c r="J185" i="119" s="1"/>
  <c r="I120" i="119"/>
  <c r="J120" i="119" s="1"/>
  <c r="I80" i="119"/>
  <c r="J80" i="119" s="1"/>
  <c r="I46" i="118"/>
  <c r="J46" i="118" s="1"/>
  <c r="I19" i="118"/>
  <c r="J19" i="118" s="1"/>
  <c r="I13" i="118"/>
  <c r="J13" i="118" s="1"/>
  <c r="I101" i="136"/>
  <c r="J101" i="136" s="1"/>
  <c r="I153" i="136"/>
  <c r="J153" i="136" s="1"/>
  <c r="I97" i="136"/>
  <c r="J97" i="136" s="1"/>
  <c r="I121" i="136"/>
  <c r="J121" i="136" s="1"/>
  <c r="I91" i="136"/>
  <c r="J91" i="136" s="1"/>
  <c r="I232" i="136"/>
  <c r="J232" i="136" s="1"/>
  <c r="I109" i="136"/>
  <c r="J109" i="136" s="1"/>
  <c r="I163" i="136"/>
  <c r="J163" i="136" s="1"/>
  <c r="I99" i="136"/>
  <c r="J99" i="136" s="1"/>
  <c r="I323" i="136"/>
  <c r="J323" i="136" s="1"/>
  <c r="I290" i="136"/>
  <c r="J290" i="136" s="1"/>
  <c r="I268" i="136"/>
  <c r="J268" i="136" s="1"/>
  <c r="I258" i="136"/>
  <c r="J258" i="136" s="1"/>
  <c r="I352" i="136"/>
  <c r="J352" i="136" s="1"/>
  <c r="I286" i="136"/>
  <c r="J286" i="136" s="1"/>
  <c r="I264" i="136"/>
  <c r="J264" i="136" s="1"/>
  <c r="I218" i="136"/>
  <c r="J218" i="136" s="1"/>
  <c r="I159" i="136"/>
  <c r="J159" i="136" s="1"/>
  <c r="I254" i="136"/>
  <c r="J254" i="136" s="1"/>
  <c r="I161" i="136"/>
  <c r="J161" i="136" s="1"/>
  <c r="I317" i="136"/>
  <c r="J317" i="136" s="1"/>
  <c r="I288" i="136"/>
  <c r="J288" i="136" s="1"/>
  <c r="I224" i="136"/>
  <c r="J224" i="136" s="1"/>
  <c r="I193" i="136"/>
  <c r="J193" i="136" s="1"/>
  <c r="I327" i="136"/>
  <c r="J327" i="136" s="1"/>
  <c r="I319" i="136"/>
  <c r="J319" i="136" s="1"/>
  <c r="I230" i="136"/>
  <c r="J230" i="136" s="1"/>
  <c r="I189" i="136"/>
  <c r="J189" i="136" s="1"/>
  <c r="I354" i="136"/>
  <c r="J354" i="136" s="1"/>
  <c r="I331" i="136"/>
  <c r="J331" i="136" s="1"/>
  <c r="I358" i="136"/>
  <c r="J358" i="136" s="1"/>
  <c r="I329" i="136"/>
  <c r="J329" i="136" s="1"/>
  <c r="I256" i="136"/>
  <c r="J256" i="136" s="1"/>
  <c r="I195" i="136"/>
  <c r="J195" i="136" s="1"/>
  <c r="I13" i="136"/>
  <c r="J13" i="136" s="1"/>
  <c r="I15" i="115"/>
  <c r="J15" i="115" s="1"/>
  <c r="I142" i="115"/>
  <c r="J142" i="115" s="1"/>
  <c r="I106" i="115"/>
  <c r="J106" i="115" s="1"/>
  <c r="I108" i="115"/>
  <c r="J108" i="115" s="1"/>
  <c r="I126" i="115"/>
  <c r="J126" i="115" s="1"/>
  <c r="I51" i="115"/>
  <c r="J51" i="115" s="1"/>
  <c r="I96" i="115"/>
  <c r="J96" i="115" s="1"/>
  <c r="I21" i="115"/>
  <c r="J21" i="115" s="1"/>
  <c r="I92" i="115"/>
  <c r="J92" i="115" s="1"/>
  <c r="I19" i="115"/>
  <c r="J19" i="115" s="1"/>
  <c r="I88" i="115"/>
  <c r="I13" i="115"/>
  <c r="J13" i="115" s="1"/>
  <c r="I53" i="116"/>
  <c r="J53" i="116" s="1"/>
  <c r="I61" i="116"/>
  <c r="J61" i="116" s="1"/>
  <c r="I59" i="116"/>
  <c r="J59" i="116" s="1"/>
  <c r="I57" i="116"/>
  <c r="J57" i="116" s="1"/>
  <c r="I27" i="116"/>
  <c r="J27" i="116" s="1"/>
  <c r="I21" i="116"/>
  <c r="J21" i="116" s="1"/>
  <c r="J45" i="116" l="1"/>
  <c r="J171" i="119"/>
  <c r="J254" i="119" s="1"/>
  <c r="J41" i="119"/>
  <c r="J246" i="119" s="1"/>
  <c r="J205" i="119"/>
  <c r="J256" i="119" s="1"/>
  <c r="J106" i="119"/>
  <c r="J250" i="119" s="1"/>
  <c r="J82" i="116"/>
  <c r="J429" i="128"/>
  <c r="J81" i="129"/>
  <c r="J87" i="129" s="1"/>
  <c r="J86" i="126"/>
  <c r="J793" i="124"/>
  <c r="B759" i="124"/>
  <c r="B301" i="124"/>
  <c r="J849" i="124"/>
  <c r="J255" i="143"/>
  <c r="J271" i="143" s="1"/>
  <c r="J510" i="120"/>
  <c r="J542" i="120"/>
  <c r="J358" i="122"/>
  <c r="J380" i="122" s="1"/>
  <c r="J1282" i="121"/>
  <c r="J1206" i="121"/>
  <c r="J242" i="119" l="1"/>
  <c r="J258" i="119" s="1"/>
  <c r="J110" i="118"/>
  <c r="J118" i="118" s="1"/>
  <c r="J448" i="136"/>
  <c r="J225" i="115"/>
  <c r="J239" i="115" s="1"/>
  <c r="J123" i="116"/>
  <c r="J184" i="128" l="1"/>
  <c r="J417" i="128" s="1"/>
  <c r="J294" i="128"/>
  <c r="J423" i="128" s="1"/>
  <c r="J372" i="128"/>
  <c r="J427" i="128" s="1"/>
  <c r="J39" i="128"/>
  <c r="J409" i="128" s="1"/>
  <c r="J46" i="126"/>
  <c r="J84" i="126" s="1"/>
  <c r="J119" i="126" s="1"/>
  <c r="D16" i="138" s="1"/>
  <c r="J38" i="143"/>
  <c r="J259" i="143" s="1"/>
  <c r="J153" i="120"/>
  <c r="J520" i="120" s="1"/>
  <c r="J43" i="120"/>
  <c r="J514" i="120" s="1"/>
  <c r="J82" i="115"/>
  <c r="J231" i="115" s="1"/>
  <c r="J149" i="128" l="1"/>
  <c r="J415" i="128" s="1"/>
  <c r="J111" i="128"/>
  <c r="J413" i="128" s="1"/>
  <c r="J73" i="128"/>
  <c r="J411" i="128" s="1"/>
  <c r="J333" i="128"/>
  <c r="J425" i="128" s="1"/>
  <c r="J258" i="128"/>
  <c r="J421" i="128" s="1"/>
  <c r="J219" i="128"/>
  <c r="J419" i="128" s="1"/>
  <c r="J186" i="143"/>
  <c r="J267" i="143" s="1"/>
  <c r="J149" i="143"/>
  <c r="J265" i="143" s="1"/>
  <c r="J76" i="143"/>
  <c r="J261" i="143" s="1"/>
  <c r="J115" i="143"/>
  <c r="J263" i="143" s="1"/>
  <c r="J222" i="143"/>
  <c r="J269" i="143" s="1"/>
  <c r="J306" i="120"/>
  <c r="J530" i="120" s="1"/>
  <c r="J190" i="120"/>
  <c r="J522" i="120" s="1"/>
  <c r="J402" i="120"/>
  <c r="J536" i="120" s="1"/>
  <c r="J275" i="120"/>
  <c r="J528" i="120" s="1"/>
  <c r="J115" i="120"/>
  <c r="J518" i="120" s="1"/>
  <c r="J78" i="120"/>
  <c r="J516" i="120" s="1"/>
  <c r="J216" i="120"/>
  <c r="J524" i="120" s="1"/>
  <c r="J476" i="120"/>
  <c r="J540" i="120" s="1"/>
  <c r="J337" i="120"/>
  <c r="J532" i="120" s="1"/>
  <c r="J364" i="120"/>
  <c r="J534" i="120" s="1"/>
  <c r="J246" i="120"/>
  <c r="J526" i="120" s="1"/>
  <c r="J651" i="124"/>
  <c r="J841" i="124" s="1"/>
  <c r="J378" i="124"/>
  <c r="J815" i="124" s="1"/>
  <c r="J759" i="124"/>
  <c r="J847" i="124" s="1"/>
  <c r="J446" i="124"/>
  <c r="J819" i="124" s="1"/>
  <c r="J723" i="124"/>
  <c r="J845" i="124" s="1"/>
  <c r="J41" i="124"/>
  <c r="J797" i="124" s="1"/>
  <c r="J224" i="124"/>
  <c r="J807" i="124" s="1"/>
  <c r="J149" i="124"/>
  <c r="J803" i="124" s="1"/>
  <c r="J528" i="124"/>
  <c r="J825" i="124" s="1"/>
  <c r="J340" i="124"/>
  <c r="J813" i="124" s="1"/>
  <c r="J593" i="124"/>
  <c r="J829" i="124" s="1"/>
  <c r="J111" i="124"/>
  <c r="J801" i="124" s="1"/>
  <c r="J557" i="124"/>
  <c r="J827" i="124" s="1"/>
  <c r="J418" i="124"/>
  <c r="J817" i="124" s="1"/>
  <c r="J474" i="124"/>
  <c r="J821" i="124" s="1"/>
  <c r="J498" i="124"/>
  <c r="J823" i="124" s="1"/>
  <c r="J301" i="124"/>
  <c r="J811" i="124" s="1"/>
  <c r="J689" i="124"/>
  <c r="J843" i="124" s="1"/>
  <c r="J624" i="124"/>
  <c r="J839" i="124" s="1"/>
  <c r="J186" i="124"/>
  <c r="J805" i="124" s="1"/>
  <c r="J262" i="124"/>
  <c r="J809" i="124" s="1"/>
  <c r="J75" i="124"/>
  <c r="J799" i="124" s="1"/>
  <c r="J74" i="119"/>
  <c r="J248" i="119" s="1"/>
  <c r="J137" i="119"/>
  <c r="J252" i="119" s="1"/>
  <c r="J40" i="118"/>
  <c r="J114" i="118" s="1"/>
  <c r="J183" i="136"/>
  <c r="J434" i="136" s="1"/>
  <c r="J212" i="136"/>
  <c r="J436" i="136" s="1"/>
  <c r="J311" i="136"/>
  <c r="J442" i="136" s="1"/>
  <c r="J147" i="136"/>
  <c r="J432" i="136" s="1"/>
  <c r="J276" i="136"/>
  <c r="J440" i="136" s="1"/>
  <c r="J244" i="136"/>
  <c r="J438" i="136" s="1"/>
  <c r="J344" i="136"/>
  <c r="J444" i="136" s="1"/>
  <c r="J115" i="136"/>
  <c r="J430" i="136" s="1"/>
  <c r="J380" i="136"/>
  <c r="J446" i="136" s="1"/>
  <c r="J119" i="116"/>
  <c r="J293" i="143" l="1"/>
  <c r="D14" i="138" s="1"/>
  <c r="J281" i="119"/>
  <c r="D10" i="138" s="1"/>
  <c r="J443" i="128"/>
  <c r="D25" i="138" s="1"/>
  <c r="J833" i="124"/>
  <c r="J837" i="124" s="1"/>
  <c r="J872" i="124" s="1"/>
  <c r="D15" i="138" s="1"/>
  <c r="J154" i="115"/>
  <c r="J235" i="115" s="1"/>
  <c r="J121" i="116"/>
  <c r="J153" i="116" s="1"/>
  <c r="D7" i="138" s="1"/>
  <c r="J268" i="121"/>
  <c r="J1222" i="121" s="1"/>
  <c r="J1134" i="121"/>
  <c r="J1278" i="121" s="1"/>
  <c r="J1060" i="121"/>
  <c r="J1274" i="121" s="1"/>
  <c r="J590" i="121"/>
  <c r="J1240" i="121" s="1"/>
  <c r="J489" i="121"/>
  <c r="J1234" i="121" s="1"/>
  <c r="J452" i="121"/>
  <c r="J1232" i="121" s="1"/>
  <c r="J1172" i="121"/>
  <c r="J1280" i="121" s="1"/>
  <c r="J1018" i="121"/>
  <c r="J1272" i="121" s="1"/>
  <c r="J1098" i="121"/>
  <c r="J1276" i="121" s="1"/>
  <c r="J784" i="121"/>
  <c r="J1260" i="121" s="1"/>
  <c r="J414" i="121"/>
  <c r="J1230" i="121" s="1"/>
  <c r="J862" i="121"/>
  <c r="J1264" i="121" s="1"/>
  <c r="J341" i="121"/>
  <c r="J1226" i="121" s="1"/>
  <c r="J526" i="121"/>
  <c r="J1236" i="121" s="1"/>
  <c r="J232" i="121"/>
  <c r="J1220" i="121" s="1"/>
  <c r="J706" i="121"/>
  <c r="J1256" i="121" s="1"/>
  <c r="J940" i="121"/>
  <c r="J1268" i="121" s="1"/>
  <c r="J304" i="121"/>
  <c r="J1224" i="121" s="1"/>
  <c r="J193" i="121"/>
  <c r="J1218" i="121" s="1"/>
  <c r="J119" i="121"/>
  <c r="J156" i="121"/>
  <c r="J1216" i="121" s="1"/>
  <c r="J979" i="121"/>
  <c r="J1270" i="121" s="1"/>
  <c r="J745" i="121"/>
  <c r="J1258" i="121" s="1"/>
  <c r="J823" i="121"/>
  <c r="J1262" i="121" s="1"/>
  <c r="J82" i="121"/>
  <c r="J1212" i="121" s="1"/>
  <c r="J667" i="121"/>
  <c r="J1254" i="121" s="1"/>
  <c r="J628" i="121"/>
  <c r="J1252" i="121" s="1"/>
  <c r="J561" i="121"/>
  <c r="J1238" i="121" s="1"/>
  <c r="J377" i="121"/>
  <c r="J1228" i="121" s="1"/>
  <c r="J901" i="121"/>
  <c r="J1266" i="121" s="1"/>
  <c r="J45" i="121"/>
  <c r="J1210" i="121" s="1"/>
  <c r="J45" i="115"/>
  <c r="J229" i="115" s="1"/>
  <c r="J187" i="115"/>
  <c r="J237" i="115" s="1"/>
  <c r="J70" i="144"/>
  <c r="J76" i="144" s="1"/>
  <c r="B108" i="144"/>
  <c r="A1" i="144"/>
  <c r="B293" i="143" l="1"/>
  <c r="A1" i="143"/>
  <c r="C25" i="122"/>
  <c r="C23" i="122"/>
  <c r="C88" i="115"/>
  <c r="J88" i="115" l="1"/>
  <c r="J116" i="115" s="1"/>
  <c r="J233" i="115" s="1"/>
  <c r="J264" i="115" s="1"/>
  <c r="D6" i="138" s="1"/>
  <c r="I25" i="122" l="1"/>
  <c r="J25" i="122" s="1"/>
  <c r="I23" i="122"/>
  <c r="J23" i="122" s="1"/>
  <c r="C27" i="122"/>
  <c r="C29" i="122"/>
  <c r="C21" i="122"/>
  <c r="I27" i="122" l="1"/>
  <c r="J27" i="122" s="1"/>
  <c r="I29" i="122"/>
  <c r="J29" i="122" s="1"/>
  <c r="I21" i="122"/>
  <c r="J21" i="122" s="1"/>
  <c r="C17" i="122" l="1"/>
  <c r="I17" i="122" l="1"/>
  <c r="J17" i="122" s="1"/>
  <c r="J43" i="122" s="1"/>
  <c r="J362" i="122" s="1"/>
  <c r="C17" i="129"/>
  <c r="J17" i="129" s="1"/>
  <c r="J47" i="129" s="1"/>
  <c r="J85" i="129" s="1"/>
  <c r="J119" i="129" s="1"/>
  <c r="D24" i="138" s="1"/>
  <c r="A410" i="120" l="1"/>
  <c r="A412" i="120" l="1"/>
  <c r="A1" i="138"/>
  <c r="B26" i="138" s="1"/>
  <c r="A1" i="128"/>
  <c r="A1" i="129"/>
  <c r="A1" i="126"/>
  <c r="A1" i="124"/>
  <c r="A1" i="120"/>
  <c r="A1" i="122"/>
  <c r="A1" i="121"/>
  <c r="A1" i="119"/>
  <c r="A1" i="118"/>
  <c r="A1" i="136"/>
  <c r="A1" i="115"/>
  <c r="A1" i="113"/>
  <c r="I410" i="120" l="1"/>
  <c r="J410" i="120" s="1"/>
  <c r="A414" i="120"/>
  <c r="C52" i="118"/>
  <c r="J52" i="118" s="1"/>
  <c r="J75" i="118" s="1"/>
  <c r="J116" i="118" s="1"/>
  <c r="J149" i="118" s="1"/>
  <c r="D9" i="138" s="1"/>
  <c r="I412" i="120" l="1"/>
  <c r="J412" i="120" s="1"/>
  <c r="A416" i="120"/>
  <c r="I414" i="120" l="1"/>
  <c r="J414" i="120" s="1"/>
  <c r="A418" i="120"/>
  <c r="A297" i="122"/>
  <c r="A270" i="122"/>
  <c r="A127" i="122"/>
  <c r="A51" i="122"/>
  <c r="A15" i="136"/>
  <c r="I416" i="120" l="1"/>
  <c r="J416" i="120" s="1"/>
  <c r="A55" i="122"/>
  <c r="A272" i="122"/>
  <c r="A301" i="122"/>
  <c r="A131" i="122"/>
  <c r="I418" i="120" l="1"/>
  <c r="J418" i="120" s="1"/>
  <c r="I127" i="122"/>
  <c r="J127" i="122" s="1"/>
  <c r="I270" i="122"/>
  <c r="J270" i="122" s="1"/>
  <c r="I51" i="122"/>
  <c r="J51" i="122" s="1"/>
  <c r="I297" i="122"/>
  <c r="J297" i="122" s="1"/>
  <c r="I15" i="136"/>
  <c r="J15" i="136" s="1"/>
  <c r="J46" i="136" s="1"/>
  <c r="J426" i="136" s="1"/>
  <c r="A303" i="122"/>
  <c r="A274" i="122"/>
  <c r="A57" i="122"/>
  <c r="A135" i="122"/>
  <c r="I272" i="122" l="1"/>
  <c r="J272" i="122" s="1"/>
  <c r="I55" i="122"/>
  <c r="J55" i="122" s="1"/>
  <c r="I301" i="122"/>
  <c r="J301" i="122" s="1"/>
  <c r="I131" i="122"/>
  <c r="J131" i="122" s="1"/>
  <c r="A137" i="122"/>
  <c r="A59" i="122"/>
  <c r="A280" i="122"/>
  <c r="A307" i="122"/>
  <c r="A64" i="136"/>
  <c r="A430" i="120"/>
  <c r="I303" i="122" l="1"/>
  <c r="J303" i="122" s="1"/>
  <c r="I135" i="122"/>
  <c r="J135" i="122" s="1"/>
  <c r="I57" i="122"/>
  <c r="J57" i="122" s="1"/>
  <c r="I274" i="122"/>
  <c r="J274" i="122" s="1"/>
  <c r="A432" i="120"/>
  <c r="A61" i="122"/>
  <c r="A309" i="122"/>
  <c r="A286" i="122"/>
  <c r="A141" i="122"/>
  <c r="A161" i="122"/>
  <c r="I430" i="120" l="1"/>
  <c r="J430" i="120" s="1"/>
  <c r="I307" i="122"/>
  <c r="J307" i="122" s="1"/>
  <c r="I137" i="122"/>
  <c r="J137" i="122" s="1"/>
  <c r="I59" i="122"/>
  <c r="J59" i="122" s="1"/>
  <c r="I280" i="122"/>
  <c r="J280" i="122" s="1"/>
  <c r="I64" i="136"/>
  <c r="J64" i="136" s="1"/>
  <c r="J85" i="136" s="1"/>
  <c r="J428" i="136" s="1"/>
  <c r="J461" i="136" s="1"/>
  <c r="D8" i="138" s="1"/>
  <c r="A434" i="120"/>
  <c r="A315" i="122"/>
  <c r="A63" i="122"/>
  <c r="A143" i="122"/>
  <c r="A163" i="122"/>
  <c r="I432" i="120" l="1"/>
  <c r="J432" i="120" s="1"/>
  <c r="I61" i="122"/>
  <c r="J61" i="122" s="1"/>
  <c r="I161" i="122"/>
  <c r="J161" i="122" s="1"/>
  <c r="I286" i="122"/>
  <c r="J286" i="122" s="1"/>
  <c r="J289" i="122" s="1"/>
  <c r="J376" i="122" s="1"/>
  <c r="I141" i="122"/>
  <c r="J141" i="122" s="1"/>
  <c r="I309" i="122"/>
  <c r="J309" i="122" s="1"/>
  <c r="A65" i="122"/>
  <c r="A171" i="122"/>
  <c r="I434" i="120" l="1"/>
  <c r="J434" i="120" s="1"/>
  <c r="J439" i="120" s="1"/>
  <c r="J538" i="120" s="1"/>
  <c r="J549" i="120" s="1"/>
  <c r="D13" i="138" s="1"/>
  <c r="I143" i="122"/>
  <c r="J143" i="122" s="1"/>
  <c r="J151" i="122" s="1"/>
  <c r="J368" i="122" s="1"/>
  <c r="I63" i="122"/>
  <c r="J63" i="122" s="1"/>
  <c r="I163" i="122"/>
  <c r="J163" i="122" s="1"/>
  <c r="I315" i="122"/>
  <c r="J315" i="122" s="1"/>
  <c r="J322" i="122" s="1"/>
  <c r="J378" i="122" s="1"/>
  <c r="A67" i="122"/>
  <c r="I65" i="122" l="1"/>
  <c r="J65" i="122" s="1"/>
  <c r="I171" i="122"/>
  <c r="J171" i="122" s="1"/>
  <c r="A69" i="122"/>
  <c r="A197" i="122"/>
  <c r="J183" i="122" l="1"/>
  <c r="J370" i="122" s="1"/>
  <c r="I67" i="122"/>
  <c r="J67" i="122" s="1"/>
  <c r="A203" i="122"/>
  <c r="A71" i="122"/>
  <c r="I69" i="122" l="1"/>
  <c r="J69" i="122" s="1"/>
  <c r="I197" i="122"/>
  <c r="J197" i="122" s="1"/>
  <c r="A73" i="122"/>
  <c r="A92" i="122"/>
  <c r="A228" i="122"/>
  <c r="I203" i="122" l="1"/>
  <c r="J203" i="122" s="1"/>
  <c r="J220" i="122" s="1"/>
  <c r="J372" i="122" s="1"/>
  <c r="I71" i="122"/>
  <c r="J71" i="122" s="1"/>
  <c r="A75" i="122"/>
  <c r="A234" i="122"/>
  <c r="A94" i="122"/>
  <c r="I92" i="122" l="1"/>
  <c r="J92" i="122" s="1"/>
  <c r="I73" i="122"/>
  <c r="J73" i="122" s="1"/>
  <c r="I228" i="122"/>
  <c r="J228" i="122" s="1"/>
  <c r="A98" i="122"/>
  <c r="A240" i="122"/>
  <c r="I94" i="122" l="1"/>
  <c r="J94" i="122" s="1"/>
  <c r="I234" i="122"/>
  <c r="J234" i="122" s="1"/>
  <c r="I75" i="122"/>
  <c r="J75" i="122" s="1"/>
  <c r="A242" i="122"/>
  <c r="J82" i="122" l="1"/>
  <c r="J364" i="122" s="1"/>
  <c r="I98" i="122"/>
  <c r="J98" i="122" s="1"/>
  <c r="J117" i="122" s="1"/>
  <c r="J366" i="122" s="1"/>
  <c r="I240" i="122"/>
  <c r="J240" i="122" s="1"/>
  <c r="A246" i="122"/>
  <c r="I242" i="122" l="1"/>
  <c r="J242" i="122" s="1"/>
  <c r="A248" i="122"/>
  <c r="I246" i="122" l="1"/>
  <c r="J246" i="122" s="1"/>
  <c r="I248" i="122" l="1"/>
  <c r="J248" i="122" s="1"/>
  <c r="J256" i="122" s="1"/>
  <c r="J374" i="122" s="1"/>
  <c r="J397" i="122" s="1"/>
  <c r="D12" i="138" l="1"/>
  <c r="B461" i="136" l="1"/>
  <c r="B119" i="129" l="1"/>
  <c r="B443" i="128"/>
  <c r="B119" i="126"/>
  <c r="B872" i="124"/>
  <c r="B397" i="122" l="1"/>
  <c r="B1285" i="121"/>
  <c r="B549" i="120"/>
  <c r="B281" i="119" l="1"/>
  <c r="B149" i="118"/>
  <c r="B153" i="116" l="1"/>
  <c r="J1214" i="121" l="1"/>
  <c r="J1246" i="121" l="1"/>
  <c r="J1250" i="121" s="1"/>
  <c r="J1285" i="121" l="1"/>
  <c r="D11" i="138" s="1"/>
  <c r="D27" i="138" s="1"/>
  <c r="J37" i="144" l="1"/>
  <c r="J74" i="144" s="1"/>
  <c r="J108" i="144" s="1"/>
  <c r="D5" i="138" s="1"/>
  <c r="J15" i="149"/>
  <c r="J46" i="149" s="1"/>
  <c r="J774" i="149" s="1"/>
  <c r="J813" i="149" s="1"/>
  <c r="J817" i="149" s="1"/>
  <c r="J852" i="149" s="1"/>
  <c r="D19" i="138" s="1"/>
</calcChain>
</file>

<file path=xl/sharedStrings.xml><?xml version="1.0" encoding="utf-8"?>
<sst xmlns="http://schemas.openxmlformats.org/spreadsheetml/2006/main" count="11055" uniqueCount="4104">
  <si>
    <t>NEW BUGESERA INTERNATIONAL AIRPORT</t>
  </si>
  <si>
    <t>PACKAGE NO HIAEP-NBIA-002</t>
  </si>
  <si>
    <t>Volume 4 - Bills of Quantities</t>
  </si>
  <si>
    <t>BILL NO 3</t>
  </si>
  <si>
    <t>MAIN TERMINAL BUILDING</t>
  </si>
  <si>
    <t>Prepared by:</t>
  </si>
  <si>
    <t xml:space="preserve">D G Jones &amp; Partners </t>
  </si>
  <si>
    <t xml:space="preserve">Office 202, 2nd Floor </t>
  </si>
  <si>
    <t>Jaidah Square</t>
  </si>
  <si>
    <t>PO Box 3385</t>
  </si>
  <si>
    <t>Doha, Qatar</t>
  </si>
  <si>
    <t>doha@dgjonescom</t>
  </si>
  <si>
    <t>INDEX</t>
  </si>
  <si>
    <t>Pages</t>
  </si>
  <si>
    <t>Division 3</t>
  </si>
  <si>
    <t>Concrete</t>
  </si>
  <si>
    <t>Div 3/1 to Div 3/7</t>
  </si>
  <si>
    <t>Division 4</t>
  </si>
  <si>
    <t>Masonry</t>
  </si>
  <si>
    <t>Div 4/1 to Div 4/4</t>
  </si>
  <si>
    <t>Division 5</t>
  </si>
  <si>
    <t>Metals</t>
  </si>
  <si>
    <t>Division 6</t>
  </si>
  <si>
    <t>Wood and Plastics</t>
  </si>
  <si>
    <t>Division 7</t>
  </si>
  <si>
    <t>Thermal and Moisture Protection</t>
  </si>
  <si>
    <t>Division 8</t>
  </si>
  <si>
    <t>Openings</t>
  </si>
  <si>
    <t>Div 8/1 to Div 8/34</t>
  </si>
  <si>
    <t>Division 9</t>
  </si>
  <si>
    <t>Finishes</t>
  </si>
  <si>
    <t>Division 10</t>
  </si>
  <si>
    <t>Specialties</t>
  </si>
  <si>
    <t>Div 10/1 to Div 10/16</t>
  </si>
  <si>
    <t>Division 12</t>
  </si>
  <si>
    <t>Furnishings</t>
  </si>
  <si>
    <t>Division 13</t>
  </si>
  <si>
    <t>Special Construction</t>
  </si>
  <si>
    <t>Div 13/1 to Div 13/3</t>
  </si>
  <si>
    <t>Division 14</t>
  </si>
  <si>
    <t>Conveying Equipment</t>
  </si>
  <si>
    <t>Div 14/1 to Div 14/10</t>
  </si>
  <si>
    <t>Division 21</t>
  </si>
  <si>
    <t>Fire Suppression</t>
  </si>
  <si>
    <t>Division 22</t>
  </si>
  <si>
    <t>Plumbing</t>
  </si>
  <si>
    <t>Division 23</t>
  </si>
  <si>
    <t>Heating, Ventilating and Air Conditioning</t>
  </si>
  <si>
    <t>Division 26</t>
  </si>
  <si>
    <t>Electrical</t>
  </si>
  <si>
    <t>Division 27</t>
  </si>
  <si>
    <t>Communications</t>
  </si>
  <si>
    <t>Div 27/1 to Div 27/28</t>
  </si>
  <si>
    <t>Division 28</t>
  </si>
  <si>
    <t>Electronic Safety and Security</t>
  </si>
  <si>
    <t>Div 28/1 to Div 28/16</t>
  </si>
  <si>
    <t>Division 31</t>
  </si>
  <si>
    <t>Earthwork</t>
  </si>
  <si>
    <t>Div 31/1 to Div 31/3</t>
  </si>
  <si>
    <t>Division 32</t>
  </si>
  <si>
    <t>Exterior Improvements</t>
  </si>
  <si>
    <t>Div 32/1 to Div 32/12</t>
  </si>
  <si>
    <t>Summary</t>
  </si>
  <si>
    <t>Summary/1 to Summary/1</t>
  </si>
  <si>
    <t>DIVISION 03 - CONCRETE</t>
  </si>
  <si>
    <t>Item</t>
  </si>
  <si>
    <t>Description</t>
  </si>
  <si>
    <t>Quantity</t>
  </si>
  <si>
    <t>Unit</t>
  </si>
  <si>
    <t>UNIT RATE (US$)</t>
  </si>
  <si>
    <t xml:space="preserve"> TOTAL </t>
  </si>
  <si>
    <t>Material</t>
  </si>
  <si>
    <t>Plant</t>
  </si>
  <si>
    <t>Labour</t>
  </si>
  <si>
    <t>Subcontract</t>
  </si>
  <si>
    <t>Gross Rate</t>
  </si>
  <si>
    <t xml:space="preserve"> US$ </t>
  </si>
  <si>
    <t>A</t>
  </si>
  <si>
    <t>B</t>
  </si>
  <si>
    <t>C</t>
  </si>
  <si>
    <t>D</t>
  </si>
  <si>
    <t>E</t>
  </si>
  <si>
    <t>F = B+C+D+E</t>
  </si>
  <si>
    <t xml:space="preserve"> G = A x F </t>
  </si>
  <si>
    <t>03 10 00 - CONCRETE FORMING AND ACCESSORIES</t>
  </si>
  <si>
    <t>Formwork, in accordance with the drawings and specifications.</t>
  </si>
  <si>
    <t>Sides of foundations</t>
  </si>
  <si>
    <t>m²</t>
  </si>
  <si>
    <t>Sides of ground beams</t>
  </si>
  <si>
    <t>Sides of suspended beams</t>
  </si>
  <si>
    <t>Sides of rectangular columns</t>
  </si>
  <si>
    <t>Sides of round columns</t>
  </si>
  <si>
    <t>F</t>
  </si>
  <si>
    <t>Sides of walls</t>
  </si>
  <si>
    <t>G</t>
  </si>
  <si>
    <t>Sides and edges of staircase and landings.</t>
  </si>
  <si>
    <t>H</t>
  </si>
  <si>
    <t>Edges of slabs, 150mm thick</t>
  </si>
  <si>
    <t>m</t>
  </si>
  <si>
    <t>J</t>
  </si>
  <si>
    <t>Edges of slabs, 200mm thick</t>
  </si>
  <si>
    <t>K</t>
  </si>
  <si>
    <t>Edges of slabs, 250mm thick</t>
  </si>
  <si>
    <t>L</t>
  </si>
  <si>
    <t>Edges of slabs, 300mm thick</t>
  </si>
  <si>
    <t>M</t>
  </si>
  <si>
    <t>Soffits of slabs</t>
  </si>
  <si>
    <t>N</t>
  </si>
  <si>
    <t>Soffits of suspended beams</t>
  </si>
  <si>
    <t>P</t>
  </si>
  <si>
    <t>Soffits of staircase and landings</t>
  </si>
  <si>
    <t>To Collection (US$)</t>
  </si>
  <si>
    <t>03 20 00 - CONCRETE REINFORCING</t>
  </si>
  <si>
    <t>Steel reinforcing bars, including bending and tie wires, in accordance with the drawings and specifications.</t>
  </si>
  <si>
    <t>High yield steel</t>
  </si>
  <si>
    <t>Kg</t>
  </si>
  <si>
    <t>03 30 00 - CAST-IN-PLACE CONCRETE</t>
  </si>
  <si>
    <t>Cast-in-place plain concrete with 20MPa cylinder compressive strength (28 days), in accordance with the drawings and specifications.</t>
  </si>
  <si>
    <t>Blinding concrete</t>
  </si>
  <si>
    <t>m³</t>
  </si>
  <si>
    <t>Cast-in-place reinforced concrete with 35MPa cylinder compressive strength (28 days),  in accordance with the drawings and specifications.</t>
  </si>
  <si>
    <t>Foundations</t>
  </si>
  <si>
    <t>Slabs on grade, 200mm thick</t>
  </si>
  <si>
    <t>Suspended slabs, 150mm thick</t>
  </si>
  <si>
    <t>Suspended slabs, 200mm thick</t>
  </si>
  <si>
    <t>Suspended slabs, 250mm thick</t>
  </si>
  <si>
    <t>Suspended slabs, 300mm thick</t>
  </si>
  <si>
    <t>Ground Beams</t>
  </si>
  <si>
    <t>Suspended beams</t>
  </si>
  <si>
    <t>Stair flight and steps</t>
  </si>
  <si>
    <t>Cast-in-place reinforced concrete with 50MPa cylinder compressive strength (28 days), in accordance with the drawings and specifications.</t>
  </si>
  <si>
    <t>Walls, 150mm thick</t>
  </si>
  <si>
    <t>Walls, 200mm thick</t>
  </si>
  <si>
    <t>Walls, 250mm thick</t>
  </si>
  <si>
    <t>Walls, 300mm thick</t>
  </si>
  <si>
    <t>Walls, 400mm thick</t>
  </si>
  <si>
    <t>Walls, 500mm thick</t>
  </si>
  <si>
    <t>Walls, 600mm thick</t>
  </si>
  <si>
    <t>Walls, 650mm thick</t>
  </si>
  <si>
    <t>Walls, 700mm thick</t>
  </si>
  <si>
    <t>Walls, 750mm thick</t>
  </si>
  <si>
    <t>Walls, 800mm thick</t>
  </si>
  <si>
    <t>Walls, 1200mm thick</t>
  </si>
  <si>
    <t>Columns</t>
  </si>
  <si>
    <t>Sheet vapor retarder, polythene sheet thickness not less than 0.25mm as per the specification and drawings.</t>
  </si>
  <si>
    <t>Below slab on grade.</t>
  </si>
  <si>
    <t>03 52 16 - LIGHTWEIGHT INSULATING CONCRETE</t>
  </si>
  <si>
    <t>Cast-in-place reinforced lightweight concrete with 35Mpa cylinder compressive strength (28 days) slab on metal deck in accordance with the drawings and specifications (metal deck measured separately).</t>
  </si>
  <si>
    <t>Concrete slabs over metal deck, overall 150mm thick.</t>
  </si>
  <si>
    <r>
      <t>Light weight concrete reinforced screed laid to fall with minimum 50 mm thickness, density not to exceed 1000 Kg/m</t>
    </r>
    <r>
      <rPr>
        <u/>
        <vertAlign val="superscript"/>
        <sz val="11"/>
        <rFont val="Arial"/>
        <family val="2"/>
      </rPr>
      <t>³</t>
    </r>
    <r>
      <rPr>
        <u/>
        <sz val="11"/>
        <rFont val="Arial"/>
        <family val="2"/>
      </rPr>
      <t>, in accordance with the drawings (DAR-NBIA-FC-100-ARC-DW-05-011XXXXX,detail 01) and specifications.</t>
    </r>
  </si>
  <si>
    <t xml:space="preserve">Screed to below the stonewool insulation at roof of Podium. </t>
  </si>
  <si>
    <t>Screed to top of glass-mat board at roof of Podium.</t>
  </si>
  <si>
    <t>Additional items</t>
  </si>
  <si>
    <t>Any items required to ensure full compliance with the drawings, specifications, and any other elements essential for completing the installations but which may not be covered elsewhere in the pricing schedule, must be itemized and priced below. Summarize these items separately and include them under a distinct cover. Additional sheets can be utilized if necessary.</t>
  </si>
  <si>
    <t>_______________________________</t>
  </si>
  <si>
    <t>Collection</t>
  </si>
  <si>
    <t>Page Div 3/1</t>
  </si>
  <si>
    <t>Page Div 3/2</t>
  </si>
  <si>
    <t>Page Div 3/3</t>
  </si>
  <si>
    <t>Page Div 3/4</t>
  </si>
  <si>
    <t>Page Div 3/5</t>
  </si>
  <si>
    <t>Page Div 3/6</t>
  </si>
  <si>
    <t>DIVISION 03 - CONCRETE
TOTAL CARRIED TO SUMMARY (US$)</t>
  </si>
  <si>
    <t>DIVISION 04 - MASONRY</t>
  </si>
  <si>
    <t>04 22 00 - CONCRETE UNIT MASONRY</t>
  </si>
  <si>
    <t>Concrete masonry blocks including mortar for bedding and jointing, anchors, and metal lath, in accordance with the drawings and specifications.</t>
  </si>
  <si>
    <t>Non - fire rated</t>
  </si>
  <si>
    <t>Ref. 2A2X-200, 200mm thick</t>
  </si>
  <si>
    <t>Ref. 2A3X-150, 150mm thick</t>
  </si>
  <si>
    <t>Ref. 2A3X-200, 200mm thick</t>
  </si>
  <si>
    <t>1 hour fire rated</t>
  </si>
  <si>
    <t>Ref. 2A31-150, 150mm thick</t>
  </si>
  <si>
    <t xml:space="preserve">Ref. 2A31-200, 200mm thick </t>
  </si>
  <si>
    <t>Ref. 2A21-200, 200mm thick</t>
  </si>
  <si>
    <t>2 hour fire rated</t>
  </si>
  <si>
    <t>Ref. 2A32-150, 150mm thick</t>
  </si>
  <si>
    <t>Ref. 2A32-200, 200mm thick</t>
  </si>
  <si>
    <t>Ref. 2A42-250, 250mm thick</t>
  </si>
  <si>
    <t>3 hour fire rated</t>
  </si>
  <si>
    <t>Ref. 2A33-200, 200mm thick</t>
  </si>
  <si>
    <t>04 22 00 - CONCRETE UNIT MASONRY (CONT'D)</t>
  </si>
  <si>
    <t>Concrete lintels</t>
  </si>
  <si>
    <t>Cast-in-place concrete lintels, including formwork and reinforcement, in accordance with the drawings and specifications.</t>
  </si>
  <si>
    <t>150mm wide</t>
  </si>
  <si>
    <t>200mm wide</t>
  </si>
  <si>
    <t>300mm wide</t>
  </si>
  <si>
    <t>400mm wide</t>
  </si>
  <si>
    <t>500mm wide</t>
  </si>
  <si>
    <t>Page Div 4/1</t>
  </si>
  <si>
    <t>Page Div 4/2</t>
  </si>
  <si>
    <t>Page Div 4/3</t>
  </si>
  <si>
    <t>DIVISION 05 - METALS</t>
  </si>
  <si>
    <t>05 12 00 - STRUCTURAL STEEL FRAMING</t>
  </si>
  <si>
    <t>Steel structure</t>
  </si>
  <si>
    <t>Staircase elements</t>
  </si>
  <si>
    <t>05 31 00 - STEEL DECKING</t>
  </si>
  <si>
    <t>05 50 00 - METAL FABRICATIONS</t>
  </si>
  <si>
    <t>Galvanized height restriction bar, constructed tubular steel 200 x 200 x 8mm thick, including weep holes, steel plates, stiffener plates, supports, fittings, fixings and coatings, in accordance with the drawings (DAR-NBIA-FD-100-ARC-DW-05-950XXXXX-B, detail 1) and specifications.</t>
  </si>
  <si>
    <t>Height restriction bar.</t>
  </si>
  <si>
    <t>No</t>
  </si>
  <si>
    <t>Trench cover, 6mm thick galvanized steel chequered plate, including 35 x 35 x 5mm continuous angle frame set in concrete, continuous edge strip welded to steel angle, neoprene strips, paint, fittings and fixings, complete in accordance with drawings and specifications.</t>
  </si>
  <si>
    <t>800mm wide</t>
  </si>
  <si>
    <t>1200mm wide</t>
  </si>
  <si>
    <t>1300mm wide</t>
  </si>
  <si>
    <t>Galvanized mild steel access ladders, comprising steel channel, side rails, safety cage, including extended rail, brackets, expansion bolts, paint, fittings and fixings, in accordance with the drawings (ARC-DW-05-695XXXXX-A detail 1) and specifications.</t>
  </si>
  <si>
    <t>Steel bollards, including finish, fittings and fixings, in accordance with the drawings and specifications.</t>
  </si>
  <si>
    <t>Steel bollards at escalator and travelators entry as shown on dwg ARC-DW-05-475XXXXX-C, detail 08.</t>
  </si>
  <si>
    <t>Bollards in between escalators as shown on dwg ARC-DW-05-475XXXXX-C, detail 07.</t>
  </si>
  <si>
    <t>05 50 00 - METAL FABRICATIONS (CONT'D)</t>
  </si>
  <si>
    <t>Double sided IPTV post, 150 x 150 x 6mm steel post with base plate anchor to structure below, finish with brushed stainless steel covering and other fittings, in accordance with the drawings (DAR-NBIA-FC-100-ARC-DW-05-670XXXXX-B detail 01) and specifications.</t>
  </si>
  <si>
    <t>IPTV posts, 3200mm high</t>
  </si>
  <si>
    <t>Galvanized mild steel catwalk, comprising grating (05:MS02), 910mm high handrail and support framing system, including extended rail, brackets, expansion bolts, paint, fittings and fixings, in accordance with the drawings (ARC-DW-05-414XXXXX-C) and specifications.</t>
  </si>
  <si>
    <t>Catwalk around business lounge area, 820mm wide.</t>
  </si>
  <si>
    <t>05 53 00 - METAL GRATINGS</t>
  </si>
  <si>
    <t>Steel grating, in accordance with the drawings and specifications.</t>
  </si>
  <si>
    <t>Steel grating</t>
  </si>
  <si>
    <t>05 70 00 - DECORATIVE METAL</t>
  </si>
  <si>
    <t>Stainless steel (316 grade) fabrication for walls, including fittings and fixings, in accordance with the drawings and specifications.</t>
  </si>
  <si>
    <t>Call button pedestal, 05:SS02 steel tube with base plate anchor to structure below, finish with brushed stainless steel covering, in accordance with the drawings (DAR-NBIA-FC-100-ARC-DW-05-475XXXXX-C) and specifications.</t>
  </si>
  <si>
    <t>In front of passenger lifts (Ref. 01, 02, 03, 05, 06 &amp; 07).</t>
  </si>
  <si>
    <t>05 70 00 - DECORATIVE METAL (CONT'D)</t>
  </si>
  <si>
    <t>Metal powder-coated electrogalvanized steel panel, white color RAL 9016 including metal sheets, fittings and fixings, in accordance with the drawings and specifications.</t>
  </si>
  <si>
    <t>Wall panel, Ref. (05:MT32)</t>
  </si>
  <si>
    <t>Canopy, upper decorative steel structure, comprising structural steel frame (05:MT01) beams and posts, louvre (05:AL01), including finish, all accessories, fittings and fixings, in accordance with the drawings and specifications.</t>
  </si>
  <si>
    <t>Check in hall, overall size 22435 x 10400 x 4675 high as shown on dwg ARC-DW-05-892XXXXX-A.</t>
  </si>
  <si>
    <t>Passport control area, overall size 33300 x 9750 x 4525 high as shown on dwg ARC-DW-05-893XXXXX-A.</t>
  </si>
  <si>
    <t>Aluminium canopy, 3mm Aluminium solid sheet (MC02), laid on structural steel members, including secondary steel framing, gaskets, aluminium toggle clip, structure silicone, fittings and fixings, in accordance with the drawings and specifications.</t>
  </si>
  <si>
    <t>Canopy, Ref. RFS205 including gutter, as shown on dwg FAC-DW-05-976XXXXX.</t>
  </si>
  <si>
    <t>Metal cladding to columns, including metal sheets,
strips skirting, supports finish and all accessories, fittings and fixings, in accordance with the drawings (ARC-DW-05-693XXXXX-A) and specifications.</t>
  </si>
  <si>
    <t>Air column cladding, 1600mm diameter x 4500mm high
circular.</t>
  </si>
  <si>
    <t xml:space="preserve">Metal strips, trims and features, including fittings and fixings, in accordance with the drawings and specifications.
</t>
  </si>
  <si>
    <t xml:space="preserve">Aluminium DIM C channel shape to wall, Ref. 05:AL01.
</t>
  </si>
  <si>
    <t>05 70 13 - DECORATIVE METAL FOR FAÇADE</t>
  </si>
  <si>
    <t>Aluminium vertical fins to facade, comprising hollow rectangular section, powder coating finish, including supports, brackets, fittings and fixings, in accordance with the drawings (FD-100-FAC-DW-05-200XXXXX-A) and specifications.</t>
  </si>
  <si>
    <t>Vertical fins</t>
  </si>
  <si>
    <t>Vertical fins with mesh.</t>
  </si>
  <si>
    <t>05 73 00 - DECORATIVE METAL RAILINGS</t>
  </si>
  <si>
    <t>Handrails, constructed tubular steel, brackets, including finish, bends, shoes, finish, fittings and fixings, in accordance with the drawings and specifications.</t>
  </si>
  <si>
    <t>Ref. R31, wall mounted handrail.</t>
  </si>
  <si>
    <t>Balustrades and handrails, constructed from metal
handrail, intermediate and bottom rails, posts,
including finish, cover plates, anchor bolts, fittings and fixings, complete in accordance with drawings and specifications.</t>
  </si>
  <si>
    <t>Ref. R20, 970mm high trolley enclosure.</t>
  </si>
  <si>
    <t>Ref. R21, 900mm high metal balustrade (FOH).</t>
  </si>
  <si>
    <t>Ref. R22, 900mm high stainless steel balustrade.</t>
  </si>
  <si>
    <t>Ref. R30, 950mm high metal stair divider (BOH).</t>
  </si>
  <si>
    <t>Ref. R32, 1100mm high metal balustrade FLB stair.</t>
  </si>
  <si>
    <t>1100mm high steel balustrade, as shown on dwg FAC-DW-05-228XXXXX.</t>
  </si>
  <si>
    <t>Kick rails, constructed from metal tubular railing, brackets, including finish, fittings and fixings, in accordance with the drawings and specifications.</t>
  </si>
  <si>
    <t>Ref. R10, 250mm high metal kick rail.</t>
  </si>
  <si>
    <t>05 73 13 - GLAZED DECORATIVE METAL RAILINGS</t>
  </si>
  <si>
    <t>Glass balustrade, comprising clear laminated glass, aluminium top trim, stainless steel handrail, including supports, metal shoe, grout, sealant, shim, fittings and fixings, in accordance with the drawings (FAC-DW-05-426XXXXX) and specifications.</t>
  </si>
  <si>
    <t>2400mm high</t>
  </si>
  <si>
    <t>Security barriers and balustrades, comprising stainless steel section balustrade and supports, tempered clear laminated glass, including doors, metal shoe, grout, sealant, shim, finish fittings and fixings, in accordance with the drawings and specifications.</t>
  </si>
  <si>
    <t>Ref. R01, 2500mm high security barriers.</t>
  </si>
  <si>
    <t>Ref. R01b, 2500mm high security barriers with privacy film.</t>
  </si>
  <si>
    <t>Ref. R01C, 2500mm Security barriers with elongated at escalator.</t>
  </si>
  <si>
    <t>Ref. R02, (2500mm + 1500mm) high security barriers.</t>
  </si>
  <si>
    <t>05 73 13 - GLAZED DECORATIVE METAL RAILINGS (CONT'D)</t>
  </si>
  <si>
    <t>Security barriers and balustrades, comprising stainless steel section balustrade and supports, tempered clear laminated glass, including doors, metal shoe, grout, sealant, shim, finish fittings and fixings, in accordance with the drawings and specifications. (Cont'd)</t>
  </si>
  <si>
    <t>Types R03B, 1250mm high security barrier with elongated at escalator.</t>
  </si>
  <si>
    <t>Glass balustrade, comprising clear laminated glass, aluminium top trim, stainless steel handrail, including supports, metal shoe, grout, sealant, shim, fittings and fixings, complete in accordance with drawings and specifications.</t>
  </si>
  <si>
    <t>Types R03, 1250mm high glazed balustrade.</t>
  </si>
  <si>
    <t>Types R03A, 1250mm high glazed balustrade with handrail.</t>
  </si>
  <si>
    <t>Ref. R04, (1250mm + 1500mm) high glazed balustrade.</t>
  </si>
  <si>
    <t>Ref. R04A, (1250mm + 1500mm) Glazed Balustrade with handrail.</t>
  </si>
  <si>
    <t>Ref. R05, (1250mm + 1500mm) high glazed balustrade.</t>
  </si>
  <si>
    <t>05 75 00 - DECORATIVE FORMED METAL</t>
  </si>
  <si>
    <t>Stainless steel skirting, including backing support and stiffener, fittings and fixings, in accordance with the drawings and specifications.</t>
  </si>
  <si>
    <t>Skirtings, Ref. (05:SS01)</t>
  </si>
  <si>
    <t>Skirtings, Ref. (05:SS02)</t>
  </si>
  <si>
    <t>Skirtings, Ref. (05:SS30)</t>
  </si>
  <si>
    <t>Brushed stainless steel to baggage belt planter, in accordance with the Specifications and Drawings (ARC-DW-05-209XXXXX).</t>
  </si>
  <si>
    <t xml:space="preserve">2mm thick (Long 107mm) </t>
  </si>
  <si>
    <t xml:space="preserve">3mm thick (Width 30mm) </t>
  </si>
  <si>
    <t>Page Div 5/1</t>
  </si>
  <si>
    <t>Page Div 5/2</t>
  </si>
  <si>
    <t>Page Div 5/3</t>
  </si>
  <si>
    <t>Page Div 5/4</t>
  </si>
  <si>
    <t>Page Div 5/5</t>
  </si>
  <si>
    <t>Page Div 5/6</t>
  </si>
  <si>
    <t>Page Div 5/7</t>
  </si>
  <si>
    <t>Page Div 5/8</t>
  </si>
  <si>
    <t>Page Div 5/9</t>
  </si>
  <si>
    <t>Page Div 5/10</t>
  </si>
  <si>
    <t>Page Div 5/11</t>
  </si>
  <si>
    <t>Page Div 5/12</t>
  </si>
  <si>
    <t>DIVISION 06 - WOOD AND PLASTICS</t>
  </si>
  <si>
    <t>06 40 23 - INTERIOR ARCHITECTURAL WOODWORK</t>
  </si>
  <si>
    <t>Wooden skirting, including finish and fixings, in accordance with the drawings and specifications.</t>
  </si>
  <si>
    <t>Skirting, 100mm high; Ref. 06:WD03</t>
  </si>
  <si>
    <t>06 42 19 - PLASTIC-LAMINATED-FACED WOOD PANELLING</t>
  </si>
  <si>
    <t>RFID counter comprising curved plywood panels with brushed finish stainless steel fabrication (05:SS30) strips, high pressure laminate finish (06:PC31) to sides, and skirting, including removable access panel with wood frame, supports, fittings and fixings, in accordance with the drawings (DAR-NBIA-FD-100-ARC-DW-05-692XXXXX-A) and specifications.</t>
  </si>
  <si>
    <t>06 62 00 - CAST PLASTIC (GRP) FABRICATIONS</t>
  </si>
  <si>
    <t>Spiral baggage chutes, comprising vertical post, spiral sliding panel with edges, including fittings and fixings, in accordance with the drawings (DAR-NBIA-FD-100-ARC-DW-05-953XXXXX/detail 4) and specifications.</t>
  </si>
  <si>
    <t>Size 2600mm diameter x 5200mm high.</t>
  </si>
  <si>
    <t>06 64 00 - PLASTIC PANELLING</t>
  </si>
  <si>
    <t>Glass fiber-reinforced plastic paneling (GFRP), factory finished, including fittings and fixings, in accordance with the drawings (DAR-NBIA-FD-100-ARC-DW-05-209XXXXX / 753XXXXX) and specifications.</t>
  </si>
  <si>
    <t>Lining to wall, drainage cell.</t>
  </si>
  <si>
    <t>Page Div 6/1</t>
  </si>
  <si>
    <t>Page Div 6/2</t>
  </si>
  <si>
    <t>Page Div 6/3</t>
  </si>
  <si>
    <t>DIVISION 07 - THERMAL AND MOISTURE PROTECTION</t>
  </si>
  <si>
    <t>07 13 52.16 - SBS MODIFIED BITUMINOUS SHEET WATERPROOFING</t>
  </si>
  <si>
    <t>Waterproofing membrane for concrete in direct contact with soil, in accordance with the drawings and specifications.</t>
  </si>
  <si>
    <t>Flat and vertical covering in sub-structure elements.</t>
  </si>
  <si>
    <t>Cement-sand screed 50mm layer for protection of horizontal waterproofing membrane, in accordance with the drawings and specifications.</t>
  </si>
  <si>
    <t>Flat covering in sub-structure elements.</t>
  </si>
  <si>
    <t>Protection board 6mm thick for vertical waterproofing membrane, in accordance with the drawings and specifications.</t>
  </si>
  <si>
    <t>Vertical covering in sub-structure elements.</t>
  </si>
  <si>
    <t>07 14 16 - COLD FLUID-APPLIED WATERPROOFING</t>
  </si>
  <si>
    <t>Liquid applied waterproofing membrane, single component modified polyurethane, bitumen free complete, in accordance with the drawings and specifications.</t>
  </si>
  <si>
    <t>Floors and upstands, Ref. 07:WP01</t>
  </si>
  <si>
    <t>Walls, Ref. WP01</t>
  </si>
  <si>
    <t>Pods at external forecourt wall, Ref. WP01</t>
  </si>
  <si>
    <t>Roofs</t>
  </si>
  <si>
    <t>07 21 00 - THERMAL INSULATION</t>
  </si>
  <si>
    <t>Foil faced and taped rock wool insulation, in accordance with the drawings and specifications.</t>
  </si>
  <si>
    <t>Lining to walls, 100mm thick</t>
  </si>
  <si>
    <t>Mechanically fixed multy density stonewool insulation of 140mm - density, in accordance with the drawings and specifications.</t>
  </si>
  <si>
    <t>07 42 13 - METAL WALL PANELS</t>
  </si>
  <si>
    <t>3mm Aluminum solid sheet cladding, including painted secondary steel framing and supports where required, fittings and fixings, in accordance with the drawings and specifications.</t>
  </si>
  <si>
    <t>Walls</t>
  </si>
  <si>
    <t>Soffit of VIP lounge balcony, as shown on dwg FD-100-FACDW-05-426XXXXX.</t>
  </si>
  <si>
    <t>Top, sides and bottom of VIP lounge canopy, as shown on dwg FD-100-FAC-DW-05-428XXXXX.</t>
  </si>
  <si>
    <t>Roof edges, Ref. RFS-202</t>
  </si>
  <si>
    <t>Coping, 850mm girth</t>
  </si>
  <si>
    <t>Coping, 1190mm girth</t>
  </si>
  <si>
    <t>Inner face of parapets</t>
  </si>
  <si>
    <t>Soffits</t>
  </si>
  <si>
    <t>07 42 13.23 - METAL COMPOSITE MATERIAL WALL PANELS</t>
  </si>
  <si>
    <t>Metal wall panel assembly, factory finish, including metal framing, flashings, end closure, clips, furring channels, sealant, base, sills, fittings and fixings, in accordance with the drawings and specifications.</t>
  </si>
  <si>
    <t>Walls, Ref. 07: MC50, wall panel height 3600mm</t>
  </si>
  <si>
    <t xml:space="preserve">Walls, Ref. 07: MC51, laid on steel structure
</t>
  </si>
  <si>
    <t>Roofs, Ref. 07: MC51, laid on steel structure</t>
  </si>
  <si>
    <t>3mm Aluminum composite cladding panels, fabricated from aluminum sheets exterior face with powder coating finish, including painted secondary structure steel framing and supports where required, aluminum extruded fin profiles and channel border frames, fittings and fixings, in accordance with the drawings and specifications.</t>
  </si>
  <si>
    <t>07 46 46 - FIBER CEMENT SIDING</t>
  </si>
  <si>
    <t>Fiber cement cladding, including fittings and fixings, in accordance with the drawings and specifications.</t>
  </si>
  <si>
    <t>Walls, Ref. 15:FC01(A)</t>
  </si>
  <si>
    <t>Walls, Ref. 15:FC01(B)</t>
  </si>
  <si>
    <t>07 53 23 - ETHYLENE-PROPYLENE-DIENE-MONOMER (EPDM) ROOFING</t>
  </si>
  <si>
    <t>EPDM waterproofing membrane 1.5mm thick, flexible sheet formed from a terpolymer of ethylene propylene diene, black colour, fully bonded, in accordance with the drawings and specifications.</t>
  </si>
  <si>
    <t>Mechanically fixed Glass-mat water resistant rigid substrate board, in accordance with the drawings and specifications.</t>
  </si>
  <si>
    <t>Filter membrane, UV resistant geotextile, non woven thermally bonded continuous polypropylene filaments, in accordance with the drawings and specifications.</t>
  </si>
  <si>
    <t>10mm Drainage board, in accordance with the drawings and specifications.</t>
  </si>
  <si>
    <t xml:space="preserve">         </t>
  </si>
  <si>
    <t>To podium roofs</t>
  </si>
  <si>
    <t>07 61 13 - STANDING SEAM SHEET METAL ROOFING</t>
  </si>
  <si>
    <t>Aluminum standing seam roof system fixed to structural steel framework (structural steels are measured separately), including vapor barrier, halter clips with thermal pad, rockwool insulation, trims, flashings, cover plates, fittings and fixings, in accordance with the drawings (FAC-DW-05-700XXXXX) and specifications.</t>
  </si>
  <si>
    <t>Fire rated roof; Ref. RFS-201, including gutter.</t>
  </si>
  <si>
    <t>Non fire rated roof; Ref. RFS-201, including gutter.</t>
  </si>
  <si>
    <t>Aluminum solid sheet 4mm thick, including fittings and fixings, in accordance with the drawings and specifications.</t>
  </si>
  <si>
    <t>Roof, 07-RF-10</t>
  </si>
  <si>
    <t>07 95 13.13 - INTERIOR EXPANSION JOINT COVER ASSEMBLIES</t>
  </si>
  <si>
    <t>Movement joints, including cover, in accordance with the drawings (ARC-DW-05-630XXXXX) and specifications.</t>
  </si>
  <si>
    <t>Movement joint, Ref. 1, with typical recessed plate cover.</t>
  </si>
  <si>
    <t>Floor, interior movement joint Ref. 2 with typical plate cover.</t>
  </si>
  <si>
    <t>Movement joint, Ref. 4, with typical floor to wall abutment.</t>
  </si>
  <si>
    <t>Movement joints, including cover, in accordance with the drawings (ARC-DW-05-631XXXXX) and specifications.</t>
  </si>
  <si>
    <t>Expansion joint including elastomeric infill, sealant, compressible filler in accordance with drawings and specifications.</t>
  </si>
  <si>
    <t>Manufactured roof expansion joints.</t>
  </si>
  <si>
    <t>Page Div 7/1</t>
  </si>
  <si>
    <t>Page Div 7/2</t>
  </si>
  <si>
    <t>Page Div 7/3</t>
  </si>
  <si>
    <t>Page Div 7/4</t>
  </si>
  <si>
    <t>Page Div 7/5</t>
  </si>
  <si>
    <t>Page Div 7/6</t>
  </si>
  <si>
    <t>Page Div 7/7</t>
  </si>
  <si>
    <t>DIVISION 08 - OPENINGS</t>
  </si>
  <si>
    <t>08 11 13 - HOLLOW METAL DOORS AND FRAMES</t>
  </si>
  <si>
    <t>Fabricated steel doors in steel frame with non-combustible thermal and acoustic insulation infill as needed, complete in accordance to the drawings and specifications (door hardware measured separately).</t>
  </si>
  <si>
    <t>Non-fire rated doors</t>
  </si>
  <si>
    <t>08 11 13 - HOLLOW METAL DOORS AND FRAMES (CONT'D)</t>
  </si>
  <si>
    <t>Non-fire rated doors (Cont'd)</t>
  </si>
  <si>
    <t>Fire Rated Doors</t>
  </si>
  <si>
    <t>Fire Rated Doors (Cont'd)</t>
  </si>
  <si>
    <t>Leaf Ref. A04, size 1100 x 2500mm high, 45 mins fire rated.</t>
  </si>
  <si>
    <t>Leaf Ref. A11-A, size 1500 x 2250mm high, 45 mins fire rated.</t>
  </si>
  <si>
    <t>Leaf Ref. A12, size 1900 x 2500mm high, 45 mins fire rated.</t>
  </si>
  <si>
    <t>Leaf Ref. A12, size 2000 x 2250mm high, 45 mins fire rated.</t>
  </si>
  <si>
    <t>Leaf Ref. A12, size 2000 x 2500mm high, 45 mins fire rated.</t>
  </si>
  <si>
    <t>Leaf Ref. A13, size 1900 x 2250mm high, 45 mins fire rated.</t>
  </si>
  <si>
    <t>Leaf Ref. A13, size 1900 x 3000mm high, 45 mins fire rated.</t>
  </si>
  <si>
    <t>Leaf Ref. A13, size 2000 x 2250mm high, 45 mins fire rated.</t>
  </si>
  <si>
    <t>Leaf Ref. A13, size 2000 x 2500mm high, 45 mins fire rated.</t>
  </si>
  <si>
    <t>Leaf Ref. A13, size 2000 x 3000mm high, 45 mins fire rated.</t>
  </si>
  <si>
    <t>Leaf Ref. A13, size 2200 x 3000mm high, 45 mins fire rated.</t>
  </si>
  <si>
    <t>Leaf Ref. A13, size 2400 x 3000mm high, 45 mins fire rated.</t>
  </si>
  <si>
    <t>Leaf Ref. A14, size 1100 x 2400mm high, 45 mins fire rated.</t>
  </si>
  <si>
    <t>Leaf Ref. A02, size 1100 x 2500mm high, 45 mins fire rated.</t>
  </si>
  <si>
    <t>Leaf Ref. A01-A, size 1000 x 2500mm high, 90 mins fire rated.</t>
  </si>
  <si>
    <t>Leaf Ref. A01-A, size 1100 x 2250mm high, 90 mins fire rated.</t>
  </si>
  <si>
    <t>Leaf Ref. A01-A, size 1100 x 2500mm high, 90 mins fire rated.</t>
  </si>
  <si>
    <t>Leaf Ref. A01-A, size 1200 x 2250mm high, 90 mins fire rated.</t>
  </si>
  <si>
    <t>Leaf Ref. A01-A, size 1200 x 2450mm high, 90 mins fire rated.</t>
  </si>
  <si>
    <t>Leaf Ref. A01-A, size 1200 x 2500mm high, 90 mins fire rated.</t>
  </si>
  <si>
    <t>Leaf Ref. A01-A, size 1300 x 2250mm high, 90 mins fire rated.</t>
  </si>
  <si>
    <t>Leaf Ref. A01-A, size 1300 x 2450mm high, 90 mins fire rated.</t>
  </si>
  <si>
    <t>Leaf Ref. A01-A, size 1300 x 2500mm high, 90 mins fire rated.</t>
  </si>
  <si>
    <t>Leaf Ref. A01-B, size 1000 x 2500mm high, 90 mins fire rated.</t>
  </si>
  <si>
    <t>Leaf Ref. A01-C, size 1200 x 2250mm high, 90 mins fire rated.</t>
  </si>
  <si>
    <t>Leaf Ref. A01-C, size 1300 x 2500mm high, 90 mins fire rated.</t>
  </si>
  <si>
    <t>Leaf Ref. A02, size 1100 x 2500mm high, 90 mins fire rated.</t>
  </si>
  <si>
    <t>Leaf Ref. A02, size 1200 x 2500mm high, 90 mins fire rated.</t>
  </si>
  <si>
    <t>Leaf Ref. A03, size 600 x 2400mm high, 90 mins fire rated.</t>
  </si>
  <si>
    <t>Leaf Ref. A03, size 700 x 2400mm high, 90 mins fire rated.</t>
  </si>
  <si>
    <t>Leaf Ref. A03, size 1000 x 2400mm high, 90 mins fire rated.</t>
  </si>
  <si>
    <t>Leaf Ref. A12, size 1700 x 2500mm high, 90 mins fire rated.</t>
  </si>
  <si>
    <t>Leaf Ref. A12, size 1900 x 2500mm high, 90 mins fire rated.</t>
  </si>
  <si>
    <t>Leaf Ref. A12, size 2000 x 2250mm high, 90 mins fire rated.</t>
  </si>
  <si>
    <t>Leaf Ref. A12, size 2000 x 2500mm high, 90 mins fire rated.</t>
  </si>
  <si>
    <t>Leaf Ref. A12, size 2200 x 2250mm high, 90 mins fire rated.</t>
  </si>
  <si>
    <t>Leaf Ref. A12, size 2200 x 2500mm high, 90 mins fire rated.</t>
  </si>
  <si>
    <t>Leaf Ref. A13, size 1000 x 2000mm high, 90 mins fire rated.</t>
  </si>
  <si>
    <t>Leaf Ref. A13, size 1300 x 2500mm high, 90 mins fire rated.</t>
  </si>
  <si>
    <t>Leaf Ref. A13, size 1850 x 2250mm high, 90 mins fire rated.</t>
  </si>
  <si>
    <t>Leaf Ref. A13, size 1900 x 2250mm high, 90 mins fire rated.</t>
  </si>
  <si>
    <t>Leaf Ref. A13, size 2000 x 2500mm high, 90 mins fire rated.</t>
  </si>
  <si>
    <t>08 33 23 - OVERHEAD COILING DOORS</t>
  </si>
  <si>
    <t>Non fire rated</t>
  </si>
  <si>
    <t>08 42 26 - ALL GLASS ENTRANCES</t>
  </si>
  <si>
    <t>Manually operated, fabricated glass doors including supports, complete in accordance with drawings and door schedule specifications (door hardware measured separately).</t>
  </si>
  <si>
    <t>Non Fire Rated Doors</t>
  </si>
  <si>
    <t>Leaf Ref. C02, size 1100 x 2500mm high.</t>
  </si>
  <si>
    <t>Leaf Ref. C03, size 1000 x 2500mm high.</t>
  </si>
  <si>
    <t>Leaf Ref. C03, size 1100 x 2250mm high.</t>
  </si>
  <si>
    <t>Leaf Ref. C03, size 1100 x 2500mm high.</t>
  </si>
  <si>
    <t>Leaf Ref. C03, size 1200 x 2900mm high.</t>
  </si>
  <si>
    <t>Leaf Ref. C10, size 1100 x 2350mm high.</t>
  </si>
  <si>
    <t>Leaf Ref. C11, size 2000 x 2500mm high.</t>
  </si>
  <si>
    <t>Leaf Ref. C11, size 2100 x 2350mm high.</t>
  </si>
  <si>
    <t>Leaf Ref. C16, size 2000 x 2500mm high.</t>
  </si>
  <si>
    <t>Leaf Ref. C16, size 2100 x 2500mm high.</t>
  </si>
  <si>
    <t>Leaf Ref. C16, size 2200 x 2500mm high.</t>
  </si>
  <si>
    <t>Leaf Ref. C31, size 2400 x 2500mm high.</t>
  </si>
  <si>
    <t>Fire Rated Doors.</t>
  </si>
  <si>
    <t>Leaf Ref. C16, size 2000 x 2500mm high, 90 mins fire rated.</t>
  </si>
  <si>
    <t>08 42 29.23 - SLIDING AUTOMATIC ENTRANCES</t>
  </si>
  <si>
    <t>Power operated glass doors in aluminium frame, including supports, power connections, complete in accordance with drawings and door schedule specifications (door hardware measured separately).</t>
  </si>
  <si>
    <t>Leaf Ref. C01-B, size 1000 x 2400mm high.</t>
  </si>
  <si>
    <t>Leaf Ref. C01-B, size 1200 x 2250mm high.</t>
  </si>
  <si>
    <t>Leaf Ref. C01-B, size 1200 x 2400mm high.</t>
  </si>
  <si>
    <t>Leaf Ref. C11-A, size 2300 x 2300mm high.</t>
  </si>
  <si>
    <t>Leaf Ref. C20-A, size 1850 x 2500mm high.</t>
  </si>
  <si>
    <t>Leaf Ref. C20-A, size 2000 x 2500mm high.</t>
  </si>
  <si>
    <t>Leaf Ref. C20-B, size 1900 x 2450mm high.</t>
  </si>
  <si>
    <t>Leaf Ref. C20-B, size 2200 x 2500mm high.</t>
  </si>
  <si>
    <t>Leaf Ref. C32-A, size 2800 x 2300mm high.</t>
  </si>
  <si>
    <t>Leaf Ref. C32-A, size 2800 x 2500mm high.</t>
  </si>
  <si>
    <t>Leaf Ref. C32-B, size 2500 x 2200mm high.</t>
  </si>
  <si>
    <t>Leaf Ref. C32-B, size 2800 x 2500mm high.</t>
  </si>
  <si>
    <t>08 42 29.23 - SLIDING AUTOMATIC ENTRANCES (CONT'D)</t>
  </si>
  <si>
    <t>Leaf Ref. C20-B, size 1900 x 2450mm high, 90 mins fire rated.</t>
  </si>
  <si>
    <t>Leaf Ref. C20-B, size 2200 x 2500mm high, 90 mins fire rated.</t>
  </si>
  <si>
    <t>08 44 13 - GLAZED ALUMINIUM CURTAIN WALLS</t>
  </si>
  <si>
    <t>Aluminium curtain wall system, including sub-frames and supports, spandrel panels with thermal insulation, ironmongery and operating gear for opening lights, complete in accordance with the drawings (DAR-NBIA-FD-100-FAC-DW-00-002XXXXX-E &amp; DAR-NBIA-FD-100-FAC-DW-00-003XXXXX-E) and specifications.</t>
  </si>
  <si>
    <t>Ref. EWS 111</t>
  </si>
  <si>
    <t>Ref. EWS 112</t>
  </si>
  <si>
    <t>Ref. EWS 114</t>
  </si>
  <si>
    <t>Ref. EWS 115</t>
  </si>
  <si>
    <t>Ref. EWS 117</t>
  </si>
  <si>
    <t>Ref. EWS 118</t>
  </si>
  <si>
    <t>Ref. EWS 120</t>
  </si>
  <si>
    <t>Ref. EWS122</t>
  </si>
  <si>
    <t>Ref. EWS123</t>
  </si>
  <si>
    <t>Ref. EWS126</t>
  </si>
  <si>
    <t>08 44 13 - GLAZED ALUMINIUM CURTAIN WALLS (CONT'D)</t>
  </si>
  <si>
    <t>EWS140 with stiffened back extension of curtain wall profile system.</t>
  </si>
  <si>
    <t>EWS140 with stiffened back extension of curtain wall profile system including 3mm thick aluminium solid sheet cladding to horizontal and vertical sun shade.</t>
  </si>
  <si>
    <t>08 44 36 - OVERHEAD GLAZING ASSEMBLIES</t>
  </si>
  <si>
    <t>Aluminium-framed glass canopy, complete in accordance with the drawings and specifications.</t>
  </si>
  <si>
    <t>Canopy (GL06b) 21.52mm thick, Ref. RFS206 as shown on dwg FAC-DW-05-998XXXXX.</t>
  </si>
  <si>
    <t>Canopy (GL06a) 17.52mm thick, Ref. RFS207 as shown on dwg ARC-DW-05-002XXXXX.</t>
  </si>
  <si>
    <t>08 51 13 - ALUMINIUM WINDOWS</t>
  </si>
  <si>
    <t>Aluminium windows and screens including ironmongery, complete in accordance with the drawings and schedule specifications.</t>
  </si>
  <si>
    <t>Ref. W1, size 2000 x 1400mm high.</t>
  </si>
  <si>
    <t>Ref. W2, size 1500 x 1400mm high.</t>
  </si>
  <si>
    <t>Ref. W2, size 2000 x 1400mm high.</t>
  </si>
  <si>
    <t>08 71 00 - DOOR HARDWARE</t>
  </si>
  <si>
    <t>Door hardware set, complete in accordance with the drawings and schedule specifications.</t>
  </si>
  <si>
    <t>CL-01</t>
  </si>
  <si>
    <t>CL-01A</t>
  </si>
  <si>
    <t>CL-01B</t>
  </si>
  <si>
    <t>CL-01C</t>
  </si>
  <si>
    <t>CL-01D</t>
  </si>
  <si>
    <t>CL-01E</t>
  </si>
  <si>
    <t>CL-01F</t>
  </si>
  <si>
    <t>08 71 00 - DOOR HARDWARE (CONT'D)</t>
  </si>
  <si>
    <t>Door hardware set, complete in accordance with the drawings and schedule specifications (Cont'd).</t>
  </si>
  <si>
    <t>CL-01G</t>
  </si>
  <si>
    <t>CL-01H</t>
  </si>
  <si>
    <t>CL-02</t>
  </si>
  <si>
    <t>CL-02A</t>
  </si>
  <si>
    <t>CL-02B</t>
  </si>
  <si>
    <t>CL-02C</t>
  </si>
  <si>
    <t>CL-03</t>
  </si>
  <si>
    <t>CL-03A</t>
  </si>
  <si>
    <t>CL-04</t>
  </si>
  <si>
    <t>CL-04B</t>
  </si>
  <si>
    <t>CL-04C</t>
  </si>
  <si>
    <t>CL-04D</t>
  </si>
  <si>
    <t>CL-04E</t>
  </si>
  <si>
    <t>CL-04F</t>
  </si>
  <si>
    <t>CL-05</t>
  </si>
  <si>
    <t>CL-06</t>
  </si>
  <si>
    <t>CL-06A</t>
  </si>
  <si>
    <t>CL-07</t>
  </si>
  <si>
    <t>CL-07A</t>
  </si>
  <si>
    <t>CL-09</t>
  </si>
  <si>
    <t>DO-01</t>
  </si>
  <si>
    <t>DO-01A</t>
  </si>
  <si>
    <t>DO-02</t>
  </si>
  <si>
    <t>DO-02A</t>
  </si>
  <si>
    <t>DO-03</t>
  </si>
  <si>
    <t>ED-01</t>
  </si>
  <si>
    <t>ED-01A</t>
  </si>
  <si>
    <t>ED-01B</t>
  </si>
  <si>
    <t>ED-02</t>
  </si>
  <si>
    <t>ED-02B</t>
  </si>
  <si>
    <t>ED-02C</t>
  </si>
  <si>
    <t>ED-03A</t>
  </si>
  <si>
    <t>ED-03B</t>
  </si>
  <si>
    <t>ED-04A</t>
  </si>
  <si>
    <t>ED-04C</t>
  </si>
  <si>
    <t>ED-05</t>
  </si>
  <si>
    <t>ED-05A</t>
  </si>
  <si>
    <t>ED-06</t>
  </si>
  <si>
    <t>ED-06A</t>
  </si>
  <si>
    <t>ED-06B</t>
  </si>
  <si>
    <t>ED-08</t>
  </si>
  <si>
    <t>ED-08A</t>
  </si>
  <si>
    <t>ED-11</t>
  </si>
  <si>
    <t>ED-14</t>
  </si>
  <si>
    <t>EL-01</t>
  </si>
  <si>
    <t>EL-01A</t>
  </si>
  <si>
    <t>EL-01B</t>
  </si>
  <si>
    <t>EL-01C</t>
  </si>
  <si>
    <t>EL-01D</t>
  </si>
  <si>
    <t>EL-01E</t>
  </si>
  <si>
    <t>EL-01F</t>
  </si>
  <si>
    <t>EL-02</t>
  </si>
  <si>
    <t>EL-03</t>
  </si>
  <si>
    <t>EL-03A</t>
  </si>
  <si>
    <t>EL-03B</t>
  </si>
  <si>
    <t>EL-04</t>
  </si>
  <si>
    <t>EL-04A</t>
  </si>
  <si>
    <t>EL-04B</t>
  </si>
  <si>
    <t>EL-04D</t>
  </si>
  <si>
    <t>EL-05</t>
  </si>
  <si>
    <t>EL-05A</t>
  </si>
  <si>
    <t>EL-06</t>
  </si>
  <si>
    <t>EL-07</t>
  </si>
  <si>
    <t>EL-07A</t>
  </si>
  <si>
    <t>EL-08</t>
  </si>
  <si>
    <t>EL-08A</t>
  </si>
  <si>
    <t>EL-11</t>
  </si>
  <si>
    <t>EL-11A</t>
  </si>
  <si>
    <t>EL-11B</t>
  </si>
  <si>
    <t>EL-11C</t>
  </si>
  <si>
    <t>EL-13</t>
  </si>
  <si>
    <t>EL-13A</t>
  </si>
  <si>
    <t>EL-14</t>
  </si>
  <si>
    <t>EL-14A</t>
  </si>
  <si>
    <t>EL-16A</t>
  </si>
  <si>
    <t>EL-16B</t>
  </si>
  <si>
    <t>EL-17</t>
  </si>
  <si>
    <t>EL-18</t>
  </si>
  <si>
    <t>EL-19</t>
  </si>
  <si>
    <t>EL-20</t>
  </si>
  <si>
    <t>ELD-01</t>
  </si>
  <si>
    <t>ELD-01A</t>
  </si>
  <si>
    <t>ELD-01B</t>
  </si>
  <si>
    <t>ELD-01E</t>
  </si>
  <si>
    <t>ELD-02</t>
  </si>
  <si>
    <t>ELD-02A</t>
  </si>
  <si>
    <t>ELD-02B</t>
  </si>
  <si>
    <t>ELD-02C</t>
  </si>
  <si>
    <t>ELD-03</t>
  </si>
  <si>
    <t>ELD-03A</t>
  </si>
  <si>
    <t>ELD-03C</t>
  </si>
  <si>
    <t>ELD-05</t>
  </si>
  <si>
    <t>ELD-05A</t>
  </si>
  <si>
    <t>ELD-06</t>
  </si>
  <si>
    <t>ELD-06A</t>
  </si>
  <si>
    <t>ELD-07</t>
  </si>
  <si>
    <t>ELD-07A</t>
  </si>
  <si>
    <t>ELD-09</t>
  </si>
  <si>
    <t>ELD-10</t>
  </si>
  <si>
    <t>ELD-10A</t>
  </si>
  <si>
    <t>ELD-12</t>
  </si>
  <si>
    <t>ELD-12A</t>
  </si>
  <si>
    <t>ELD-14</t>
  </si>
  <si>
    <t>ELD-14A</t>
  </si>
  <si>
    <t>ELD-16</t>
  </si>
  <si>
    <t>ELD-16A</t>
  </si>
  <si>
    <t>ELD-18</t>
  </si>
  <si>
    <t>ELD-18A</t>
  </si>
  <si>
    <t>ELD-21</t>
  </si>
  <si>
    <t>ELD-22</t>
  </si>
  <si>
    <t>ELD-022A</t>
  </si>
  <si>
    <t>ELD-24</t>
  </si>
  <si>
    <t>IL-01</t>
  </si>
  <si>
    <t>IL-02</t>
  </si>
  <si>
    <t>IL-03</t>
  </si>
  <si>
    <t>IL-04</t>
  </si>
  <si>
    <t>OF-01</t>
  </si>
  <si>
    <t>OF-01A</t>
  </si>
  <si>
    <t>OF-01B</t>
  </si>
  <si>
    <t>OF-01C</t>
  </si>
  <si>
    <t>OF-02</t>
  </si>
  <si>
    <t>OF-02B</t>
  </si>
  <si>
    <t>OF-03</t>
  </si>
  <si>
    <t>PA-01</t>
  </si>
  <si>
    <t>PA-01A</t>
  </si>
  <si>
    <t>PA-02A</t>
  </si>
  <si>
    <t>PP-01A</t>
  </si>
  <si>
    <t>PP-01B</t>
  </si>
  <si>
    <t>PP-03</t>
  </si>
  <si>
    <t>PP-03A</t>
  </si>
  <si>
    <t>PR-01</t>
  </si>
  <si>
    <t>PR-01A</t>
  </si>
  <si>
    <t>PR-01B</t>
  </si>
  <si>
    <t>RS-01</t>
  </si>
  <si>
    <t>RS-02</t>
  </si>
  <si>
    <t>SL-01</t>
  </si>
  <si>
    <t>SL-02</t>
  </si>
  <si>
    <t>SL-03</t>
  </si>
  <si>
    <t>SL-04</t>
  </si>
  <si>
    <t>SL-06</t>
  </si>
  <si>
    <t>SL-07</t>
  </si>
  <si>
    <t>ST-01</t>
  </si>
  <si>
    <t>ST-01A</t>
  </si>
  <si>
    <t>ST-02</t>
  </si>
  <si>
    <t>ST-02A</t>
  </si>
  <si>
    <t>ST-02B</t>
  </si>
  <si>
    <t>ST-02D</t>
  </si>
  <si>
    <t>ST-03B</t>
  </si>
  <si>
    <t>ST-05</t>
  </si>
  <si>
    <t>ST-05A</t>
  </si>
  <si>
    <t>SU-01</t>
  </si>
  <si>
    <t>HARDWARE SET FOR-A04</t>
  </si>
  <si>
    <t>Q</t>
  </si>
  <si>
    <t>HARDWARE SET FOR-A01-A</t>
  </si>
  <si>
    <t>R</t>
  </si>
  <si>
    <t>S</t>
  </si>
  <si>
    <t>HARDWARE SET FOR-A02</t>
  </si>
  <si>
    <t>08 81 13 - DECORATIVE GLASS GLAZING</t>
  </si>
  <si>
    <t>18mm Back painted glass panels, complete in accordance with the drawings and specifications.</t>
  </si>
  <si>
    <t>Lining to walls, Ref. GL40(A)</t>
  </si>
  <si>
    <t>Lining to walls, Ref. GL40(C)</t>
  </si>
  <si>
    <t>Lining to walls, Ref. GL40</t>
  </si>
  <si>
    <t>08 83 00 - MIRRORS</t>
  </si>
  <si>
    <t>Silvered flat glass mirror with film backing, complete in accordance with the drawings and specifications.</t>
  </si>
  <si>
    <t>Mirrors to toilet counters, Ref. (08:GL50)</t>
  </si>
  <si>
    <t>Size 1000 x 650mm</t>
  </si>
  <si>
    <t>Size 1150 x 1950mm</t>
  </si>
  <si>
    <t>Size 2000 x 1950mm</t>
  </si>
  <si>
    <t>Size 1300 x 2000mm</t>
  </si>
  <si>
    <t>Size 2300 x 2250mm</t>
  </si>
  <si>
    <t>Size 2650 x 2000mm</t>
  </si>
  <si>
    <t>Size 2850 x 2000mm</t>
  </si>
  <si>
    <t>08 83 00 - MIRRORS (CONT'D)</t>
  </si>
  <si>
    <t>Size 2850 x 2250mm</t>
  </si>
  <si>
    <t>Size 3650 x 2000mm</t>
  </si>
  <si>
    <t>Size 6450 x 2250mm</t>
  </si>
  <si>
    <t>08 91 00 - LOUVERS</t>
  </si>
  <si>
    <t>Fabricated aluminium/alloy fixed louvers with drainable blades, tempered as required, complete in accordance with the drawings and specifications.</t>
  </si>
  <si>
    <t>08 91 00 - LOUVERS (CONT'D)</t>
  </si>
  <si>
    <t>Ref. L7, size 850 x 2500mm high.</t>
  </si>
  <si>
    <t>Ref. L8, size 2200 x 920mm high.</t>
  </si>
  <si>
    <t>Ref. L9, size 3300 x 5310mm high.</t>
  </si>
  <si>
    <t>Ref. L10, size 2300 x 940mm high.</t>
  </si>
  <si>
    <t>Ref. L11, size 1500 x 1150mm high.</t>
  </si>
  <si>
    <t>Ref. L12, size 3000 x 3350mm high.</t>
  </si>
  <si>
    <t>Ref. L13, size 3000 x 2500mm high.</t>
  </si>
  <si>
    <t>Ref. L14, size 1500 x 3350mm high.</t>
  </si>
  <si>
    <t>Ref. L15, size 1500 x 2500mm high.</t>
  </si>
  <si>
    <t>Ref. L16, size 3000 x 2000mm high.</t>
  </si>
  <si>
    <t>Ref. L17, size 3000 x 2400mm high.</t>
  </si>
  <si>
    <t>Ref. L18, size 1500 x 2400mm high.</t>
  </si>
  <si>
    <t>Ref. L19, size 1500 x 2000mm high.</t>
  </si>
  <si>
    <t>Ref. L20, size 3000 x 2400mm high.</t>
  </si>
  <si>
    <t>Ref. L21, size 1990 x 1300mm high.</t>
  </si>
  <si>
    <t>Page Div 8/1</t>
  </si>
  <si>
    <t>Page Div 8/2</t>
  </si>
  <si>
    <t>Page Div 8/3</t>
  </si>
  <si>
    <t>Page Div 8/4</t>
  </si>
  <si>
    <t>Page Div 8/5</t>
  </si>
  <si>
    <t>Page Div 8/6</t>
  </si>
  <si>
    <t>Page Div 8/7</t>
  </si>
  <si>
    <t>Page Div 8/8</t>
  </si>
  <si>
    <t>Page Div 8/9</t>
  </si>
  <si>
    <t>Page Div 8/10</t>
  </si>
  <si>
    <t>Page Div 8/11</t>
  </si>
  <si>
    <t>Page Div 8/12</t>
  </si>
  <si>
    <t>Page Div 8/13</t>
  </si>
  <si>
    <t>Page Div 8/14</t>
  </si>
  <si>
    <t>Page Div 8/15</t>
  </si>
  <si>
    <t>Page Div 8/16</t>
  </si>
  <si>
    <t>Total Brought Forward from Page No 33 (Cont'd)</t>
  </si>
  <si>
    <t>Page Div 8/17</t>
  </si>
  <si>
    <t>Page Div 8/18</t>
  </si>
  <si>
    <t>Page Div 8/19</t>
  </si>
  <si>
    <t>Page Div 8/20</t>
  </si>
  <si>
    <t>Page Div 8/21</t>
  </si>
  <si>
    <t>Page Div 8/22</t>
  </si>
  <si>
    <t>Page Div 8/23</t>
  </si>
  <si>
    <t>Page Div 8/24</t>
  </si>
  <si>
    <t>Page Div 8/25</t>
  </si>
  <si>
    <t>Page Div 8/26</t>
  </si>
  <si>
    <t>Page Div 8/27</t>
  </si>
  <si>
    <t>Page Div 8/28</t>
  </si>
  <si>
    <t>Page Div 8/29</t>
  </si>
  <si>
    <t>Page Div 8/30</t>
  </si>
  <si>
    <t>Page Div 8/31</t>
  </si>
  <si>
    <t>Page Div 8/32</t>
  </si>
  <si>
    <t>DIVISION 09 - FINISHES</t>
  </si>
  <si>
    <t>09 24 00 - PORTLAND CEMENT PLASTERING</t>
  </si>
  <si>
    <t>Cement-sand plaster on ceiling, 15 mm thick plain finish, in accordance with the drawings and specifications.</t>
  </si>
  <si>
    <t>To walls, 15mm thick, internal 09:PR01</t>
  </si>
  <si>
    <t>Cement-sand screed on floor, plain finish, in accordance with the drawings and specifications.</t>
  </si>
  <si>
    <t>09 29 00 - GYPSUM BOARD</t>
  </si>
  <si>
    <t>Gypsum dry wall partitions, fire-resistance and acoustic rated assembly as indicated on drawings, complete in accordance with the drawings and specifications.</t>
  </si>
  <si>
    <t>Ref. 3A1X-200, 200mm thick</t>
  </si>
  <si>
    <t>Ref. 3A2X-100, 100mm thick</t>
  </si>
  <si>
    <t>Ref. 3A2X-150, 150mm thick</t>
  </si>
  <si>
    <t>Ref. 3A3X-200, 200mm thick</t>
  </si>
  <si>
    <t>Ref. 3A4X-150, 150mm thick</t>
  </si>
  <si>
    <t>Ref. 3A4X-200, 200mm thick</t>
  </si>
  <si>
    <t>Ref. 3B1X-100, 100mm thick</t>
  </si>
  <si>
    <t>Ref. 3B1X-150, 150mm thick</t>
  </si>
  <si>
    <t>Ref. 3B2X-100, 100mm thick</t>
  </si>
  <si>
    <t>Ref. 3B2X-150, 150mm thick</t>
  </si>
  <si>
    <t>Ref. 3B3X-150, 150mm thick</t>
  </si>
  <si>
    <t>Ref. 3B3X-200, 200mm thick</t>
  </si>
  <si>
    <t>Ref. 3B4X-150, 150mm thick</t>
  </si>
  <si>
    <t>Ref. 3B31-100, 100mm thick</t>
  </si>
  <si>
    <t>Ref. 3C2X-100, 100mm thick</t>
  </si>
  <si>
    <t>09 29 00 - GYPSUM BOARD (CONT'D)</t>
  </si>
  <si>
    <t>Gypsum dry wall partitions, fire-resistance and acoustic rated assembly as indicated on drawings, complete in accordance with the drawings and specifications. (Cont'd)</t>
  </si>
  <si>
    <t>One hour fire rated only</t>
  </si>
  <si>
    <t>Ref. 3A31-200, 200mm thick</t>
  </si>
  <si>
    <t>Ref. 3A41-150, 150mm thick</t>
  </si>
  <si>
    <t>Ref. 3A41-200, 200mm thick</t>
  </si>
  <si>
    <t>Two hour fire rated only</t>
  </si>
  <si>
    <t>Ref. 3A32-200, 200mm thick</t>
  </si>
  <si>
    <t>Suspended ceiling gypsum board, including bulkheads and acoustical sealant, complete in accordance with the drawings and specifications.</t>
  </si>
  <si>
    <t>Ref. 1, Type, 09:CG20</t>
  </si>
  <si>
    <t>Ref. 1, Type, 09:CG21</t>
  </si>
  <si>
    <t>09 30 13 - CERAMIC TILING</t>
  </si>
  <si>
    <t>Ceramic 300x600mm, 7mm thick tiles (Glazed, Gloss, White colour), full body, in accordance with the drawings and specifications.</t>
  </si>
  <si>
    <t>Walls, Ref. 09:TL01, Type 01</t>
  </si>
  <si>
    <t>Ceramic 300x300mm, 8mm thick tiles (Homogenous,Matte, Medium grey colour), full body, in accordance with the drawings and specifications.</t>
  </si>
  <si>
    <t>Floors, Ref. 09:TL02, Type 02</t>
  </si>
  <si>
    <t>Porcelain 150x75mm tiles (Glazed finish, Matte), in accordance with the drawings and specifications.</t>
  </si>
  <si>
    <t>Floors, Ref. 09:TL20</t>
  </si>
  <si>
    <t>Walls, Ref. [09:TL20A] - Green colour</t>
  </si>
  <si>
    <t>Porcelain 1200 x 600mm tiles (Polished finish), in accordance with the drawings and specifications.</t>
  </si>
  <si>
    <t>Porcelain 1200x600mm tiles (Matt unglazed finish, Non-Slip), in accordance with the drawings and specifications.</t>
  </si>
  <si>
    <t>Floors, Ref. 09:TL22</t>
  </si>
  <si>
    <t>Walls, Ref. 09:TL22</t>
  </si>
  <si>
    <t>Skirting 100mm height, Ref. 09:TL22</t>
  </si>
  <si>
    <t>Porcelain 600x1200x20mm, in accordance with the drawings and specifications (09:FF01).</t>
  </si>
  <si>
    <t>Floors, Ref. 09:FF01</t>
  </si>
  <si>
    <t>Treads and risers to stairs, Ref. 09:FF01</t>
  </si>
  <si>
    <t>30mm thick cluster light colour porcelain coping to Baggage belt planter, 390mm long (width 300mm &amp; height 90mm) , fixing with 40mm thick motor/fill/insulation, in accordance with the Specifications and Drawings (ARC-DW-05-209XXXXX).</t>
  </si>
  <si>
    <t>09 51 13 - ACOUSTICAL PANEL CEILINGS</t>
  </si>
  <si>
    <t>Mineral fiber tile suspended ceiling, including suspension system, supports, hangers, edge trims and angles, complete, in accordance with the drawings and specifications.</t>
  </si>
  <si>
    <t>Mineral fiber perforated 600 x 600mm specialty ceiling, Ref. 09:CG70.</t>
  </si>
  <si>
    <t>600 x 2400mm specialty ceiling, Ref. 09:CG73</t>
  </si>
  <si>
    <t>09 54 23 - LINEAR METAL CEILINGS</t>
  </si>
  <si>
    <t>Rectangular shape, Ref. 09:CG05</t>
  </si>
  <si>
    <t>09 54 23.13 - CUSTOM DESIGN LINEAR METAL CEILINGS</t>
  </si>
  <si>
    <t>Customised perforated metal suspended ceiling, factory finish, including concealed grid suspension system, supports, hangers, edge trims and angles, in accordance with the drawings and specifications.</t>
  </si>
  <si>
    <t>Ref. 09:CG01</t>
  </si>
  <si>
    <t>09 65 19 - RESILIENT TILE FLOORING</t>
  </si>
  <si>
    <t>Rubber tiles and fittings, in accordance with the drawings and specifications.</t>
  </si>
  <si>
    <t>Floors, Ref. 09:FF32</t>
  </si>
  <si>
    <t>Skirting, Ref. 09:FF33</t>
  </si>
  <si>
    <t xml:space="preserve"> m </t>
  </si>
  <si>
    <t>09 65 36 - STATIC-CONTROL RESILIENT FLOORING</t>
  </si>
  <si>
    <t>Anti-static vinyl tiles flooring, in accordance with the drawings and specifications.</t>
  </si>
  <si>
    <t>Floors, Ref. 09:FF30</t>
  </si>
  <si>
    <t>09 67 23 - RESINOUS FLOORING</t>
  </si>
  <si>
    <t>Resinous flooring in smooth and high gloss finish, complete in accordance with the drawings and specifications.</t>
  </si>
  <si>
    <t>Floors, Ref. 09:PT41</t>
  </si>
  <si>
    <t>Skirting, Ref. 09:PT41</t>
  </si>
  <si>
    <t>Hardener/ Sealer dust-proof coating, to concrete surfaces (03:CN12), complete in accordance with the drawings and specifications.</t>
  </si>
  <si>
    <t>Floors, Ref. 03:CN12</t>
  </si>
  <si>
    <t>Treads and risers to stairs, Ref. 03:CN12</t>
  </si>
  <si>
    <t>09 67 23 - RESINOUS FLOORING (CONT'D)</t>
  </si>
  <si>
    <t>Epoxy coating, in accordance with the drawings and specifications.</t>
  </si>
  <si>
    <t>Epoxy coating to match adjacent rammed earth wall (13:RE01) color, Ref.09:PT32.</t>
  </si>
  <si>
    <t>09 68 13 - TILE CARPETING</t>
  </si>
  <si>
    <t>Soil-resistant heavy duty carpet, complete in accordance with the drawings and specifications.</t>
  </si>
  <si>
    <t>Floors, grey background with black stripes 30mm wide every 1.5 meters, Ref. 09:FF15(A).</t>
  </si>
  <si>
    <t>Floors, grey and green color, Ref. 09:FF15(B).</t>
  </si>
  <si>
    <t>Floors, greige and mist greige colors,1000x250mm Ref. 09:FF16 (A / B).</t>
  </si>
  <si>
    <t>09 72 00 - WALL COVERING</t>
  </si>
  <si>
    <t>Wall covering including setting materials, in accordance with the drawings and specifications.</t>
  </si>
  <si>
    <t>Non-woven wall covering, manufactured with recycled fibers, eco-certified and PVC free, fire rating class A/B, S1-D0, seamless and washable, type 09:WC01.</t>
  </si>
  <si>
    <t>09 75 13 - STONE WALL FACING</t>
  </si>
  <si>
    <t>Stone tiles, finishes in accordance with the drawings and specifications.</t>
  </si>
  <si>
    <t>09 91 23 - INTERIOR PAINTING</t>
  </si>
  <si>
    <t>Acrylic-emulsion latex paint, water resistant suitable for repeated washing and scrubbing, to concrete, masonry, render and plaster, in accordance with the drawings and specifications.</t>
  </si>
  <si>
    <t>Walls, Ref. 09:PT01</t>
  </si>
  <si>
    <t>Walls, Ref. 09:PT02</t>
  </si>
  <si>
    <t>Ceilings, Ref. 09:PT50</t>
  </si>
  <si>
    <t>Ceilings, Ref. 09:PT01</t>
  </si>
  <si>
    <t>Skim and sealer coating, in accordance with the drawings and specifications.</t>
  </si>
  <si>
    <t>Ceilings, Ref. 09:CG50</t>
  </si>
  <si>
    <t>Ceilings gypsum, Ref. 09:PR20</t>
  </si>
  <si>
    <t>09 96 00 - HIGH-PERFORMANCE COATING</t>
  </si>
  <si>
    <t>Polyurethane coating for ACP Cladding area ( 100mm rook wool &amp; ACP cladding measured separately), in accordance with the drawings and specifications.</t>
  </si>
  <si>
    <t>External wall</t>
  </si>
  <si>
    <t>Page Div 9/1</t>
  </si>
  <si>
    <t>Page Div 9/2</t>
  </si>
  <si>
    <t>Page Div 9/3</t>
  </si>
  <si>
    <t>Page Div 9/4</t>
  </si>
  <si>
    <t>Page Div 9/5</t>
  </si>
  <si>
    <t>Page Div 9/6</t>
  </si>
  <si>
    <t>Page Div 9/7</t>
  </si>
  <si>
    <t>Page Div 9/8</t>
  </si>
  <si>
    <t>Page Div 9/9</t>
  </si>
  <si>
    <t>Page Div 9/10</t>
  </si>
  <si>
    <t>DIVISION 10 - SPECIALTIES</t>
  </si>
  <si>
    <t>10 14 23 - PANEL SIGNAGE</t>
  </si>
  <si>
    <t>Signs including shim-plate, base plate, supports, suspension system, fittings and fixings, complete, in accordance with the drawings and specifications.</t>
  </si>
  <si>
    <t>Identification Signage</t>
  </si>
  <si>
    <t>Wall mount room number sign, Ref. ID04.</t>
  </si>
  <si>
    <t>Wall mount number in check-in counter, Ref. ID05.</t>
  </si>
  <si>
    <t>Wall mount no smoking sign, Ref. ID06.</t>
  </si>
  <si>
    <t>Wall mount no smoking sign, Ref. ID07.</t>
  </si>
  <si>
    <t>Blade mount body scan Id, Ref. ID08.</t>
  </si>
  <si>
    <t>Wall mount sign above the counter, Ref. ID09.</t>
  </si>
  <si>
    <t>Gate lettering on portal, Ref. ID10.</t>
  </si>
  <si>
    <t>Wall mount gate flag (Exterior), Ref. ID11.</t>
  </si>
  <si>
    <t>Wall mount room identification above the door, Ref. ID12.</t>
  </si>
  <si>
    <t>10 14 23 - PANEL SIGNAGE (CONT'D)</t>
  </si>
  <si>
    <t>Identification Signage (Cont'd)</t>
  </si>
  <si>
    <t>Blade mount room identification above the door, Ref. ID14.</t>
  </si>
  <si>
    <t>Wall mount above the door identification sign, Ref. ID17.</t>
  </si>
  <si>
    <t>Directional Signage</t>
  </si>
  <si>
    <t>Ceiling mount directional sign, single panel, Ref. DR01.</t>
  </si>
  <si>
    <t>Floor mount directional sign, double panel, Ref. DR03.</t>
  </si>
  <si>
    <t>Floor mount directional sign, single panel, Ref. DR05.</t>
  </si>
  <si>
    <t>Directional Signage (Cont'd)</t>
  </si>
  <si>
    <t>Wall mount above the door directional sign single panel, Ref. DR07.</t>
  </si>
  <si>
    <t>Wall mount above the door directional sign single panel, Ref. DR08.</t>
  </si>
  <si>
    <t>Informational Signage</t>
  </si>
  <si>
    <t>Flight Information display system</t>
  </si>
  <si>
    <t>Environmental branding signs</t>
  </si>
  <si>
    <t>Services signs</t>
  </si>
  <si>
    <t>Wall mount outside of stair sign, Ref. SR03.</t>
  </si>
  <si>
    <t>Wall mount room number sign, Ref. SR04.</t>
  </si>
  <si>
    <t>Wall mount inside stair sign, Ref. SR05.</t>
  </si>
  <si>
    <t>Wall mount service room sign, Ref. SR06.</t>
  </si>
  <si>
    <t>Wall mount floor directory, Ref. SR07.</t>
  </si>
  <si>
    <t>Wall mount floor numbering, Ref. SR09.</t>
  </si>
  <si>
    <t>10 21 13 - TOILET COMPARTMENTS</t>
  </si>
  <si>
    <t>Toilet and shower compartments, comprising high pressure laminated (HPL) panels and doors, including pilaster shoes and sleeves, brackets, ironmongery, fittings and fixings, in accordance with the drawings and specifications. (Doors are measured separately).</t>
  </si>
  <si>
    <t>Range of One cubicle, comprising one front, Ref. TC-01
Front - 1000mm / Height 2100mm.</t>
  </si>
  <si>
    <t>Range of Two cubicles, comprising one sides and one front, Ref. TC-01. Side 1670mm / Front 2000mm / Height 2100mm.</t>
  </si>
  <si>
    <t>Range of Two cubicles, comprising one sides and one front, Ref. TC-01. Side 1600mm / Front 2200mm / Height 2100mm.</t>
  </si>
  <si>
    <t>Range of Two cubicles, comprising one sides and one front, Ref. TC-01. Side 2000mm / Front 2200mm / Height 2100mm.</t>
  </si>
  <si>
    <t>Range of Two cubicles, comprising one sides and one front, Ref. TC-01. Side 2000mm / Front 3450mm / Height 2100mm.</t>
  </si>
  <si>
    <t>Range of Three cubicles, comprising two sides and one front, Ref. TC-01, Side 1650mm / Front 3700mm/ Height 2100mm.</t>
  </si>
  <si>
    <t>10 21 13 - TOILET COMPARTMENTS (CONT'D)</t>
  </si>
  <si>
    <t>Toilet and shower compartments, comprising high pressure laminated panels (HPL) and doors, including pilaster shoes and sleeves, brackets, ironmongery, fittings and fixings, in accordance with the drawings and specifications. (Doors are measured separately).(Cont'd)</t>
  </si>
  <si>
    <t>Range of Five cubicles, comprising four sides and one front, Ref. TC-01. Side 1950mm / Front 6400mm/ Height 2100mm</t>
  </si>
  <si>
    <t>10 22 19 - DEMOUNTABLE PARTITIONS</t>
  </si>
  <si>
    <r>
      <t xml:space="preserve">Framed glass partitions, comprising two plies ofheat-strengthened float glass not less than 6mm </t>
    </r>
    <r>
      <rPr>
        <strike/>
        <u/>
        <sz val="11"/>
        <color theme="1"/>
        <rFont val="Arial"/>
        <family val="2"/>
      </rPr>
      <t xml:space="preserve">, </t>
    </r>
    <r>
      <rPr>
        <u/>
        <sz val="11"/>
        <color theme="1"/>
        <rFont val="Arial"/>
        <family val="2"/>
      </rPr>
      <t>including 0.76mm thick PVB interlayeor as required, doors, ironmongery, fittings and fixings complete as specified and as shown on drawings.</t>
    </r>
  </si>
  <si>
    <t>4A2X-G20 Glass, height 4700mm.</t>
  </si>
  <si>
    <t>4A2X-G20 Glass, height 2900mm.</t>
  </si>
  <si>
    <t>2900mm high partition including extra over for door opening, size (2000 x 2500 mm high).</t>
  </si>
  <si>
    <t>4A2X-G20 Glass, height 3000mm.</t>
  </si>
  <si>
    <t>3000mm high partition including extra over for door opening, size (2000 x 2500 mm high).</t>
  </si>
  <si>
    <t>4A2X-G31 Glass, height 3940mm.</t>
  </si>
  <si>
    <t>3940mm high partition including extra over for door opening, size (2000 x 2500 mm high).</t>
  </si>
  <si>
    <t>10 22 19 - DEMOUNTABLE PARTITIONS (CONT'D)</t>
  </si>
  <si>
    <r>
      <t xml:space="preserve">Frameless glass partitions, comprising two plies of 12.76mm clear laminated heat-strengthened glass </t>
    </r>
    <r>
      <rPr>
        <strike/>
        <u/>
        <sz val="11"/>
        <color theme="1"/>
        <rFont val="Arial"/>
        <family val="2"/>
      </rPr>
      <t xml:space="preserve">, </t>
    </r>
    <r>
      <rPr>
        <u/>
        <sz val="11"/>
        <color theme="1"/>
        <rFont val="Arial"/>
        <family val="2"/>
      </rPr>
      <t>including 0.76mm thick PVB interlayer as required, doors, ironmongery, fittings and fixings complete as specified and as shown on drawings.</t>
    </r>
  </si>
  <si>
    <t>10 26 00 - WALL AND DOOR PROTECTION</t>
  </si>
  <si>
    <t>Wall protection covers, including accessories, fittings and fixings, in accordance with the drawings and specifications.</t>
  </si>
  <si>
    <t>Rubber bumper guard, fixed to wall, Ref. 10:GD02 (2 numbers, 200mm high each).</t>
  </si>
  <si>
    <t>Columns Guard</t>
  </si>
  <si>
    <t>10 28 00 - TOILET, BATH, AND LAUNDRY ACCESSORIES</t>
  </si>
  <si>
    <t>Toilet and bath accessories, including all necessary fixing accessories, in accordance with the drawings and specifications.</t>
  </si>
  <si>
    <t>10 28 00 - TOILET, BATH, AND LAUNDRY ACCESSORIES (CONT'D)</t>
  </si>
  <si>
    <t>Coat hook, 10:TA50</t>
  </si>
  <si>
    <t>Towel rail, 10:TA53</t>
  </si>
  <si>
    <t>Shower basket, 10:TA80</t>
  </si>
  <si>
    <t>Hook, Janitor room</t>
  </si>
  <si>
    <t>Vanity mirror, 10:TA60</t>
  </si>
  <si>
    <t>10 44 00 - FIRE PROTECTION SPECIALITIES</t>
  </si>
  <si>
    <t>FE 1 - Dry Powder ABC 4.5 Kg</t>
  </si>
  <si>
    <t>FE 2 - CO2 4.5Kg</t>
  </si>
  <si>
    <t>FE 3 - Wet Chemical 6L</t>
  </si>
  <si>
    <t>10 44 13 - FIRE EXTINGUISHER CABINETS</t>
  </si>
  <si>
    <t>Fire Hose Cabinet</t>
  </si>
  <si>
    <t>Fire Hose Cabinet with indicated butterfly valve for each including all accessories and landing valve where necessary in compliance with Civil Defense Department's requirement, in accordance with the drawings and specifications.</t>
  </si>
  <si>
    <t>10 51 13 - METAL LOCKERS</t>
  </si>
  <si>
    <t>Locker, ablution room, Ref. 12:CX10</t>
  </si>
  <si>
    <t>Metal Locker, Three-Tier, Ref. 12:LO01</t>
  </si>
  <si>
    <t>Bench, Locker rooms, Ref. 12:LO02</t>
  </si>
  <si>
    <t>Page Div 10/1</t>
  </si>
  <si>
    <t>Page Div 10/2</t>
  </si>
  <si>
    <t>Page Div 10/3</t>
  </si>
  <si>
    <t>Page Div 10/4</t>
  </si>
  <si>
    <t>Page Div 10/5</t>
  </si>
  <si>
    <t>Page Div 10/6</t>
  </si>
  <si>
    <t>Page Div 10/7</t>
  </si>
  <si>
    <t>Page Div 10/8</t>
  </si>
  <si>
    <t>Page Div 10/9</t>
  </si>
  <si>
    <t>Page Div 10/10</t>
  </si>
  <si>
    <t>Page Div 10/11</t>
  </si>
  <si>
    <t>Page Div 10/12</t>
  </si>
  <si>
    <t>Page Div 10/13</t>
  </si>
  <si>
    <t>Page Div 10/14</t>
  </si>
  <si>
    <t>Page Div 10/15</t>
  </si>
  <si>
    <t>DIVISION 12 - FURNISHINGS</t>
  </si>
  <si>
    <t>12 24 13 - ROLLER WINDOW SHADES</t>
  </si>
  <si>
    <t>Roller window shades including fitting and fixing complete, in accordance with the drawings and specifications.</t>
  </si>
  <si>
    <t>Curtains size 1200 x 2100 mm, Search Room, Ref. 12:CU01.</t>
  </si>
  <si>
    <t>Manual Shade size 1200 x 2100 mm, Pods, Ref. 12:BL01[A]</t>
  </si>
  <si>
    <t>12 36 61.16 - SOLID SURFACING COUNTERTOPS</t>
  </si>
  <si>
    <t>Solid surface 12mm thick counter top (12:SP01), with 100mm heigh front edge and 240mm heigh backsplash with upper leg wall (200mm width) and 670mm bottom leg wall including holes cutouts to smooth, even curves finish assembling and fabricating in accordance with the drawings and specifications (DAR-NBIA-FD-100-ARC-DW-05-720XXXXX).</t>
  </si>
  <si>
    <t>Counter top size; 2600 x 450 mm; including 2 holes.</t>
  </si>
  <si>
    <t>Counter top size; 3900 x 450 mm; including 3 holes.</t>
  </si>
  <si>
    <t>Counter top size; 4100 x 450 mm; including 3 holes.</t>
  </si>
  <si>
    <t>Counter top size; 4900 x 450 mm; including 4 holes.</t>
  </si>
  <si>
    <t>12 36 61.16 - SOLID SURFACING COUNTERTOPS (COND'T)</t>
  </si>
  <si>
    <t>Solid surface 12mm thick counter top (12:SP01), with 100mm heigh front edge and 250mm heigh backsplash with upper leg wall 335mm long (175mm width &amp; 160mm heigh) and 650mm bottom leg wall including holes cutouts to smooth, even curves finish assembling and fabricating in accordance with the drawings and specifications (DAR-NBIA-FD-100-ARC-DW-05-702XXXXX).</t>
  </si>
  <si>
    <t>Solid surface 12mm thick counter top (12:SP01), with 50mm heigh front edge and backsplash  including one hole cutouts to smooth, even curves finish assembling and fabricating in accordance with the drawings and specifications (DAR-NBIA-FD-100-ARC-DW-05-663XXXXX).</t>
  </si>
  <si>
    <t>12 48 16 - ENTRANCE FLOOR GRILLES</t>
  </si>
  <si>
    <t>Recessed aluminum entrance floor grille system, fixings with all necessary accessories, in accordance with the drawings and specifications.</t>
  </si>
  <si>
    <t>Size 2550 x 1100mm</t>
  </si>
  <si>
    <t>Size 2750 x 1100mm</t>
  </si>
  <si>
    <t>Size 2750 x 1200mm</t>
  </si>
  <si>
    <t>Size 3000 x 2000mm</t>
  </si>
  <si>
    <t>Size 3050 x 1750mm</t>
  </si>
  <si>
    <t>Size 3050 x 2370mm</t>
  </si>
  <si>
    <t>Size 3050 x 2600mm</t>
  </si>
  <si>
    <t>Size 3050 x 2800mm</t>
  </si>
  <si>
    <t>Size 3200 x 2700mm</t>
  </si>
  <si>
    <t>Size 3200 x 3050mm</t>
  </si>
  <si>
    <t>Size 6315 x 2850mm</t>
  </si>
  <si>
    <t>12 50 00 - FURNITURE</t>
  </si>
  <si>
    <t>Furniture including assembling, positioning, fixing and all necessary accessories, in accordance with the drawings and specifications.</t>
  </si>
  <si>
    <t>Furniture, Cabinets</t>
  </si>
  <si>
    <t>Furniture, Tables</t>
  </si>
  <si>
    <t>12 50 00 - FURNITURE (CONT'D)</t>
  </si>
  <si>
    <t>Furniture including assembling, positioning, fixing and all necessary accessories, in accordance with the drawings and specifications (Cont'd).</t>
  </si>
  <si>
    <t>Furniture, Tables (Cont'd)</t>
  </si>
  <si>
    <t>Round Meeting Table, individual offices, Ref. 12:FG05</t>
  </si>
  <si>
    <t>Training Table, briefing room, Ref. 12:FG07</t>
  </si>
  <si>
    <t>Conference Table, Ref. A, Ref. 12:FG08 [A]</t>
  </si>
  <si>
    <t>Conference Table, Ref. B, Ref. 12:FG08 [B]</t>
  </si>
  <si>
    <t>Conference Table, Ref. C, Ref. 12:FG08 [C]</t>
  </si>
  <si>
    <t>Child size table, UM rooms, Ref. 12:FG17</t>
  </si>
  <si>
    <t>Round coffee table, VIP Lounges, Ref. 12:FG92</t>
  </si>
  <si>
    <t>Rectangular coffee table, VIP Lounges, Ref. 12:FG93</t>
  </si>
  <si>
    <t>Round side table, dwell areas, Ref. 1, Ref. 12:FG96</t>
  </si>
  <si>
    <t>Round side table, dwell areas, Ref. 2, Ref. 12:FG97</t>
  </si>
  <si>
    <t>Internet Kiosk, departure lounges, Ref. 12:FG101</t>
  </si>
  <si>
    <t>Furniture, Chairs</t>
  </si>
  <si>
    <t>Task chair, general, Ref. 12:FG21</t>
  </si>
  <si>
    <t>Multi purpose Chair, with writing table, Ref. 12:FG22</t>
  </si>
  <si>
    <t>Task chair, manager &amp; conference, Ref. 12:FG23</t>
  </si>
  <si>
    <t>Task chair, director offices, Ref. 12:FG24</t>
  </si>
  <si>
    <t>Chair, break room, Ref. 12:FG25</t>
  </si>
  <si>
    <t>High Stool, smoking room, Ref. 12:FG26</t>
  </si>
  <si>
    <t>Side Chair, general, Ref. 12:FG28</t>
  </si>
  <si>
    <t>Cantilever Chair, waiting areas, Ref. 12:FG29</t>
  </si>
  <si>
    <t>Play Furniture, UM rooms, Ref. 12:FG37</t>
  </si>
  <si>
    <t>Child Size Chair, UM rooms, Ref. 
12:FG38</t>
  </si>
  <si>
    <t>Multipurpose chair, Baby changing room, Ref. 12:FG43</t>
  </si>
  <si>
    <t>Task Chair, Operation Center, Ref. 12:FG55</t>
  </si>
  <si>
    <t>Evacuation Chair, Staircases, Ref.
12:FG90</t>
  </si>
  <si>
    <t>Furniture including assembling, positioning, fixing and all necessary accessories, in accordance with the drawings and specifications (Cont'd)</t>
  </si>
  <si>
    <t>Furniture, Kids items</t>
  </si>
  <si>
    <t>Kid's stool, UM Lounge, Ref. 12:FG45(A)</t>
  </si>
  <si>
    <t>Kids Play Cave, UM Lounge, Ref. 12:FG46</t>
  </si>
  <si>
    <t>Kid's Ball Pit and slide, UM Lounge, Ref. 12:FG47</t>
  </si>
  <si>
    <t>Furniture, Seating</t>
  </si>
  <si>
    <t>Ottoman Bench, waiting area, Ref. 12:FG34</t>
  </si>
  <si>
    <t>Sofa 2, seats, VIP lounges, Ref. 12:FG91</t>
  </si>
  <si>
    <t>Round Seat, dwell areas, Ref. 12:FG99</t>
  </si>
  <si>
    <t xml:space="preserve">Furniture, Modular Seating </t>
  </si>
  <si>
    <t>Modular Seating Unit 1, S shape, departure, Ref. 12:FG60 [A]</t>
  </si>
  <si>
    <t>Modular Seating Unit 1, curved, dwell, Ref. 12:FG60 [B]</t>
  </si>
  <si>
    <t>Modular Seating Unit 1, VIP lounge boarding, Ref. 12:FG60 [C]</t>
  </si>
  <si>
    <t>Modular Seating Unit 2, flower seats, Ref. 12:FG61</t>
  </si>
  <si>
    <t>Modular Seating Unit 3, TWG A, Ref. 12:FG62[A]</t>
  </si>
  <si>
    <t>Furniture, Modular Seating (Cont'd)</t>
  </si>
  <si>
    <t>Modular Seating Unit 3, TWG B, Ref. 12:FG62[B]</t>
  </si>
  <si>
    <t>Modular Seating Unit 3, TWG C, illuminated, Ref. 12:FG62[C]</t>
  </si>
  <si>
    <t>Modular Seating Unit 4, TWG A, with back, Ref. 12:FG63[A]</t>
  </si>
  <si>
    <t>Modular Seating Unit 4, TWG B, with back, Ref. 12:FG63[B]</t>
  </si>
  <si>
    <t>Modular Seating Unit 4, TWG C, with back, Ref. 12:FG63[C]</t>
  </si>
  <si>
    <t>Modular Seating Unit 5, PRISMA A, Ref. 12:FG64[A]</t>
  </si>
  <si>
    <t>Modular Seating Unit 5, PRISMA B, Ref. 12:FG64[B]</t>
  </si>
  <si>
    <t>Modular Seating Unit 6, PRISMA A, Ref. 12:FG66[A]</t>
  </si>
  <si>
    <t>Modular Seating Unit 6, PRISMA B, Ref. 12:FG66[B]</t>
  </si>
  <si>
    <t>Modular Seating Unit 6, PRISMA C, Ref. 12:FG66[C]</t>
  </si>
  <si>
    <t>Modular Seating Unit 7, curved, Ref. A, Ref. 12:FG98 [A]</t>
  </si>
  <si>
    <t>Modular Seating Unit 7, curved, Ref. B, Ref. 12:FG98[B]</t>
  </si>
  <si>
    <t>Furniture, Armchairs</t>
  </si>
  <si>
    <t>Lounge Chair &amp; Ottoman, PRM Lounge, Ref. 12:AM06</t>
  </si>
  <si>
    <t>Lounge Chair, VIP Lounge, Ref. 12:AM07</t>
  </si>
  <si>
    <t>lounge Chair, dwell areas, Ref. 12:AM08</t>
  </si>
  <si>
    <t>Armchair, dwell areas, Ref. A, Ref. 12:AM09[A]</t>
  </si>
  <si>
    <t>Armchair, dwell areas, Ref. B, Ref. 12:AM09[B]</t>
  </si>
  <si>
    <t>Furniture, Bins</t>
  </si>
  <si>
    <t>Freestanding recycling Bin, passenger areas, Ref. 12:OP11</t>
  </si>
  <si>
    <t>Trash Receptacles, pantry, Ref. 12:OP12</t>
  </si>
  <si>
    <t>Ashtray, Standing Height, smoking rooms, Ref. 12:OP22</t>
  </si>
  <si>
    <t>Furniture, Storage shelving</t>
  </si>
  <si>
    <t>Metal Shelves, antimicrobial, Ref. 01, Ref. 12:SR01</t>
  </si>
  <si>
    <t>Metal Shelves, heavy duty, Ref. 02, Ref. 12:SR02</t>
  </si>
  <si>
    <t>Metal Shelves, Anti-Static, Ref. 03, Ref. 12:SR03</t>
  </si>
  <si>
    <t>Furniture, Bollards</t>
  </si>
  <si>
    <t>Bollard, general, Ref. 12:FG58</t>
  </si>
  <si>
    <t>Furniture, Partitions</t>
  </si>
  <si>
    <t>Partition, VIP lounges, Ref. 12:FG94</t>
  </si>
  <si>
    <t>Cubicle station, PRM Lounge, Ref. 12:FG95</t>
  </si>
  <si>
    <t>Furniture, Lighting</t>
  </si>
  <si>
    <t>Floor Lamp, Hemispheric, Ref. 12:LF01</t>
  </si>
  <si>
    <t>12 59 00 - SYSTEMS FURNITURE</t>
  </si>
  <si>
    <t>Re-ticketing desk, comprising solid surface finish to top and sides (12:SP02), brushed finish stainless steel fabrication (05:SS02) to skirting, Plastic laminate paneling (PC01) to cabinets and drawers, including fittings and fixings, in accordance with the drawings (DAR-NBIA-FD-100-ARC-DW-05-894XXXXX) and specifications.</t>
  </si>
  <si>
    <t>Information counter, comprising solid surface counter top (12:SP01), stainless steel finish (05:SS02) for capping and skirting, including glass fiber reinforced plastic (GFRP) paneling (06:PP01) to front and R22 railing around the counter, fittings and fixings, in accordance with the drawings and specifications.</t>
  </si>
  <si>
    <t>Overall size 5750 diameter x 1300mm high circular shape, Ref. 1 for 4 users.</t>
  </si>
  <si>
    <t>Overall size 5750 diameter x 1300mm high circular shape, Ref. 2 for 3 users.</t>
  </si>
  <si>
    <t>Airline ticket desk with solid surface finish (12:SP02), including fittings and fixings, in accordance with the drawings and specifications.</t>
  </si>
  <si>
    <t>12 59 00 - SYSTEMS FURNITURE (CONT'D)</t>
  </si>
  <si>
    <t>Typical counters and desks, comprising solid surface finish (12:SP30) to top and side, brushed finish stainless steel (05:SS30) to skirting, glass fiber reinforced plastic (GFRP) paneling (06:PP01) to front side, including 30 thick plywood paneling and stainless steel railing with swinging gates to around the desk, fittings and fixings, in accordance with the drawings and specifications.</t>
  </si>
  <si>
    <t>Immigration control desk, overall size 2240mm long x 2355mm wide x 1390mm high.</t>
  </si>
  <si>
    <t>Passport control desk, overall size 2240mm long x 2355mm wide x 1390mm high.</t>
  </si>
  <si>
    <t>Smart gate counter desk, overall size 2240mm long x 2355mm wide x 1390mm high.</t>
  </si>
  <si>
    <t>Typical security counter, comprising solid surface finish to top and sides (12:SP02), brushed finish stainless steel (05:SS01) to skirting, glass fiber reinforced plastic (GFRP) paneling (06:PP01) to front side, including fittings and fixings, in accordance with the drawings and specifications.</t>
  </si>
  <si>
    <t>Overall size 1555mm long x 830mm wide x 1200mm high.</t>
  </si>
  <si>
    <t>Typical Boarding gate desk at departure and arrivals, comprising solid surface finish to top and sides (12:SP02), brushed finish stainless steel (05:SS01) to skirting, glass fiber reinforced plastic (GFRP) paneling (06:PP01) to front side, including fittings and fixings, in accordance with the drawings and specifications (DAR-NBIA-FD-100-ARC-DW-05-645XXXXX-C).</t>
  </si>
  <si>
    <t>Overall size 2250mm long x 830mm wide x 1200mm high.</t>
  </si>
  <si>
    <t>Counters and desks, comprising solid surface finish (12:SP30) to top and front side, brushed finish stainless steel (05:SS30) strips and skirting, plastic laminate (06:PC01) to sides, including fittings and fixings, in accordance with the drawings (DAR-NBIA-FD-100-ARC-DW-05-419XXXXX-A &amp; DAR-NBIA-FD-100-ARC-DW-05-419XXXXXa-B) and specifications.</t>
  </si>
  <si>
    <t>Money exchange counter, size (2900 + 1730) x 910 x 1150mm high L shape.</t>
  </si>
  <si>
    <t>Hotel, Taxi and VIP areas' counter, Size 2090 x 910 x 1150mm high.</t>
  </si>
  <si>
    <t>Counters and desks, comprising solid surface finish (12:SP30) to top and front side, brushed finish stainless steel (05:SS30) strips and skirting, plastic laminated (06:PC01) to sides, including fittings and fixings, in accordance with the drawings (DAR-NBIA-FD-100-ARC-DW-05-419XXXXX-A &amp; DAR-NBIA-FD-100-ARC-DW-05-419XXXXXa-B) and specifications (Cont'd).</t>
  </si>
  <si>
    <t>Bus gate lounge reception counter, size 2600 diameter x 1100mm high.</t>
  </si>
  <si>
    <t>Bus gate portal</t>
  </si>
  <si>
    <t>Bus gate portal 2600mm length x 375mm wide x 2525mm high, GL40, AL 01</t>
  </si>
  <si>
    <t>Encasement to columns with solid surface finish (12:SP31) to all sides and stainless steel skirting (05:SS30), including supports, fittings and fixings, in accordance with the drawings and specifications.</t>
  </si>
  <si>
    <t>Ref. 1, size 1770 diameter x 435 x 620 high</t>
  </si>
  <si>
    <t>Ref. 2, size 2621 diameter x 710 x 620 high</t>
  </si>
  <si>
    <t>Ref. 3, size 2621 diameter x 710 x 620 high</t>
  </si>
  <si>
    <t>Seats to columns surround with solid surface finish (12:SP31) to all sides and stainless steel skirting (05:SS30), including arms, wood backing, supports, fittings and fixings, in accordance with the drawings and specifications.</t>
  </si>
  <si>
    <t>Rwanda, Qatar and other airline Lounge reception counter with solid surface finish (12:SP30), Oak wood veneer on MDF panels (06:WD30) and stainless steel skirting (05:SS30), including wood backing, supports, fittings and fixings, in accordance with the drawings (DAR-NBIA-FD-100-ARC-DW-05-684XXXXX-C) and specifications.</t>
  </si>
  <si>
    <t>Size 7000 x 1900 x 1050mm high</t>
  </si>
  <si>
    <t>Baggage counter, comprising solid surface finish to top and front sides (12:SP30) with stainless steel strip and skirting (05:SS30), plastic laminated finish (06:PC01) to the other sides, including fittings and fixings, in accordance with the drawings (DAR-NBIA-FD-100-ARC-DW-05-694XXXXX) and specifications.</t>
  </si>
  <si>
    <t>Baggage counter 1, size 1760 x (550+260) x 1150mm high</t>
  </si>
  <si>
    <t>Baggage counter 2, size 2400 x (550+260) x 1158mm high</t>
  </si>
  <si>
    <t>Pantry cabinet, comprising solid surface finish (12:SP01) to top and high pressure laminated on MDF panels (06:PC32) to front side with wood skirting (06:WD03), including drawers, doors, shelves, ironmongery, blocking and backing, fittings and fixings, in accordance with the drawings and specifications.</t>
  </si>
  <si>
    <t>Pantry cabinet, comprising solid surface finish (12:SP01) to top and high pressure laminated on MDF panels (06:PC32) to front side with wood skirting (06:WD03), including drawers, doors, shelves, ironmongery, blocking and backing, fittings and fixings, in accordance with the drawings and specifications (cont'd).</t>
  </si>
  <si>
    <t>Ablution seats, constructed from solid surface finish, including fixings, in accordance with the drawings and specifications.</t>
  </si>
  <si>
    <t>Decorative niches, constructed from solid surface finish (12:SP02), including fittings and fixings, in accordance with the drawings (DAR-NBIA-FD-100-ARC-DW-05-731XXXXX / detail 1) and specifications.</t>
  </si>
  <si>
    <t>Buffet counter, comprising stone finish terrazzo (09:ST02) to top and sides, wood finish (06:WD10) to front, plastic laminate (06:PC01) to back , brushed finish stainless steel fabrication (05:SS30) to skirting, including drawers, doors, fittings and fixings, complete as per the drawings and specification.</t>
  </si>
  <si>
    <t>Buffet counter at BOH, comprising solid surfacing counter top (12:SP01) to top, MDF finish (06:PC32) to sides and front, plastic laminate (06:PC01) to back , brushed finish stainless steel fabrication (05:SS30) to skirting, including drawers, doors, fittings and fixings, icomplete as per the drawings and specification.</t>
  </si>
  <si>
    <t>Overall size 6650mm long x 800mm wide x 900mm high.</t>
  </si>
  <si>
    <t>Smoking room bar table with wood finish (06:WD10) to table top and side, fixed to wall, including strips, fittings and fixings, in accordance with the drawings (DAR-NBIA-FD-100-ARC-DW-05-652XXXXX-D) and specifications.</t>
  </si>
  <si>
    <t>Search room table, marine plywood with stainless steel finish (05:SS35) to table top and side, fixed to wall, including metal supports, fittings and fixings, in accordance with the drawings and specifications.</t>
  </si>
  <si>
    <t>Modular furniture including assembling, positioning, fixing and all necessary accessories, in accordance with the drawings and specifications.</t>
  </si>
  <si>
    <t>Modular desk system, back-to-back for 2, Ref. 12:SF31 [A]</t>
  </si>
  <si>
    <t>Modular desk system, side by side for 2, Ref. 12:SF31 [B]</t>
  </si>
  <si>
    <t>Modular desk system, back-to-back for 4, Ref. 12:SF31 [C]</t>
  </si>
  <si>
    <t>Modular desk system, side by side for 3, Ref. 12:SF31 [D]</t>
  </si>
  <si>
    <t>Modular desk system, back-to-back for 8, Ref. 12:SF31 [E]</t>
  </si>
  <si>
    <t>Modular desk system, back-to-back for 6, Ref. 12:SF31 [G]</t>
  </si>
  <si>
    <t>1 Person Desk-Supervisors, with return desk, Ref. 12:SF41[A]</t>
  </si>
  <si>
    <t>1 Person Desk, rectangular, Ref. 12:SF41[B]</t>
  </si>
  <si>
    <t>Control Room Desks, curved, Ref. 12:SF60 [A]</t>
  </si>
  <si>
    <t>Control Room Desks, straight, Ref. 12:SF60 [B]</t>
  </si>
  <si>
    <t xml:space="preserve">12 60 00 - MULTIPLE SEATING </t>
  </si>
  <si>
    <t>Multiple seating system including assembling, positioning, fixing and all necessary accessories, in accordance with the drawings and specifications.</t>
  </si>
  <si>
    <t>Ganged Seating Ref. 01, general, Ref. 12:GS01[A]</t>
  </si>
  <si>
    <t>Ganged Seating Ref. 01, with end tables, Ref. 12:GS01[B]</t>
  </si>
  <si>
    <t>Ganged Seating Ref. 1, ADA, Ref. 12:GS01[D]</t>
  </si>
  <si>
    <t>Ganged Seating Ref. 01, ADA, end tables, Ref. 12:GS01[E]</t>
  </si>
  <si>
    <t>Ganged Seating, Ref. 02, Ten Seats, Ref. 12:GS02</t>
  </si>
  <si>
    <t>12 92 00 - INTERIOR PLANTERS AND ARTIFICIAL PLANTS</t>
  </si>
  <si>
    <t>Artificial Plants</t>
  </si>
  <si>
    <t>Planter with arm rest and back rest (upholstery leather), cushion seat (upholstery leather), plywood support (06:WD02) and metal frame to seat, glass fiber reinforced plastic (GFRP) paneling (06:PP01) to sides, and brushed finish stainless steel (05:SS01) base including fittings and fixings, in accordance with the drawings (DAR-NBIA-FD-100-ARC-DW-05-660XXXXX-B) and specifications.</t>
  </si>
  <si>
    <t>12 92 00 - INTERIOR PLANTERS AND ARTIFICIAL PLANTS (CONT'D)</t>
  </si>
  <si>
    <t>Glass fiber-reinforced plastic planters (GFRP), fixed to walls, including supports, fittings and fixings, in accordance with the drawings (DAR-NBIA-FD-100-ARC-DW-05-753XXXXX/detail 8) and specifications.</t>
  </si>
  <si>
    <t>12 93 00 - SITE FURNISHINGS</t>
  </si>
  <si>
    <t>Seating</t>
  </si>
  <si>
    <t>LF-01, Reinforced cast concrete seating, 5.1m average length, including surface preparation and protect from stains and water absorption.</t>
  </si>
  <si>
    <t>Tree Grille</t>
  </si>
  <si>
    <t>LF07, Forecourt tree grille</t>
  </si>
  <si>
    <t>LF08, Road edge tree grille</t>
  </si>
  <si>
    <t>Page Div 12/1</t>
  </si>
  <si>
    <t>Page Div 12/2</t>
  </si>
  <si>
    <t>Page Div 12/3</t>
  </si>
  <si>
    <t>Page Div 12/4</t>
  </si>
  <si>
    <t>Page Div 12/5</t>
  </si>
  <si>
    <t>Page Div 12/6</t>
  </si>
  <si>
    <t>Page Div 12/7</t>
  </si>
  <si>
    <t>Page Div 12/8</t>
  </si>
  <si>
    <t>Page Div 12/9</t>
  </si>
  <si>
    <t>Page Div 12/10</t>
  </si>
  <si>
    <t>Page Div 12/11</t>
  </si>
  <si>
    <t>Page Div 12/12</t>
  </si>
  <si>
    <t>Page Div 12/13</t>
  </si>
  <si>
    <t>Page Div 12/14</t>
  </si>
  <si>
    <t>Page Div 12/15</t>
  </si>
  <si>
    <t>Page Div 12/16</t>
  </si>
  <si>
    <t>Page Div 12/17</t>
  </si>
  <si>
    <t>Total Brought Forward from Page No 24 (Cont'd)</t>
  </si>
  <si>
    <t>Page Div 12/18</t>
  </si>
  <si>
    <t>Page Div 12/19</t>
  </si>
  <si>
    <t>Page Div 12/20</t>
  </si>
  <si>
    <t>Page Div 12/21</t>
  </si>
  <si>
    <t>Page Div 12/22</t>
  </si>
  <si>
    <t>Page Div 12/23</t>
  </si>
  <si>
    <t>DIVISION 13 - SPECIAL CONSTRUCTION</t>
  </si>
  <si>
    <t>13 53 13 - RAMMED EARTH WALL</t>
  </si>
  <si>
    <t>Rammed earth wall including filled cellular blocks, as per the drawings and specifications.</t>
  </si>
  <si>
    <t>300mm thick; Ref. 7A1X-300 (External)</t>
  </si>
  <si>
    <t>500mm thick; Ref. 7A1X-500 (External)</t>
  </si>
  <si>
    <t>Page Div 13/1</t>
  </si>
  <si>
    <t>Page Div 13/2</t>
  </si>
  <si>
    <t>DIVISION 14 - CONVEYING EQUIPMENT</t>
  </si>
  <si>
    <t>14 21 00 - ELECTRIC TRACTION ELEVATORS</t>
  </si>
  <si>
    <t>Passenger lifts, machine-room-less type complete ,as per the drawings,elevator schedules and specifications.</t>
  </si>
  <si>
    <t>Reference PL-100.03, 1800 kg, 1.0 m/s</t>
  </si>
  <si>
    <t>Reference PL-100.04, 1800 kg, 1.0 m/s</t>
  </si>
  <si>
    <t>Reference PL-100.05, 1800 kg, 1.0 m/s</t>
  </si>
  <si>
    <t>Reference PL-100.06, 1800 kg, 1.0 m/s</t>
  </si>
  <si>
    <t>Reference PL-100.09, 1800 kg, 1.0 m/s</t>
  </si>
  <si>
    <t>Reference PL-10010, 1800 kg, 1.0 m/s,</t>
  </si>
  <si>
    <t>Reference PL-100.11 &amp; PL-100.12, 1800 kg, 1.6 m/s, (2 Units)</t>
  </si>
  <si>
    <t>Reference PL-100.13, 1800 kg, 1.0 m/s,</t>
  </si>
  <si>
    <t>Reference PL-100.14 &amp; PL-100.15, 1800 kg, 1.6 m/s, (2 Units)</t>
  </si>
  <si>
    <t>Reference PL-100.16, 1800 kg, 1.0 m/s</t>
  </si>
  <si>
    <t>Reference PL-100.17 &amp; PL-100.18, 1800 kg, 1.6 m/s, (2 Units)</t>
  </si>
  <si>
    <t>14 21 00 - ELECTRIC TRACTION ELEVATORS (CONT'D)</t>
  </si>
  <si>
    <t>Passenger lifts, machine-room-less type complete ,as per the drawings,elevator schedules and specifications (Cont'd).</t>
  </si>
  <si>
    <t>Reference PL-100.21, 1800 kg, 1.6 m/s</t>
  </si>
  <si>
    <t>Reference PL-100.22, 1800 kg, 1.6 m/s</t>
  </si>
  <si>
    <t>Reference SL-100.01 &amp; SL-100.02, 2500kg, 1.6 m/s</t>
  </si>
  <si>
    <t>Reference SL-100.03, 1600kg, 1.6 m/s</t>
  </si>
  <si>
    <t>Reference SL-100.04, 1600kg, 1.6 m/s</t>
  </si>
  <si>
    <t>Reference SL-100.07 &amp; SL-100.08, 2500kg, 1.6 m/s</t>
  </si>
  <si>
    <t>Reference SL-100.09 &amp; SL-100.10, 2500kg, 1.6 m/s</t>
  </si>
  <si>
    <t>Reference SL-100.11, 1000kg, 1.6 m/s</t>
  </si>
  <si>
    <t>Reference SL-100.12, 1000kg, 1.6 m/s</t>
  </si>
  <si>
    <t>Remote monitoring and command system (central monitoring system (CMS)) for the elevators and escalators with dedicated servers (located in the data center) and control station (located in BMS room), in accordance with the drawings and specifications.</t>
  </si>
  <si>
    <t>Central monitoring system (CMS) covering all conveying systems in the project: Main Terminal Building.</t>
  </si>
  <si>
    <t>14 31 00 - ESCALATORS</t>
  </si>
  <si>
    <t>Reference ES-100.03, 1000mm step width, 30 degrees inclination, 12 meters vertical rise, with intermediate support, 0.5 m/sec rated speed, 0.2 m/sec standby speed, 3 flat steps at top and bottom landings.</t>
  </si>
  <si>
    <t>Reference ES-100.04, 1000mm step width, 30 degrees inclination, 6 meters vertical rise, without intermediate support, 0.5 m/sec rated speed, 0.2 m/sec standby speed, 3 flat steps at top and bottom landings.</t>
  </si>
  <si>
    <t>Reference ES-100.07, 1000mm step width, 30 degrees inclination, 6 meters vertical rise, without intermediate support, 0.5 m/sec rated speed, 0.2 m/sec standby speed, 3 flat steps at top and bottom landings.</t>
  </si>
  <si>
    <t>Reference ES-100.08, 1000mm step width, 30 degrees inclination, 6 meters vertical rise, without intermediate support, 0.5 m/sec rated speed, 0.2 m/sec standby speed, 3 flat steps at top and bottom landings.</t>
  </si>
  <si>
    <t>14 31 00 - ESCALATORS (CONT'D)</t>
  </si>
  <si>
    <t>Reference ES-10011, 1000mm step width, 35 degrees inclination, 6 meters vertical rise, without intermediate support, 05 m/sec rated speed, 02 m/sec standby speed, 3 flat steps at top and bottom landings.</t>
  </si>
  <si>
    <t>Reference ES-10012, 1000mm step width, 35 degrees inclination, 6 meters vertical rise, without intermediate support, 05 m/sec rated speed, 02 m/sec standby speed, 3 flat steps at top and bottom landings.</t>
  </si>
  <si>
    <t>Reference ES-10013, 1000mm step width, 35 degrees inclination, 6 meters vertical rise, without intermediate support, 05 m/sec rated speed, 02 m/sec standby speed, 3 flat steps at top and bottom landings.</t>
  </si>
  <si>
    <t>Reference ES-10014, 1000mm step width, 35 degrees inclination, 6 meters vertical rise, without intermediate support, 05 m/sec rated speed, 02 m/sec standby speed, 3 flat steps at top and bottom landings.</t>
  </si>
  <si>
    <t>Indoor, extra heavy duty type, complete as per the drawings,elevator schedules and specifications (Cont'd).</t>
  </si>
  <si>
    <t>Reference ES-10016, 1000mm step width, 30 degrees inclination, 6 meters vertical rise, without intermediate support, 05 m/sec rated speed, 02 m/sec standby speed, 3 flat steps at top and bottom landings.</t>
  </si>
  <si>
    <t>Reference ES-10017, 1000mm step width, 30 degrees inclination, 6 meters vertical rise, without intermediate support, 05 m/sec rated speed, 02 m/sec standby speed, 3 flat steps at top and bottom landings.</t>
  </si>
  <si>
    <t>Reference ES-10018, 1000mm step width, 30 degrees inclination, 6 meters vertical rise, without intermediate support, 05 m/sec rated speed, 02 m/sec standby speed, 3 flat steps at top and bottom landings.</t>
  </si>
  <si>
    <t>Reference ES-10019, 1000mm step width, 30 degrees inclination, 6 meters vertical rise, without intermediate support, 05 m/sec rated speed, 02 m/sec standby speed, 3 flat steps at top and bottom landings.</t>
  </si>
  <si>
    <t>Reference ES-10020, 1000mm step width, 30 degrees inclination, 6 meters vertical rise, without intermediate support, 05 m/sec rated speed, 02 m/sec standby speed, 3 flat steps at top and bottom landings.</t>
  </si>
  <si>
    <t>Reference ES-10021, 1000mm step width, 30 degrees inclination, 6 meters vertical rise, without intermediate support, 05 m/sec rated speed, 02 m/sec standby speed, 3 flat steps at top and bottom landings.</t>
  </si>
  <si>
    <t>Reference ES-10022, 1000mm step width, 30 degrees inclination, 6 meters vertical rise, without intermediate support, 05 m/sec rated speed, 02 m/sec standby speed, 3 flat steps at top and bottom landings.</t>
  </si>
  <si>
    <t>Reference ES-10023, 1000mm step width, 30 degrees inclination, 6 meters vertical rise, without intermediate support, 05 m/sec rated speed, 02 m/sec standby speed, 3 flat steps at top and bottom landings.</t>
  </si>
  <si>
    <t>Reference ES-10025, 1000mm step width, 30 degrees inclination, 12 meters vertical rise, with intermediate support, 05 m/sec rated speed, 02 m/sec standby speed, 3 flat steps at top and bottom landings.</t>
  </si>
  <si>
    <t>Reference ES-10026, 1000mm step width, 30 degrees inclination, 6 meters vertical rise, without intermediate support, 05 m/sec rated speed, 02 m/sec standby speed, 3 flat steps at top and bottom landings.</t>
  </si>
  <si>
    <t>Reference ES-10027, 1000mm step width, 30 degrees inclination, 6 meters vertical rise, without intermediate support, 05 m/sec rated speed, 02 m/sec standby speed, 3 flat steps at top and bottom landings.</t>
  </si>
  <si>
    <t>Reference ES-10028, 1000mm step width, 30 degrees inclination, 6 meters vertical rise, without intermediate support, 05 m/sec rated speed, 02 m/sec standby speed, 3 flat steps at top and bottom landings.</t>
  </si>
  <si>
    <t>14 91 82 - TRASH CHUTES</t>
  </si>
  <si>
    <t>Gravity waste chute for waste disposal, extending over all floors above main waste room, in accordance with the drawings and specifications.</t>
  </si>
  <si>
    <t>Trash chute of 2150 x 1050mm</t>
  </si>
  <si>
    <t>Page Div 14/1</t>
  </si>
  <si>
    <t>Page Div 14/2</t>
  </si>
  <si>
    <t>Page Div 14/3</t>
  </si>
  <si>
    <t>Page Div 14/4</t>
  </si>
  <si>
    <t>Page Div 14/5</t>
  </si>
  <si>
    <t>Page Div 14/6</t>
  </si>
  <si>
    <t>Page Div 14/7</t>
  </si>
  <si>
    <t>Page Div 14/8</t>
  </si>
  <si>
    <t>Page Div 14/9</t>
  </si>
  <si>
    <t>DIVISION 21 - FIRE SUPPRESSION</t>
  </si>
  <si>
    <t>21 12 00 - FIRE-SUPRESSION STAND PIPES</t>
  </si>
  <si>
    <t>Steel pipes and fittings with threaded/grooved end and approved type joints, in accordance with the drawings and specifications.</t>
  </si>
  <si>
    <t xml:space="preserve">200mm diameter </t>
  </si>
  <si>
    <t>150mm diameter</t>
  </si>
  <si>
    <t>100mm diameter</t>
  </si>
  <si>
    <t>80mm diameter</t>
  </si>
  <si>
    <t>65mm diameter</t>
  </si>
  <si>
    <t>21 13 13 - WET PIPE SPRINKLER SYSTEM</t>
  </si>
  <si>
    <t>Pipe Work</t>
  </si>
  <si>
    <t>Steel pipes with threaded/grooved end and fittings, in accordance with the drawings and specifications.</t>
  </si>
  <si>
    <t>25mm diameter</t>
  </si>
  <si>
    <t>32mm diameter</t>
  </si>
  <si>
    <t>40mm diameter</t>
  </si>
  <si>
    <t>50mm diameter</t>
  </si>
  <si>
    <t>21 13 13 - WET PIPE SPRINKLER SYSTEM (CONT'D)</t>
  </si>
  <si>
    <t>Steel pipes and fittings, in accordance with the drawings and specifications (Cont'd).</t>
  </si>
  <si>
    <t>200mm diameter</t>
  </si>
  <si>
    <t>Drain pipe</t>
  </si>
  <si>
    <t>Drain pipes and fittings, in accordance with the requirement.</t>
  </si>
  <si>
    <t>item</t>
  </si>
  <si>
    <t>Accessories</t>
  </si>
  <si>
    <t>Alarm Check Valves Assembly with Butterfly Valve and Water Flow Switch, in accordance with the drawings and specifications.</t>
  </si>
  <si>
    <t>50mm diameter Alarm Check Valve with Butterfly Valve and Water Flow Switch.</t>
  </si>
  <si>
    <t>100mm ditto</t>
  </si>
  <si>
    <t>150mm ditto</t>
  </si>
  <si>
    <t>Alarm Check Valves Assembly with Butterfly Valve, in accordance with the drawings and specifications.</t>
  </si>
  <si>
    <t>80mm diameter Alarm Check Valve with Butterfly Valve.</t>
  </si>
  <si>
    <t>Accessories (Cont'd)</t>
  </si>
  <si>
    <t>Automatic Air Vent valves with screwed or flanged ends, jointing to pipework, in accordance with the drawings and specifications.</t>
  </si>
  <si>
    <t>For sprinkler pipe 100mm diameter</t>
  </si>
  <si>
    <t>For sprinkler pipe 150mm diameter</t>
  </si>
  <si>
    <t>For stand pipe 150mm diameter</t>
  </si>
  <si>
    <t>Deluge Valves including gland, rubber gasket, bolts, nuts, joining, encasement, cabinet, valves and all other necessary accessories listed in the specifications.</t>
  </si>
  <si>
    <t>Installation and procurement for deluge system that serve external glass of movable passenger boarding bridge (PBB) will be selected to final glass selection by PLB supplier.</t>
  </si>
  <si>
    <t>Fire Department Connection</t>
  </si>
  <si>
    <t>Four way fire department connections (FDC) Including check valve, ball drip valve &amp; all other accessories for both Stand Pipe System &amp; Sprinkler Pipe System.</t>
  </si>
  <si>
    <t>Landing valves including jointing to pipework, in accordance with the drawings and specifications.</t>
  </si>
  <si>
    <t>Capped connection and butterfly valve with supervisory switch as jointing to pipework, in accordance with the drawings and specifications.</t>
  </si>
  <si>
    <t>Drain point &amp; Test Drain Valve located at end of each line/riser and connection to nearest drain point, in accordance with the requirement.</t>
  </si>
  <si>
    <t>Zone control valve assembly, in accordance with the drawings and specifications.</t>
  </si>
  <si>
    <t>Sprinklers including fixing in position and jointing to pipework, in accordance with the drawings and specifications.</t>
  </si>
  <si>
    <t>Pendent</t>
  </si>
  <si>
    <t>Upright</t>
  </si>
  <si>
    <t>Concealed pendent</t>
  </si>
  <si>
    <t>Side wall sprinklers</t>
  </si>
  <si>
    <t>21 22 00 - CLEAN-AGENT FIRE-EXTINGUISHING SYSTEMS</t>
  </si>
  <si>
    <t>Inert gas system complete with piping and piping specialties, Nozzles, extinguishing agent, extinguishing agent container, detection and alarm devices, control and alarm panels, selector valves, connections for integration with VAC and fire alarm and all necessary accessories as per NFPA, in accordance with the drawings and specifications.</t>
  </si>
  <si>
    <t>L0 Apron Level Inert Gas system</t>
  </si>
  <si>
    <t>System 1 (i) with 4 x Cylinder 140 L, 31.332Kg at 200 bars serving the following rooms:</t>
  </si>
  <si>
    <t>Electrical room Ref. 100.0.001.00 with area of 34.6m² and Volume 169.54m³</t>
  </si>
  <si>
    <t>Electrical room Ref., 100.0.002.00 with area of 36.2m² and Volume 177.38m³</t>
  </si>
  <si>
    <t>FD room Ref. 100.0.004.00 with area of 6m² and Volume 21m³</t>
  </si>
  <si>
    <t>System 1 (ii) with 4 x Cylinder 140 L, 31.332Kg at 200 bars serving the following rooms:</t>
  </si>
  <si>
    <t>Electrical room Ref. 100.0.005.00 with area of 34.6m2 &amp; Volume 169.54m3</t>
  </si>
  <si>
    <t>Electrical room Ref. 100.0.006.00 with area of 36.2m2 &amp; Volume 177.38m3</t>
  </si>
  <si>
    <t>FD room Ref. 100.0.008.00 with area of 6m2 &amp; Volume 21m3</t>
  </si>
  <si>
    <t>21 22 00 - CLEAN-AGENT FIRE-EXTINGUISHING SYSTEMS (CONT'D)</t>
  </si>
  <si>
    <t>L0 Apron Level Inert Gas system (Cont'd)</t>
  </si>
  <si>
    <t>System 1 (iii) with 4 x Cylinder 140 L, 31.332Kg at 200 bars serving the following rooms:</t>
  </si>
  <si>
    <t>Electrical room Ref. 100.0.009.00 with area of 34.6m² and Volume 169.54m³</t>
  </si>
  <si>
    <t>Electrical room Ref. 100.0.010.00 with area of 36.2m² and Volume 177.38m³</t>
  </si>
  <si>
    <t>FD room Ref. 100.0.012.00 with area of 6m² and Volume 21m³</t>
  </si>
  <si>
    <t>System 1 (iv) with 4 x Cylinder 140 L, 31.332Kg at 200 bars serving the following rooms:</t>
  </si>
  <si>
    <t>Electrical room Ref. 100.0.013.00 with area of 34.6m² and Volume 169.54m³</t>
  </si>
  <si>
    <t>Electrical room Ref. 100.0.014.00 with area of 36.2m² and Volume 177.38m³</t>
  </si>
  <si>
    <t>FD room Ref. 100.0.016.00 with area of 6m² and Volume 21m³</t>
  </si>
  <si>
    <t>System 2 with 9 x Cylinder 140 L / 31.332Kg at 200 bars serving the following rooms:</t>
  </si>
  <si>
    <t>Electrical room Ref. 100.0.108.05 with area of 73.5m² and Volume 407 .925m³</t>
  </si>
  <si>
    <t>FD room Ref. 100.0.123.01 with area of 19m² and Volume 105.45m³</t>
  </si>
  <si>
    <t>System 5 with 2 x Cylinder 140 L / 31.332Kg at 200 bars serving the following rooms:</t>
  </si>
  <si>
    <t>BD Ref. 100.0.155.01 with area of 9.6m² and Volume 53.28m³</t>
  </si>
  <si>
    <t>System 6 with 2 x Cylinder 140 L / 31.332Kg at 200 bars serving the following rooms:</t>
  </si>
  <si>
    <t>FD room Ref. 100.0.168.02 with area of 18m² and Volume 99.9m³</t>
  </si>
  <si>
    <t>Electrical room Ref. 100.0.168.01 with area of 11.4m² and Volume 63.27m³</t>
  </si>
  <si>
    <t>System 7 with 6 x Cylinder 140 L 31.332Kg at 200 bars serving the following rooms:</t>
  </si>
  <si>
    <t>RURA Ref. 100.0. 220.00 with area of 52.2m² and Volume 289.71m³</t>
  </si>
  <si>
    <t>FD room Ref. 100.0.217.02 with area of 13.5m² and Volume 74.925m³</t>
  </si>
  <si>
    <t>Electrical room Ref. 100.0.217.01 with area of 31.6m² and Volume 175.38m³</t>
  </si>
  <si>
    <t>System 8 with 1x Cylinder 140 L / 31.332Kg at 200 bars serving the following rooms:</t>
  </si>
  <si>
    <t>FD room Ref. 100.0. 221.01 with area of 14.2m² and Volume 45.44m³</t>
  </si>
  <si>
    <t>System 9 with 4 x Cylinder 140 L / 31.332Kg at 200 bars serving the following rooms:</t>
  </si>
  <si>
    <t>Electrical room Ref. 100.0.249.01 with area of 35m² and Volume 194.25m³</t>
  </si>
  <si>
    <t>FD RM Ref. 100.0. 249.02 with area of 26m² and Volume 144.3m³</t>
  </si>
  <si>
    <t>System 10 with 4 x Cylinder 140 L / 31.332Kg at 200 bars serving the following rooms:</t>
  </si>
  <si>
    <t>Electrical room Ref. with area of 37m² and Volume 172.05m³</t>
  </si>
  <si>
    <t>System 11 with 3 x Cylinder 140 L / 31.332Kg at 200 bars serving the following rooms:</t>
  </si>
  <si>
    <t>FD room Ref. 100.0.199.00 with area of 19.6m² and Volume 107.8m³</t>
  </si>
  <si>
    <t>UPS room Ref. 100.0.195.00 with area of 21.2m² and Volume 116.6m³</t>
  </si>
  <si>
    <t>Electrical room Ref. 100.0.148.00 with area of 18.4m² and Volume 101.2m³</t>
  </si>
  <si>
    <t>System 19 with 1 x Cylinder 140 L 31.332Kg at 200 bars serving the following rooms:</t>
  </si>
  <si>
    <t>BDRM. Ref. 100.0. 271.00 with area of 10m² and Volume 33m³</t>
  </si>
  <si>
    <t>System 20 with 1 x Cylinder 140 L 31.332Kg at 200 bars serving the following rooms:</t>
  </si>
  <si>
    <t>BDRM. Ref. 100.0.300.00 with area of 10m² and Volume 30m³ serving the following rooms:</t>
  </si>
  <si>
    <t>System 21 with 2 x Cylinder 140 L / 31.332Kg at 200 bars</t>
  </si>
  <si>
    <t>Electrical room Ref. 100.0. 264.01 with area of 11.5m² and Volume 67.275m³</t>
  </si>
  <si>
    <t>System 3 with 9 x Cylinder 140 L 31.332Kg at 200 bars serving the following rooms:</t>
  </si>
  <si>
    <t>MV Room 3 Ref. 100.0.148 .00 with area of 46m² and Volume 261.6m³</t>
  </si>
  <si>
    <t>Main LV Room 2 Ref. 100.0.145.04 with area of 75m² and Volume 416.25m³</t>
  </si>
  <si>
    <t>MV Room 4 Ref. 100.0.147.00 with area of 42m² and Volume 241.7m³</t>
  </si>
  <si>
    <t>MTB MV Room 2 Ref. 100.0.150.00 with area of 24.5m² and Volume 139.075m³</t>
  </si>
  <si>
    <t>FD room Ref. 100.0.145.03 with area of 12.3m² and Volume 68.265m³</t>
  </si>
  <si>
    <t>System 4 with 27 x Cylinder 140 L / 31.332Kg at 200 bars serving the following rooms:</t>
  </si>
  <si>
    <t>Main Terminal Transformer room Ref. 100.0.151.00 with area of 98.4m² and Volume 536.14m³</t>
  </si>
  <si>
    <t>MTB MV Room l Ref. 100.0.152.00 with area of 20.4m² and Volume 117.34m³</t>
  </si>
  <si>
    <t>MTB Main LV Room 1 Ref. 100.0.145.05 with area of 237m² and Volume 1315.35m³</t>
  </si>
  <si>
    <t>Radio Room Ref. 100.0.138.00 with area of 30m² and Volume 166.5m³</t>
  </si>
  <si>
    <t>MTB Main UPS room 1 Ref. 100.0.145.01 with area of 65m² and Volume 360.75m³</t>
  </si>
  <si>
    <t>MTB Main UPS room 2 Ref. 100.0.129.03 with area of 46m² and Volume 255.3m³</t>
  </si>
  <si>
    <t>System 12 with 2 x Cylinder 140 L 31.332Kg at 200 bars serving the following rooms:</t>
  </si>
  <si>
    <t>Electrical room Ref. 100.0. 213.00 with area of 19.5m² and Volume 78m³</t>
  </si>
  <si>
    <t>FD room Ref. 100.0. 216.00 with area of 7.8m² and Volume 31.2m³</t>
  </si>
  <si>
    <t>System 13 with 1 x Cylinder 140 L 31.332Kg at 200 bars serving the following rooms:</t>
  </si>
  <si>
    <t>Electrical room Ref. 100.0.330.00 with area of 7.8m² and Volume 31.2m³</t>
  </si>
  <si>
    <t>System 14 with 1 x Cylinder 140 L 31.332Kg at 200 bars serving the following rooms:</t>
  </si>
  <si>
    <t>Electrical room Ref. 100.0. 209.00 with area of 6.2m² and Volume 24.8m³</t>
  </si>
  <si>
    <t>System 15 with 2 x Cylinder 140 L / 31.332Kg at 200 bars serving the following rooms:</t>
  </si>
  <si>
    <t>Electrical room Ref. 100.0. 229.00 with area of 12.8m² and Volume 51.2m³</t>
  </si>
  <si>
    <t>FD room Ref. 100.0.228.00 with area of 6.5m² and Volume 26m³</t>
  </si>
  <si>
    <t>System 16 with 1 x Cylinder 140 L / 31.332Kg at 200 bars serving the following rooms:</t>
  </si>
  <si>
    <t>Electrical room Ref. 100.0.283.00 with area of 12m² and Volume 48m³</t>
  </si>
  <si>
    <t>L1 Departure Level Inert Gas system</t>
  </si>
  <si>
    <t>System 1 with 5 x Cylinder 140 L / 31.332Kgat 200 bars serving the following rooms:</t>
  </si>
  <si>
    <t>FD room Ref. 100.1.218.07 with area of 10.5m² and Volume 59.85m³</t>
  </si>
  <si>
    <t>Electrical room Ref. 100.1.218.10 with area of 42.5m² and Volume 242.25m³</t>
  </si>
  <si>
    <t>L1 Departure Level Inert Gas system (Cont'd)</t>
  </si>
  <si>
    <t>System 2 with 4 x Cylinder 140 L 31.332Kg at 200 bars serving the following rooms:</t>
  </si>
  <si>
    <t>FD room Ref. 100.1.244.01 with area of 12.5m² and Volume 61.25m³</t>
  </si>
  <si>
    <t>Electrical room Ref. 100.1.244.04 with area of 34m² and Volume 166.6m³</t>
  </si>
  <si>
    <t>System 3 with 4 x Cylinder 140 L 31.332Kg at 200 bars serving the following rooms:</t>
  </si>
  <si>
    <t>Electrical room Ref. 100.1.127.04 with area of 32m² and Volume 182.4m³</t>
  </si>
  <si>
    <t>FD room Ref. 100.1.127.07 with area of 8.75m² and Volume 30.625m³</t>
  </si>
  <si>
    <t>FD room ceiling Ref. 100.1.127.07 with area of 8.75m² and Volume 12.25m³</t>
  </si>
  <si>
    <t>System 4 with 5 x Cylinder 140 L 31.332Kg at 200 bars serving the following rooms:</t>
  </si>
  <si>
    <t>Electrical room Ref. 100.1.171.03 with area of 39m² and Volume 210.6m³</t>
  </si>
  <si>
    <t>FD room Ref. 100.1.152.03 with area of 17m² and Volume 86.7m³</t>
  </si>
  <si>
    <t>SERVER. RM Ref. 100.1.152.02 with area of 12m² and Volume 58.8m³</t>
  </si>
  <si>
    <t>System 5 with 2 x Cylinder 140 L 31.332Kg at 200 bars serving the following rooms:</t>
  </si>
  <si>
    <t>FD room Ref. 100.1.108.02 with area of 11m² and Volume 53.9m³</t>
  </si>
  <si>
    <t>Electrical room Ref. 100.1.108.05 with area of 10.4m² and Volume 68.64m³</t>
  </si>
  <si>
    <t>L2 Arrival Level Inert Gas system</t>
  </si>
  <si>
    <t>System 1 with 2 x Cylinder 140 L / 31.332Kg at 200 bars serving the following rooms:</t>
  </si>
  <si>
    <t>Electrical room Ref. 100.2.009.02 with area of 7m² and Volume 48.3m³</t>
  </si>
  <si>
    <t>FD room Ref. 100.2.009.04 with area of 7.5m² and Volume 22.5m³</t>
  </si>
  <si>
    <t>FD room ceiling Ref. 100.2.009.04 with area of 7.5m² and Volume 11.25m³</t>
  </si>
  <si>
    <t>System 2 with 4 x Cylinder 140 L / 31.332Kg at 200 bars serving the following rooms:</t>
  </si>
  <si>
    <t>FD room Ref. 100.2.021.08 with area of 8.5m² and Volume 25.5m³</t>
  </si>
  <si>
    <t>FD room ceiling Ref. 100.2.021.08 with area of 8.5m² and Volume 18.7m³</t>
  </si>
  <si>
    <t>Electrical room Ref. 100.2.021.10 with area of 33.6m² and Volume 174.72m³</t>
  </si>
  <si>
    <t>L2 Arrival Level Inert Gas system (Cont'd)</t>
  </si>
  <si>
    <t>System³ with 4 x Cylinder 140 L / 31.332Kg at 200 bars serving the following rooms:</t>
  </si>
  <si>
    <t>Electrical room Ref. 100.2.062.03 with area of 32.4m² and Volume 168.48m³</t>
  </si>
  <si>
    <t>FD room Ref. 100.2.062.07 with area of 11.1m² and Volume 33.3m³</t>
  </si>
  <si>
    <t>FD room ceiling Ref. 100.2.062.07 with area of 11.1m² and Volume 24.42m³</t>
  </si>
  <si>
    <t>Backup filled Inert Gas cylinders</t>
  </si>
  <si>
    <t>Provide backup cylinders for the Inert Gas system</t>
  </si>
  <si>
    <t>Page Div 21/1</t>
  </si>
  <si>
    <t>Page Div 21/2</t>
  </si>
  <si>
    <t>Page Div 21/3</t>
  </si>
  <si>
    <t>Page Div 21/4</t>
  </si>
  <si>
    <t>Page Div 21/5</t>
  </si>
  <si>
    <t>Page Div 21/6</t>
  </si>
  <si>
    <t>Page Div 21/7</t>
  </si>
  <si>
    <t>Page Div 21/8</t>
  </si>
  <si>
    <t>Page Div 21/9</t>
  </si>
  <si>
    <t>Page Div 21/10</t>
  </si>
  <si>
    <t>Page Div 21/11</t>
  </si>
  <si>
    <t>Page Div 21/12</t>
  </si>
  <si>
    <t>Page Div 21/13</t>
  </si>
  <si>
    <t>Page Div 21/14</t>
  </si>
  <si>
    <t>Page Div 21/15</t>
  </si>
  <si>
    <t>Page Div 21/16</t>
  </si>
  <si>
    <t>DIVISION 22 - PLUMBING</t>
  </si>
  <si>
    <t>22 07 19 - PLUMBING PIPING INSULATION</t>
  </si>
  <si>
    <t>Interior insulation application</t>
  </si>
  <si>
    <t>Flexible elastomeric pipe insulation with 13mm thick layer in accordance with the Drawings and Specifications.</t>
  </si>
  <si>
    <t>20mm diameter</t>
  </si>
  <si>
    <t>63mm diameter</t>
  </si>
  <si>
    <t>75mm diameter</t>
  </si>
  <si>
    <t>90mm diameter</t>
  </si>
  <si>
    <t>110mm diameter</t>
  </si>
  <si>
    <t>160mm diameter</t>
  </si>
  <si>
    <t>22 07 19 - PLUMBING PIPING INSULATION (CONT'D)</t>
  </si>
  <si>
    <t>Interior insulation application (Cont'd)</t>
  </si>
  <si>
    <t>Mineral fiber pipe insulation with 25mm thick layer in accordance with the Drawings and Specifications.</t>
  </si>
  <si>
    <t>Mineral fiber pipe insulation with 38mm thick layer in accordance with the Drawings and Specifications.</t>
  </si>
  <si>
    <t>Exterior insulation application</t>
  </si>
  <si>
    <t>22 11 16 - DOMESTIC WATER PIPING</t>
  </si>
  <si>
    <t>Supply &amp; install PP-R pipes and fittings, in accordance with the Drawings and Specifications.</t>
  </si>
  <si>
    <t>Hot Water Supply &amp; Return System</t>
  </si>
  <si>
    <t>Solar Hot Water Supply &amp; Return System</t>
  </si>
  <si>
    <t>22 11 16 - DOMESTIC WATER PIPING (CONT'D)</t>
  </si>
  <si>
    <t>Supply &amp; install PP-R pipes and fittings, in accordance with the Drawings and Specifications (Cont'd).</t>
  </si>
  <si>
    <t>Potable Cold Water System</t>
  </si>
  <si>
    <t xml:space="preserve">20mm diameter </t>
  </si>
  <si>
    <t>Non Potable Cold Water System</t>
  </si>
  <si>
    <t>Supply &amp; install HDPE pipes and fittings, in accordance with the Drawings and Specifications.</t>
  </si>
  <si>
    <t>22 11 19 - DOMESTIC WATER PIPING SPECIALTIES</t>
  </si>
  <si>
    <t>Piping specialties including all necessary accessories, in accordance with the drawings and specifications.</t>
  </si>
  <si>
    <t>Gate valve/Ball valve</t>
  </si>
  <si>
    <t>Globe valves</t>
  </si>
  <si>
    <t>22 11 19 - DOMESTIC WATER PIPING SPECIALTIES (CONT'D)</t>
  </si>
  <si>
    <t>Supply and install piping specialties, in accordance with the drawings and specifications (Cont'd).</t>
  </si>
  <si>
    <t>Automatic Air Vent valves</t>
  </si>
  <si>
    <t>Hose Bibs</t>
  </si>
  <si>
    <t>Roof Hydrant</t>
  </si>
  <si>
    <t xml:space="preserve">Water Hammer Arrestor Type 1 (Ref; WHA - 1) </t>
  </si>
  <si>
    <t xml:space="preserve">Water Hammer Arrestor Type 2 (Ref; WHA - 2) </t>
  </si>
  <si>
    <t>Water Hammer Arrestor Type 2 (Ref; WHA - 2)  (Cont'd)</t>
  </si>
  <si>
    <t>22 11 23 - DOMESTIC WATER PUMPS</t>
  </si>
  <si>
    <t>MTB-HWCP-100-C-L0 01-01 &amp; 01-02 Hot water circulation pumps flow rate 0.92 l/s with 30m of head (1 Acting + 1 Stand by).</t>
  </si>
  <si>
    <t>22 12 23 - FACILITY INDOOR POTABLE-WATER STORAGE TANKS</t>
  </si>
  <si>
    <t>MTB-HWST-100-C-L0 01-01,01-02 &amp; 01-03 Hot water storage tank capacity 5700 Liter, heater capacity 77kW and Solar heater capacity 281 kWh.</t>
  </si>
  <si>
    <t>22 13 16 - SANITARY WASTE, VENT AND STORM DRAINAGE PIPING</t>
  </si>
  <si>
    <t>Aboveground PVC pipes, including fittings, connections, joints, in accordance with the drawings and specifications.</t>
  </si>
  <si>
    <t>Soil Pipes</t>
  </si>
  <si>
    <t>82mm diameter</t>
  </si>
  <si>
    <t>Vent Pipes</t>
  </si>
  <si>
    <t>22 13 16 - SANITARY WASTE, VENT AND STORM DRAINAGE PIPING (CONT'D)</t>
  </si>
  <si>
    <t>Aboveground PVC pipes, including fittings, connections, joints, in accordance with the drawings and specifications (Cont'd).</t>
  </si>
  <si>
    <t>Vent Pipes (Cont'd)</t>
  </si>
  <si>
    <t>Underground PVC pipes, including fittings, connections, joints, in accordance with the drawings and specifications.</t>
  </si>
  <si>
    <t>Underground Kitchen drainage HDPE pipes, including fittings, connections, joints, in accordance with the drawings and specifications.</t>
  </si>
  <si>
    <t>Aboveground storm drainage pipes, PVC including fittings, connections, joints, in accordance with the drawings and specifications.</t>
  </si>
  <si>
    <t>250mm diameter</t>
  </si>
  <si>
    <t>Below ground storm drainage pipes, PVC including fittings, connections, joints, in accordance with the drawings and specifications.</t>
  </si>
  <si>
    <t>Below ground storm drainage pipes, PVC including fittings, connections, joints, in accordance with the drawings and specifications (Cont'd).</t>
  </si>
  <si>
    <t>300mm diameter</t>
  </si>
  <si>
    <t>22 13 19 - SANITARY WASTE PIPING SPECIALTIES</t>
  </si>
  <si>
    <t>Cleanouts</t>
  </si>
  <si>
    <t>Floor Cleanouts</t>
  </si>
  <si>
    <t>FCO - 1; 110mm diameter</t>
  </si>
  <si>
    <t>FCO - 1; 160mm diameter</t>
  </si>
  <si>
    <t>FCO - 2; 110mm diameter</t>
  </si>
  <si>
    <t>FCO - 2; 160mm diameter</t>
  </si>
  <si>
    <t>22 13 19 - SANITARY WASTE PIPING SPECIALTIES (CONT'D)</t>
  </si>
  <si>
    <t>Piping specialties including all necessary accessories, in accordance with the drawings and specifications (Cont'd).</t>
  </si>
  <si>
    <t>Floor Cleanouts (Cont'd)</t>
  </si>
  <si>
    <t>Floor waste Ref. - square drain with recessed cover and strainer - FX70.</t>
  </si>
  <si>
    <t>Floor waste Ref. 3 - FX71</t>
  </si>
  <si>
    <t>Floor cleanout with recessed cover - FX79</t>
  </si>
  <si>
    <t>Floor drains</t>
  </si>
  <si>
    <t>FD - 1; 110mm diameter</t>
  </si>
  <si>
    <t>FD - 1;  82mm diameter</t>
  </si>
  <si>
    <t>FD - 1A; 82mm diameter</t>
  </si>
  <si>
    <t>FD - 2; 110mm diameter</t>
  </si>
  <si>
    <t>FD - 2; 82mm diameter</t>
  </si>
  <si>
    <t>FD - 3; 110mm diameter</t>
  </si>
  <si>
    <t>Vent cowl</t>
  </si>
  <si>
    <t xml:space="preserve">Vent cowl 50mm diameter </t>
  </si>
  <si>
    <t>Vent cowl 110mm diameter</t>
  </si>
  <si>
    <t>Planter Drain</t>
  </si>
  <si>
    <t>Planter drain connected to 110mm diameter soil pipes.</t>
  </si>
  <si>
    <t>Grease interceptors</t>
  </si>
  <si>
    <t>Grease interceptors, Ref GI-100-L0-01(Flow rate 5.0 l/s &amp; Capacity 416 L).</t>
  </si>
  <si>
    <t>Grease interceptors, Ref GI-100-L0-02(Flow rate 2.2 l/s &amp; Capacity 246 L).</t>
  </si>
  <si>
    <t>Sewage inspection chamber</t>
  </si>
  <si>
    <t>Sewage inspection chambers Ref, SWIC (1200x1200mm size)</t>
  </si>
  <si>
    <t>22 14 23 - STORM DRAINAGE PIPING SPECIALTIES</t>
  </si>
  <si>
    <t>22 14 23 - STORM DRAINAGE PIPING SPECIALTIES (CONT'D)</t>
  </si>
  <si>
    <t>Piping specialties including all necessary accessories, in accordance with the drawings and specifications (Cont'd)</t>
  </si>
  <si>
    <t>Down Spout Boots (DSB-1)</t>
  </si>
  <si>
    <t>DSB-1, 110mm diameter</t>
  </si>
  <si>
    <t>DSB-1, 160mm diameter</t>
  </si>
  <si>
    <t>DSB-1, 250mm diameter</t>
  </si>
  <si>
    <t>Roof Drains (RD)</t>
  </si>
  <si>
    <t>RD-1, 110mm diameter</t>
  </si>
  <si>
    <t>RD-1, 160mm diameter</t>
  </si>
  <si>
    <t>RD-1, 200mm diameter</t>
  </si>
  <si>
    <t>RD-1, 250mm diameter</t>
  </si>
  <si>
    <t>Gutter Roof Drains (GUD)</t>
  </si>
  <si>
    <t>GUD-1, 110mm diameter</t>
  </si>
  <si>
    <t>GUD-1, 160mm diameter</t>
  </si>
  <si>
    <t>GUD-1, 250mm diameter</t>
  </si>
  <si>
    <t>Parapet Roof Drain</t>
  </si>
  <si>
    <t>Parapet Roof Drain (SRD 1) - 160mm diameter</t>
  </si>
  <si>
    <t>Trench Roof Drain</t>
  </si>
  <si>
    <t>Trench Roof Drain (TRD 1) - 110mm diameter</t>
  </si>
  <si>
    <t>Rain Water Inspection Chamber</t>
  </si>
  <si>
    <t>Rainwater inspection chambers Ref, RWIC (1200x1200mm size)</t>
  </si>
  <si>
    <t>22 32 00 - DOMESTIC WATER TREATMENT EQUIPMENT</t>
  </si>
  <si>
    <t>UV 01- Ultraviolet Sterilizer, flow rate 0.01-0.2 l/s,20 watts and consisting with 1 lamp each.</t>
  </si>
  <si>
    <t>22 33 00 - ELECTRIC, DOMESTIC - WATER HEATERS</t>
  </si>
  <si>
    <t>Water heaters, EWH-100-P-L0-01 Horizontal type water heater 150 Liters capacity with 12KW Heat capacity, including all necessary accessories, in accordance with the drawings and specifications.</t>
  </si>
  <si>
    <t>22 43 01 - PLUMBING FIXTURES</t>
  </si>
  <si>
    <t>Plumbing fixtures including assembling, water supply and waste fittings, flexible connections, angle valves, bottle / P-traps and all necessary accessories, in accordance with the drawings and specifications.</t>
  </si>
  <si>
    <t>Urinals - FX10</t>
  </si>
  <si>
    <t>European water closet - FX01</t>
  </si>
  <si>
    <t>Shower - FX30</t>
  </si>
  <si>
    <t>Cleaner sink - FX25</t>
  </si>
  <si>
    <t>Stainless steel sink - FX26</t>
  </si>
  <si>
    <t>Flush valves Ref. 1 - auto sensor with override button (WC) - FX52</t>
  </si>
  <si>
    <t>Flush valves Ref. 1 2- auto sensor with override button (Urinal) - FX53</t>
  </si>
  <si>
    <t>Ablution hand shower spray and shut off valve- FX55</t>
  </si>
  <si>
    <t>Faucet - auto sensor wall mount fixture vertically - FX61</t>
  </si>
  <si>
    <t>Faucet - auto sensor deck mount fixture - FX62</t>
  </si>
  <si>
    <t>Faucet - lever handle wall mount fixture - FX63</t>
  </si>
  <si>
    <t>Faucet - pantry tap - FX64</t>
  </si>
  <si>
    <t>Wash basin - FX20</t>
  </si>
  <si>
    <t>Wash basin - FX21</t>
  </si>
  <si>
    <t>22 43 01 - PLUMBING FIXTURES (CONT')</t>
  </si>
  <si>
    <t>Plumbing fixtures including assembling, water supply and waste fittings, flexible connections, angle valves, bottle / P-traps and all necessary accessories, in accordance with the drawings and specifications (Cont'd)</t>
  </si>
  <si>
    <t>Wash basin - FX22</t>
  </si>
  <si>
    <t>Faucet - wall mounted, janitor room, FXB3</t>
  </si>
  <si>
    <t>22 47 13 - DRINKING FOUNTAIN</t>
  </si>
  <si>
    <t>Drinking water fountains - FX40</t>
  </si>
  <si>
    <t>Page Div 22/1</t>
  </si>
  <si>
    <t>Page Div 22/2</t>
  </si>
  <si>
    <t>Page Div 22/3</t>
  </si>
  <si>
    <t>Page Div 22/4</t>
  </si>
  <si>
    <t>Page Div 22/5</t>
  </si>
  <si>
    <t>Page Div 22/6</t>
  </si>
  <si>
    <t>Page Div 22/7</t>
  </si>
  <si>
    <t>Page Div 22/8</t>
  </si>
  <si>
    <t>Page Div 22/9</t>
  </si>
  <si>
    <t>Page Div 22/10</t>
  </si>
  <si>
    <t>Page Div 22/11</t>
  </si>
  <si>
    <t>Page Div 22/12</t>
  </si>
  <si>
    <t>Page Div 22/13</t>
  </si>
  <si>
    <t>Page Div 22/14</t>
  </si>
  <si>
    <t>Page Div 22/15</t>
  </si>
  <si>
    <t>Page Div 22/16</t>
  </si>
  <si>
    <t>Page Div 22/17</t>
  </si>
  <si>
    <t>Page Div 22/18</t>
  </si>
  <si>
    <t>Page Div 22/19</t>
  </si>
  <si>
    <t>Page Div 22/20</t>
  </si>
  <si>
    <t>DIVISION 23 - HEATING, VENTILATING AND AIR CONDITIONING</t>
  </si>
  <si>
    <t>23 05 23 - GENERAL DUTY VALVES FOR HVAC PIPING</t>
  </si>
  <si>
    <t>Isolating valves, in accordance with the drawings and specifications.</t>
  </si>
  <si>
    <t>Two Port motorized pressure independent control valve (modulating type) with screwed or flanged ends, in accordance with the drawings and specifications.</t>
  </si>
  <si>
    <t>23 05 23 - GENERAL DUTY VALVES FOR HVAC PIPING (CONT'D)</t>
  </si>
  <si>
    <t>Isolation valves (Cont'd)</t>
  </si>
  <si>
    <t>Two Port motorized pressure independent control valve (modulating type) with screwed or flanged ends, in accordance with the drawings and specifications (Cont'd)</t>
  </si>
  <si>
    <t>Orifice plate balancing valves (flow measurement device) with screwed or flanged ends, in accordance with the drawings and specifications.</t>
  </si>
  <si>
    <t>Allow for Orifice plate balancing valves on chilled water pipes where necessary.</t>
  </si>
  <si>
    <t>Drain Cock with screwed ends, in accordance with the drawings and specifications.</t>
  </si>
  <si>
    <t>Strainers 'Y' type with screwed or flanged ends, in accordance with the drawings and specifications.</t>
  </si>
  <si>
    <t>Balancing valves with screwed or flanged ends, in accordance with the drawings and specifications.</t>
  </si>
  <si>
    <t>125mm diameter</t>
  </si>
  <si>
    <t>Gate valves with screwed or flanged ends, in accordance with the drawings and specifications.</t>
  </si>
  <si>
    <t>Automatic air vent with screwed or flanged ends, in accordance with the drawings and specifications.</t>
  </si>
  <si>
    <t>Automatic air vent with screwed or flanged ends, in accordance with the drawings and specifications (Cont'd).</t>
  </si>
  <si>
    <t>23 07 13 - DUCT INSULATION</t>
  </si>
  <si>
    <t>Concealed areas</t>
  </si>
  <si>
    <t>50mm thick mineral fiber blanket insulation with foil and paper jacket, fixing with approved adhesive and sealing joints, in accordance with the drawings and specifications.</t>
  </si>
  <si>
    <t>Supply and return air duct including plenums.</t>
  </si>
  <si>
    <t>25mm thick mineral fiber blanket insulation with foil and paper jacket, fixing with approved adhesive and sealing joints, in accordance with the drawings and specifications.</t>
  </si>
  <si>
    <t>Out-Side air duct including plenums</t>
  </si>
  <si>
    <t>50mm thick mineral fiber board insulation with foil and paper jacket, fixing with approved adhesive and sealing joints, in accordance with the drawings and specifications.</t>
  </si>
  <si>
    <t>Kitchen exhaust duct</t>
  </si>
  <si>
    <t>23 07 13 - DUCT INSULATION (CONT'D)</t>
  </si>
  <si>
    <t>Exposed areas</t>
  </si>
  <si>
    <t>50mm thick mineral fiber blanket insulation with Aluminum jacket, fixing with approved adhesive and sealing joints, in accordance with the drawings and specifications.</t>
  </si>
  <si>
    <t>25mm thick mineral fiber blanket insulation with Aluminum jacket, fixing with approved adhesive and sealing joints, in accordance with the drawings and specifications.</t>
  </si>
  <si>
    <t>50mm thick mineral fiber board insulation with Stainless Steel jacket, fixing with approved adhesive and sealing, in accordance with the drawings and specifications.</t>
  </si>
  <si>
    <t>23 07 19 - HVAC PIPING INSULATION</t>
  </si>
  <si>
    <t>50mm thick mineral fiber insulation with foil and paper jacket and vapor retarder, fixing with approved adhesive and sealing joints, in accordance with the drawings and specifications.</t>
  </si>
  <si>
    <t>23 07 19 - HVAC PIPING INSULATION (CONT'D)</t>
  </si>
  <si>
    <t>50mm thick mineral fiber insulation with Aluminum jacket and vapor retarder, fixing with approved adhesive and sealing joints, in accordance with the drawings and specifications.</t>
  </si>
  <si>
    <t>19mm thick flexible elastomeric insulation with foil and paper jacket and vapor retarder, fixing with approved adhesive and sealing joints, in accordance with the drawings and specifications.</t>
  </si>
  <si>
    <t>19mm thick flexible elastomeric insulation with Aluminum jacket and vapor retarder, fixing with approved adhesive and sealing joints, in accordance with the drawings and specifications.</t>
  </si>
  <si>
    <t>23 09 22 - BUILDING MANAGEMENT SYSTEM (BMS)</t>
  </si>
  <si>
    <t>Control panels, incorporated with software and programming, in accordance with the drawings and specifications.</t>
  </si>
  <si>
    <t>DCP-198028-L0-01</t>
  </si>
  <si>
    <t>DCP-198028-L0-02</t>
  </si>
  <si>
    <t>DCP-198028-L0-03</t>
  </si>
  <si>
    <t>DCP-198028-L0-04</t>
  </si>
  <si>
    <t>DCP-198028-L0-05</t>
  </si>
  <si>
    <t>DCP-198028-L0-06</t>
  </si>
  <si>
    <t>DCP-198028-L0-07</t>
  </si>
  <si>
    <t>DCP-198028-L0-08</t>
  </si>
  <si>
    <t>DCP-198028-L0-09</t>
  </si>
  <si>
    <t>DCP-198028-L0-10</t>
  </si>
  <si>
    <t>DCP-198028-L0-11</t>
  </si>
  <si>
    <t>DCP-198028-L0-12</t>
  </si>
  <si>
    <t>DCP-198028-L0-13</t>
  </si>
  <si>
    <t>DCP-198028-L0-14</t>
  </si>
  <si>
    <t>DCP-198028-L0-15</t>
  </si>
  <si>
    <t>DCP-198028-L0-16</t>
  </si>
  <si>
    <t>23 09 22 - BUILDING MANAGEMENT SYSTEM (BMS (CONT'D)</t>
  </si>
  <si>
    <t>Control panels installing with software and programming, in accordance with the drawings and specifications (Cont'd).</t>
  </si>
  <si>
    <t>DCP-198028-L0-17</t>
  </si>
  <si>
    <t>DCP-198028-L0-18</t>
  </si>
  <si>
    <t>DCP-198028-L0-19</t>
  </si>
  <si>
    <t>DCP-198028-L0-20</t>
  </si>
  <si>
    <t>DCP-198028-L0-21</t>
  </si>
  <si>
    <t>DCP-198028-L0-22</t>
  </si>
  <si>
    <t>DCP-198028-L0-23</t>
  </si>
  <si>
    <t>DCP-198028-L0-24</t>
  </si>
  <si>
    <t>DCP-198028-L0-25</t>
  </si>
  <si>
    <t>DCP-198028-L0-26</t>
  </si>
  <si>
    <t>DCP-198028-L0-27</t>
  </si>
  <si>
    <t>DCP-198028-L0-28</t>
  </si>
  <si>
    <t>DCP-198028-L0-29</t>
  </si>
  <si>
    <t>DCP-198028-L0-30</t>
  </si>
  <si>
    <t>DCP-198028-L1-01</t>
  </si>
  <si>
    <t>DCP-198028-L1-02</t>
  </si>
  <si>
    <t>DCP-198028-L1-03</t>
  </si>
  <si>
    <t>DCP-198028-L1-04</t>
  </si>
  <si>
    <t>DCP-198028-L1-05</t>
  </si>
  <si>
    <t>DCP-198028-L1-06</t>
  </si>
  <si>
    <t>DCP-198028-L1-07</t>
  </si>
  <si>
    <t>DCP-198028-L1-08</t>
  </si>
  <si>
    <t>DCP-198028-L1-09</t>
  </si>
  <si>
    <t>DCP-198028-L1-10</t>
  </si>
  <si>
    <t>DCP-198028-L1-11</t>
  </si>
  <si>
    <t>DCP-198028-L1-12</t>
  </si>
  <si>
    <t>DCP-198028-L1-13</t>
  </si>
  <si>
    <t>DCP-198028-L1-14</t>
  </si>
  <si>
    <t>DCP-198028-L1-15</t>
  </si>
  <si>
    <t>DCP-198028-L2-01</t>
  </si>
  <si>
    <t>DCP-198028-L2-02</t>
  </si>
  <si>
    <t>DCP-198028-L2-03</t>
  </si>
  <si>
    <t>DCP-198028-L2-04</t>
  </si>
  <si>
    <t>DCP-198028-L2-05</t>
  </si>
  <si>
    <t>DCP-198028-L2-06</t>
  </si>
  <si>
    <t>DCP-198028-L2-07</t>
  </si>
  <si>
    <t>DCP-198028-L2-08</t>
  </si>
  <si>
    <t>Sensors, in accordance with the drawings and specifications.</t>
  </si>
  <si>
    <t>Hydrogen sensor</t>
  </si>
  <si>
    <t>Space temperature sensor</t>
  </si>
  <si>
    <t>Cables and conduits for sensors.</t>
  </si>
  <si>
    <t>Allow for interfacing all related accessories as per the drawing and specifications.</t>
  </si>
  <si>
    <t>23 21 13 - HYDRONIC PIPING</t>
  </si>
  <si>
    <t>Chilled Water Piping System</t>
  </si>
  <si>
    <t>Black steel piping and fitting with screwed or welded joints including cleaning and flushing, include for de-scaling and all preparations on inside and outside before assembling, in accordance with the drawings and specifications.</t>
  </si>
  <si>
    <t>23 21 13 - HYDRONIC PIPING (CONT'D)</t>
  </si>
  <si>
    <t>Chilled Water Piping System (Cont'd)</t>
  </si>
  <si>
    <t>Black steel piping and fitting with screwed or welded joints including cleaning and flushing, include for de-scaling and all preparations on inside and outside before assembling, in accordance with the drawings and specifications (Cont'd).</t>
  </si>
  <si>
    <t>Chilled Water Pipe Connections</t>
  </si>
  <si>
    <t>Pipe connections with the under ground external chilled water supply/return pipe network in chiller pump rooms in accordance with the drawings and specifications.</t>
  </si>
  <si>
    <t>nr</t>
  </si>
  <si>
    <t>350mm diameter</t>
  </si>
  <si>
    <t>Condensate Drain Piping</t>
  </si>
  <si>
    <t>Schedule 40 PVC pipe with solvent-welded joints for condensate drain pipes, in accordance with the drawings and specifications.</t>
  </si>
  <si>
    <t>23 21 23 - HYDRONIC PUMPS</t>
  </si>
  <si>
    <t>Chilled water pumps, in accordance with the drawings (DAR-NBIA-FD-100-MEC-DW-06-004XXXXX-E) and specifications.</t>
  </si>
  <si>
    <t>Single Stage vertical in-line pump, Design flow 6.2 L/s, Design head 76m, Ref SCHWP-100-WP-L0-01A, 01B (1 Acting 1 Stand by).</t>
  </si>
  <si>
    <t>Ditto, Design flow 46.4 L/s, Design head 72m, Ref SCHWP-100-C-L0-02A, 02B, 02C, 02D, 02E (4 Acting 1 Stand by).</t>
  </si>
  <si>
    <t>Ditto, Design flow 23.3vL/s, Design head 65m, Ref SCHWP-100-EP-L0-03A, 03B (1 Acting 1 Stand by).</t>
  </si>
  <si>
    <t>23 31 13 - METAL DUCTS</t>
  </si>
  <si>
    <t>Ducts and casings fabricated in hot-dipped galvanized steel sheets to ASTM A653/A 653 M with G90 (Z275) coating including all fittings, in accordance with the drawings and specifications.</t>
  </si>
  <si>
    <t>24g Thick rectangular ductwork, largest side not exceeding 300mm.</t>
  </si>
  <si>
    <t>22g Thick rectangular ductwork, largest side over 325mm but not exceeding 450mm.</t>
  </si>
  <si>
    <t>20g Thick rectangular ductwork, largest side over 775mm but not exceeding 1050mm.</t>
  </si>
  <si>
    <t>Ditto, largest side over 1075mm but not exceeding 1500mm.</t>
  </si>
  <si>
    <t>23 31 13 - METAL DUCTS (CONT'D)</t>
  </si>
  <si>
    <t>Ducts and casings fabricated in hot-dipped galvanized steel sheets to ASTM A653/A 653 M with G90 (Z275) coating including all fittings, in accordance with the drawings and specifications (Cont'd).</t>
  </si>
  <si>
    <t>18g Thick rectangular ductwork, largest side over 1525mm but not exceeding 1800mm.</t>
  </si>
  <si>
    <t>Ditto, largest side exceeding 1800mm.</t>
  </si>
  <si>
    <t>Special Ducts</t>
  </si>
  <si>
    <t>Grease hood exhaust ducts and casings fabricated in carbon steel sheets 1.52mm thick, including all fittings, in accordance with the drawings and specifications.</t>
  </si>
  <si>
    <t>Rectangular ductwork, largest side over 325mm but not exceeding 450mm.</t>
  </si>
  <si>
    <t>Grease hood exhaust ducts and casings fabricated in Stainless steel sheets with 1.21mm thickness including all fittings, in accordance with the drawings and specifications.</t>
  </si>
  <si>
    <t>Locker room shower exhaust ducts and casings fabricated in Aluminum sheets with 1.3mm thickness including all fittings, in accordance with the drawings and specifications.</t>
  </si>
  <si>
    <t>Rectangular ductwork, largest side not exceeding 300mm.</t>
  </si>
  <si>
    <t>UPS ducts and casings fabricated in Stainless Steel sheets with 1.3mm thickness including all fittings, in accordance with the drawings and specifications.</t>
  </si>
  <si>
    <t>Rectangular ductwork, largest side over 1075mm but not exceeding 1500mm.</t>
  </si>
  <si>
    <t>23 33 00 - AIR DUCT ACCESSORIES</t>
  </si>
  <si>
    <t>Dampers</t>
  </si>
  <si>
    <t>Motorized dampers, fixing in ductwork including providing control wiring as necessary, in accordance with the drawings and specifications (MD)</t>
  </si>
  <si>
    <t>MD 550 x 550mm</t>
  </si>
  <si>
    <t>MD 800 x 500mm</t>
  </si>
  <si>
    <t>MD 1000 x 550mm</t>
  </si>
  <si>
    <t>MD 1400 x 550mm</t>
  </si>
  <si>
    <t>Volume control dampers, fixing in ductwork or opening in walls, in accordance with the drawings and specifications.</t>
  </si>
  <si>
    <t>VD 150 x 150mm</t>
  </si>
  <si>
    <t>VD 150 x 200mm</t>
  </si>
  <si>
    <t>VD 150 x 250mm</t>
  </si>
  <si>
    <t>VD 200 x 150mm</t>
  </si>
  <si>
    <t>VD 200 x 200mm</t>
  </si>
  <si>
    <t>VD 200 x 250mm</t>
  </si>
  <si>
    <t>VD 200 x 300mm</t>
  </si>
  <si>
    <t>23 33 00 - AIR DUCT ACCESSORIES (CONT'D)</t>
  </si>
  <si>
    <t>Dampers (Cont'd)</t>
  </si>
  <si>
    <t>Volume control dampers, fixing in ductwork or opening in walls, in accordance with the drawings and specifications (Cont'd).</t>
  </si>
  <si>
    <t>VD 200 x 350mm</t>
  </si>
  <si>
    <t>VD 250 x 150mm</t>
  </si>
  <si>
    <t>VD 250 x 200mm</t>
  </si>
  <si>
    <t>VD 250 x 300mm</t>
  </si>
  <si>
    <t>VD 250 x 350mm</t>
  </si>
  <si>
    <t>VD 300 x 150mm</t>
  </si>
  <si>
    <t>VD 300 x 200mm</t>
  </si>
  <si>
    <t>VD 300 x 250mm</t>
  </si>
  <si>
    <t>VD 300 x 300mm</t>
  </si>
  <si>
    <t>VD 300 x 350mm</t>
  </si>
  <si>
    <t>VD 350 x 150mm</t>
  </si>
  <si>
    <t>VD 350 x 200mm</t>
  </si>
  <si>
    <t>VD 350 x 250mm</t>
  </si>
  <si>
    <t>VD 350 x 300mm</t>
  </si>
  <si>
    <t>VD 350 x 350mm</t>
  </si>
  <si>
    <t>VD 350 x 400mm</t>
  </si>
  <si>
    <t>VD 400 x 150mm</t>
  </si>
  <si>
    <t>VD 400 x 200mm</t>
  </si>
  <si>
    <t>VD 400 x 250mm</t>
  </si>
  <si>
    <t>VD 400 x 300mm</t>
  </si>
  <si>
    <t>VD 450 x 250mm</t>
  </si>
  <si>
    <t>VD 450 x 300mm</t>
  </si>
  <si>
    <t>VD 450 x 350mm</t>
  </si>
  <si>
    <t>VD 500 x 200mm</t>
  </si>
  <si>
    <t>VD 500 x 250mm</t>
  </si>
  <si>
    <t>VD 500 x 300mm</t>
  </si>
  <si>
    <t>VD 500 x 350mm</t>
  </si>
  <si>
    <t>VD 500 x 500mm</t>
  </si>
  <si>
    <t>VD 550 x 300mm</t>
  </si>
  <si>
    <t>VD 550 x 350mm</t>
  </si>
  <si>
    <t>VD 550 x 400mm</t>
  </si>
  <si>
    <t>VD 550 x 550mm</t>
  </si>
  <si>
    <t>VD 600 x 300mm</t>
  </si>
  <si>
    <t>VD 600 x 450mm</t>
  </si>
  <si>
    <t>VD 650 x 250mm</t>
  </si>
  <si>
    <t>VD 650 x 300mm</t>
  </si>
  <si>
    <t>VD 650 x 400mm</t>
  </si>
  <si>
    <t>VD 650 x 550mm</t>
  </si>
  <si>
    <t>VD 700 x 400mm</t>
  </si>
  <si>
    <t>VD 700 x 600mm</t>
  </si>
  <si>
    <t>VD 750 x 350mm</t>
  </si>
  <si>
    <t>VD 750 x 500mm</t>
  </si>
  <si>
    <t>VD 800 x 400mm</t>
  </si>
  <si>
    <t>VD 800 x 500mm</t>
  </si>
  <si>
    <t>VD 800 x 550mm</t>
  </si>
  <si>
    <t>VD 850 x 350mm</t>
  </si>
  <si>
    <t>VD 900 x 350mm</t>
  </si>
  <si>
    <t>VD 900 x 400mm</t>
  </si>
  <si>
    <t>VD 900 x 600mm</t>
  </si>
  <si>
    <t>VD 900 x 700mm</t>
  </si>
  <si>
    <t>VD 950 x 400mm</t>
  </si>
  <si>
    <t>VD 1100 x 800mm</t>
  </si>
  <si>
    <t>VD 1200 x 550mm</t>
  </si>
  <si>
    <t>VD 1300 x 800mm</t>
  </si>
  <si>
    <t>Fire dampers with access panels, fixing in ductwork or opening in walls, in accordance with the drawings and specifications.</t>
  </si>
  <si>
    <t>FD 150 x 150mm</t>
  </si>
  <si>
    <t>FD 200 x 150mm</t>
  </si>
  <si>
    <t>FD 200 x 200mm</t>
  </si>
  <si>
    <t>FD 250 x 200mm</t>
  </si>
  <si>
    <t>FD 250 x 250mm</t>
  </si>
  <si>
    <t>FD 350 x 250mm</t>
  </si>
  <si>
    <t>FD 350 x 300mm</t>
  </si>
  <si>
    <t>FD 350 x 350mm</t>
  </si>
  <si>
    <t>FD 400 x 250mm</t>
  </si>
  <si>
    <t>FD 400 x 300mm</t>
  </si>
  <si>
    <t>FD 400 x 400mm</t>
  </si>
  <si>
    <t>FD 450 x 300mm</t>
  </si>
  <si>
    <t>FD 500 x 300mm</t>
  </si>
  <si>
    <t>FD 500 x 500mm</t>
  </si>
  <si>
    <t>Fire dampers with access panels, fixing in ductwork or opening in walls, in accordance with the drawings and specifications (Cont'd).</t>
  </si>
  <si>
    <t>FD 550 x 300mm</t>
  </si>
  <si>
    <t>FD 550 x 350mm</t>
  </si>
  <si>
    <t>FD 550 x 400mm</t>
  </si>
  <si>
    <t>FD 550 x 550mm</t>
  </si>
  <si>
    <t>FD 600 x 350mm</t>
  </si>
  <si>
    <t>FD 650 x 350mm</t>
  </si>
  <si>
    <t>FD 650 x 400mm</t>
  </si>
  <si>
    <t>FD 650 x 650mm</t>
  </si>
  <si>
    <t>FD 700 x 600mm</t>
  </si>
  <si>
    <t>FD 750 x 400mm</t>
  </si>
  <si>
    <t>FD 750 x 700mm</t>
  </si>
  <si>
    <t>FD 750 x 750mm</t>
  </si>
  <si>
    <t>FD 800 x 400mm</t>
  </si>
  <si>
    <t>FD 800 x 500mm</t>
  </si>
  <si>
    <t>FD 800 x 600mm</t>
  </si>
  <si>
    <t>FD 900 x 450mm</t>
  </si>
  <si>
    <t>FD 900 x 600mm</t>
  </si>
  <si>
    <t>FD 900 x 900mm</t>
  </si>
  <si>
    <t>FD 950 x 800mm</t>
  </si>
  <si>
    <t>FD 1000 x 550mm</t>
  </si>
  <si>
    <t>FD 1000 x 600mm</t>
  </si>
  <si>
    <t>FD 1100 x 1100mm</t>
  </si>
  <si>
    <t>FD 1150 x 550mm</t>
  </si>
  <si>
    <t>FD 1150 x 600mm</t>
  </si>
  <si>
    <t>FD 1400 x 500mm</t>
  </si>
  <si>
    <t>FD 1400 x 550mm</t>
  </si>
  <si>
    <t>FD 1400 x 600mm</t>
  </si>
  <si>
    <t>FD 1400 x 700mm</t>
  </si>
  <si>
    <t>FD 1650 x 600mm</t>
  </si>
  <si>
    <t>FD 1700 x 600mm</t>
  </si>
  <si>
    <t>FD 1700 x 700mm</t>
  </si>
  <si>
    <t>Motorized fire/smoke dampers, fixing in ductwork including providing control wiring as necessary, in accordance with the drawings and specifications.</t>
  </si>
  <si>
    <t>MSFD 150 x 150mm</t>
  </si>
  <si>
    <t>MSFD 200 x 150mm</t>
  </si>
  <si>
    <t>MSFD 200 x 200mm</t>
  </si>
  <si>
    <t>MSFD 250 x 200mm</t>
  </si>
  <si>
    <t>MSFD 250 x 250mm</t>
  </si>
  <si>
    <t>MSFD 300 x 200mm</t>
  </si>
  <si>
    <t>Motorized fire/smoke dampers, fixing in ductwork including providing control wiring as necessary, in accordance with the drawings and specifications (Cont'd).</t>
  </si>
  <si>
    <t>MSFD 300 x 300mm</t>
  </si>
  <si>
    <t>MSFD 350 x 200mm</t>
  </si>
  <si>
    <t>MSFD 350 x 300mm</t>
  </si>
  <si>
    <t>MSFD 350 x 350mm</t>
  </si>
  <si>
    <t>MSFD 400 x 200mm</t>
  </si>
  <si>
    <t>MSFD 400 x 250mm</t>
  </si>
  <si>
    <t>MSFD 400 x 300mm</t>
  </si>
  <si>
    <t>MSFD 400 x 400mm</t>
  </si>
  <si>
    <t>MSFD 450 x 250mm</t>
  </si>
  <si>
    <t>MSFD 450 x 300mm</t>
  </si>
  <si>
    <t>MSFD 450 x 400mm</t>
  </si>
  <si>
    <t>MSFD 450 x 450mm</t>
  </si>
  <si>
    <t>MSFD 500 x 450mm</t>
  </si>
  <si>
    <t>MSFD 500 x 500mm</t>
  </si>
  <si>
    <t>MSFD 500 x 750mm</t>
  </si>
  <si>
    <t>MSFD 500 x 900mm</t>
  </si>
  <si>
    <t>MSFD 550 x 200mm</t>
  </si>
  <si>
    <t>MSFD 550 x 250mm</t>
  </si>
  <si>
    <t>MSFD 550 x 800mm</t>
  </si>
  <si>
    <t>MSFD 600 x 350mm</t>
  </si>
  <si>
    <t>MSFD 600 x 400mm</t>
  </si>
  <si>
    <t>MSFD 600 x 600mm</t>
  </si>
  <si>
    <t>MSFD 600 x 750mm</t>
  </si>
  <si>
    <t>MSFD 600 x 900mm</t>
  </si>
  <si>
    <t>MSFD 600 x 950mm</t>
  </si>
  <si>
    <t>MSFD 650 x 300mm</t>
  </si>
  <si>
    <t>MSFD 650 x 500mm</t>
  </si>
  <si>
    <t>MSFD 650 x 650mm</t>
  </si>
  <si>
    <t>MSFD 700 x 250mm</t>
  </si>
  <si>
    <t>MSFD 750 x 500mm</t>
  </si>
  <si>
    <t>MSFD 750 x 600mm</t>
  </si>
  <si>
    <t>MSFD 750 x 700mm</t>
  </si>
  <si>
    <t>MSFD 750 x 750mm</t>
  </si>
  <si>
    <t>MSFD 800 x 1200mm</t>
  </si>
  <si>
    <t>MSFD 800 x 400mm</t>
  </si>
  <si>
    <t>MSFD 800 x 550mm</t>
  </si>
  <si>
    <t>MSFD 850 x 500mm</t>
  </si>
  <si>
    <t>MSFD 900 x 400mm</t>
  </si>
  <si>
    <t>MSFD 900 x 500mm</t>
  </si>
  <si>
    <t>MSFD 900 x 550mm</t>
  </si>
  <si>
    <t>MSFD 900 x 600mm</t>
  </si>
  <si>
    <t>MSFD 900 x 900mm</t>
  </si>
  <si>
    <t>MSFD 950 x 600mm</t>
  </si>
  <si>
    <t>MSFD 1000 x 600mm</t>
  </si>
  <si>
    <t>MSFD 1000 x 650mm</t>
  </si>
  <si>
    <t>MSFD 1000 x 800mm</t>
  </si>
  <si>
    <t>MSFD 1100 x 1300mm</t>
  </si>
  <si>
    <t>MSFD 1100 x 550mm</t>
  </si>
  <si>
    <t>MSFD 1100 x 800mm</t>
  </si>
  <si>
    <t>MSFD 1200 x 1000mm</t>
  </si>
  <si>
    <t>MSFD 1200 x 800mm</t>
  </si>
  <si>
    <t>MSFD 1200 x 850mm</t>
  </si>
  <si>
    <t>MSFD 1300 x 800mm</t>
  </si>
  <si>
    <t>MSFD 1400 x 600mm</t>
  </si>
  <si>
    <t>MSFD 1500 x 850mm</t>
  </si>
  <si>
    <t>MSFD 1800 x 650mm</t>
  </si>
  <si>
    <t>Back draft dampers, fixing in ductwork or opening in walls, in accordance with the drawings and specifications.</t>
  </si>
  <si>
    <t>BDD 150 x 150mm</t>
  </si>
  <si>
    <t>BDD 150 x 200mm</t>
  </si>
  <si>
    <t>BDD 200 x 150mm</t>
  </si>
  <si>
    <t>BDD 200 x 200mm</t>
  </si>
  <si>
    <t>BDD 200 x 250mm</t>
  </si>
  <si>
    <t>BDD 250 x 200mm</t>
  </si>
  <si>
    <t>BDD 250 x 250mm</t>
  </si>
  <si>
    <t>Duct Silencers</t>
  </si>
  <si>
    <t>Sound attenuators (duct silencers), fixing in ductwork, where necessary, in accordance with the drawings and specifications.</t>
  </si>
  <si>
    <t>SA 500 x 900mm</t>
  </si>
  <si>
    <t>SA 550 x 900mm</t>
  </si>
  <si>
    <t>SA 1000 x 600mm</t>
  </si>
  <si>
    <t>SA 1100 x 550mm</t>
  </si>
  <si>
    <t>SA 1100 x 700mm</t>
  </si>
  <si>
    <t>SA 1150 x 500mm</t>
  </si>
  <si>
    <t>SA 1200 x 500mm</t>
  </si>
  <si>
    <t>SA 1200 x 900mm</t>
  </si>
  <si>
    <t>SA 1250 x 500mm</t>
  </si>
  <si>
    <t>SA 1300 x 500mm</t>
  </si>
  <si>
    <t>SA 1400 x 500mm</t>
  </si>
  <si>
    <t>SA 1400 x 700mm</t>
  </si>
  <si>
    <t>Duct Silencers (Cont'd)</t>
  </si>
  <si>
    <t>Sound attenuators (duct silencers), fixing in ductwork, where necessary, in accordance with the drawings and specifications (Cont'd).</t>
  </si>
  <si>
    <t>SA 1450 x 700mm</t>
  </si>
  <si>
    <t>SA 1800 x 650mm</t>
  </si>
  <si>
    <t>SA 1800 x 700mm</t>
  </si>
  <si>
    <t>SA 2200 x 700mm</t>
  </si>
  <si>
    <t>Flexible Ducts</t>
  </si>
  <si>
    <t>Flexible ductwork for supply, return and extract air Supply and install Flexible ductwork including insulation, including fittings, in accordance with the drawings and specifications.</t>
  </si>
  <si>
    <t>23 34 16 CENTRIFUGAL HVAC FANS</t>
  </si>
  <si>
    <t>In line Centrifugal extract fans complete with associated controls and accessories, fixing in position, in accordance with the drawings (DAR-NBIA-FD-100-MEC-DW-06-002XXXXX-D) and specifications.</t>
  </si>
  <si>
    <t>Ecology Units</t>
  </si>
  <si>
    <t>Ecology units including all related accessories, in accordance with the drawings (DAR-NBIA-FD-100-MEC-DW-06-004XXXXX-E) and specifications.</t>
  </si>
  <si>
    <t>PCU-100-C-L2-06, air flow rate 1200 L/s, ESP 1500 Pa</t>
  </si>
  <si>
    <t>PCU-100-C-L2-01, air flow rate 1200 L/s, ESP 1500 Pa</t>
  </si>
  <si>
    <t>PCU-100-C-L2-04, air flow rate 1320 L/s, ESP 1500 Pa</t>
  </si>
  <si>
    <t>PCU-100-C-L2-03, air flow rate 1320 L/s, ESP 1500 Pa</t>
  </si>
  <si>
    <t>PCU-100-C-L2-05, air flow rate 1800 L/s, ESP 1500 Pa</t>
  </si>
  <si>
    <t>PCU-100-C-L2-02, air flow rate 1800 L/s, ESP 1500 Pa</t>
  </si>
  <si>
    <t>PCU-100-C-L1-07, air flow rate 2975 L/s, ESP 1500 Pa</t>
  </si>
  <si>
    <t>23 34 23 - HVAC POWER VENTILATORS</t>
  </si>
  <si>
    <t>Exhaust air fan</t>
  </si>
  <si>
    <t>23 34 23 - HVAC POWER VENTILATORS (CONT'D)</t>
  </si>
  <si>
    <t>TEF-100-C-L0-11, Air Flow, 875 L/s, ESP 350 Pa</t>
  </si>
  <si>
    <t>TEF-100-C-L0-09, Air Flow, 1140 L/s, ESP 300 Pa</t>
  </si>
  <si>
    <t>TEF-100-C-L1-02, Air Flow, 1213 L/s, ESP 350 Pa</t>
  </si>
  <si>
    <t>TEF-100-C-L2-02, Air Flow, 1250 L/s, ESP 400 Pa</t>
  </si>
  <si>
    <t>TEF-100-C-L0-01, Air Flow, 1300 L/s, ESP 750 Pa</t>
  </si>
  <si>
    <t>TEF-100-C-L1-03, Air Flow, 1430 L/s, ESP 350 Pa</t>
  </si>
  <si>
    <t>TEF-100-C-L1-04, Air Flow, 1540 L/s, ESP 350 Pa</t>
  </si>
  <si>
    <t>EAF-100-P-L0-01A, Air Flow, 150 L/s, ESP 200 Pa</t>
  </si>
  <si>
    <t>EAF-100-P-L0-02A, Air Flow, 150 L/s, ESP 200 Pa</t>
  </si>
  <si>
    <t>EAF-100-P-L0-03A, Air Flow, 215 L/s, ESP 200 Pa</t>
  </si>
  <si>
    <t>Clean Agent Purge Fans</t>
  </si>
  <si>
    <t>EAF-100-C-L0-PURGE-01, Air Flow, 50 L/s, ESP 300 Pa</t>
  </si>
  <si>
    <t>EAF-100-C-L1-PURGE-01, Air Flow, 100 L/s, ESP 300 Pa</t>
  </si>
  <si>
    <t>EAF-100-C-L1-PURGE-02, Air Flow, 100 L/s, ESP 300 Pa</t>
  </si>
  <si>
    <t>EAF-100-C-L2-PURGE-05, Air Flow, 100 L/s, ESP 300 Pa</t>
  </si>
  <si>
    <t>EAF-100-C-L2-PURGE-06, Air Flow, 100 L/s, ESP 300 Pa</t>
  </si>
  <si>
    <t>EAF-100-EP-L0-PURGE-07, Air Flow, 100 L/s, ESP 300 Pa</t>
  </si>
  <si>
    <t>EAF-100-EP-L0-PURGE-04, Air Flow, 145 L/s, ESP 300 Pa</t>
  </si>
  <si>
    <t>EAF-100-C-L0-PURGE-03, Air Flow, 1400 L/s, ESP 300 Pa</t>
  </si>
  <si>
    <t>UPS exhaust fans</t>
  </si>
  <si>
    <t>Fresh air fan</t>
  </si>
  <si>
    <t>FAF-100-C-L2-02, Air Flow, 960 L/s, ESP 500 Pa</t>
  </si>
  <si>
    <t>FAF-100-C-L2-04, Air Flow, 960 L/s, ESP 500 Pa</t>
  </si>
  <si>
    <t>FAF-100-C-L0-03, Air Flow, 1055 L/s, ESP 500 Pa</t>
  </si>
  <si>
    <t>FAF-100-C-L0-05, Air Flow, 1055 L/s, ESP 500 Pa</t>
  </si>
  <si>
    <t>FAF-100-C-L2-01, Air Flow, 1440 L/s, ESP 500 Pa</t>
  </si>
  <si>
    <t>FAF-100-C-L2-03, Air Flow, 1440 L/s, ESP 500 Pa</t>
  </si>
  <si>
    <t>23 36 00 - AIR TERMINAL UNITS</t>
  </si>
  <si>
    <t>VAV unit, Flow rate from 88 l/s to 236 l/s, Ref V-1</t>
  </si>
  <si>
    <t>Ditto, Flow rate from 157 l/s to 425 l/s, Ref V-2</t>
  </si>
  <si>
    <t>Ditto, Flow rate from 254 l/s to 661 l/s, Ref V-3</t>
  </si>
  <si>
    <t>Ditto, Flow rate from 353 l/s to 944 l/s, Ref V-4</t>
  </si>
  <si>
    <t>Ditto, Flow rate from 481 l/s to 1416 l/s, Ref V-5</t>
  </si>
  <si>
    <t>Drum Jet Diffusers</t>
  </si>
  <si>
    <t>681 x 218mm, Ref. DJD-1</t>
  </si>
  <si>
    <t>706 x 319mm, Ref. DJD-2</t>
  </si>
  <si>
    <t>Jet Diffusers</t>
  </si>
  <si>
    <t>250mm, Ref. J-1</t>
  </si>
  <si>
    <t>Supply Flow bar diffuser</t>
  </si>
  <si>
    <t>01Slot 400 x 100mm, Ref. SFBD-1</t>
  </si>
  <si>
    <t>01Slot 600 x 100mm, Ref. SFBD-1</t>
  </si>
  <si>
    <t>01Slot 1000 x 100mm, Ref. SFBD-1</t>
  </si>
  <si>
    <t>01Slot 1200 x 100mm, Ref. SFBD-1</t>
  </si>
  <si>
    <t>01Slot 1000 x 100mm, Ref. SFBD-2</t>
  </si>
  <si>
    <t>01Slot 1200 x 100mm, Ref. SFBD-2</t>
  </si>
  <si>
    <t>23 37 13 - DIFFUSERS, REGISTERS &amp; GRILLES (CONT'D)</t>
  </si>
  <si>
    <t>Supply Flow bar diffuser (Cont'd)</t>
  </si>
  <si>
    <t>01Slot 1200 x 100mm, Ref. SFBD 3</t>
  </si>
  <si>
    <t>02 Slots 1200 x 200mm, Ref. SFBD-4</t>
  </si>
  <si>
    <t>02 Slots 1200x 200mm, Ref. SFBD-5</t>
  </si>
  <si>
    <t>Exhaust flow bar diffusers</t>
  </si>
  <si>
    <t>01 Slot 850 x 100mm, Ref. EFBD-1</t>
  </si>
  <si>
    <t>02 Slot 1200 x 100mm, Ref. EFBD-1</t>
  </si>
  <si>
    <t>Return flow bar diffuser</t>
  </si>
  <si>
    <t>01Slot 600 x 100mm, Ref. RFBD-1</t>
  </si>
  <si>
    <t>01Slot 1000 x 100mm, Ref. RFBD-1</t>
  </si>
  <si>
    <t>01Slot 1200 x 100mm, Ref. RFBD-1</t>
  </si>
  <si>
    <t>01Slot 1000 x 100mm, Ref. RFBD-2</t>
  </si>
  <si>
    <t>01Slot 1200 x 100mm, Ref. RFBD-2</t>
  </si>
  <si>
    <t>01Slot 600 x 100mm, Ref. RFBD-3</t>
  </si>
  <si>
    <t>02 Slots 1200 x 200mm, Ref. RFBD-4</t>
  </si>
  <si>
    <t>02 Slots 1200 x 200mm, Ref. RFBD-5</t>
  </si>
  <si>
    <t>Transfer flow bar diffusers</t>
  </si>
  <si>
    <t>01 Slots 600 x 100mm, Ref. TFBD-1</t>
  </si>
  <si>
    <t>01 Slots 700 x 100mm, Ref. TFBD-1</t>
  </si>
  <si>
    <t>Dummy flow bar diffusers</t>
  </si>
  <si>
    <t>01 Slots 1200 x 100mm, Ref. DFBD-1</t>
  </si>
  <si>
    <t>Exhaust Linear bar diffusers</t>
  </si>
  <si>
    <t>01 Slots 1200 x 20mm, Ref. ELBD-1</t>
  </si>
  <si>
    <t>02 Slots 1200 x 20mm, Ref. ELBD-3</t>
  </si>
  <si>
    <t>Supply Ceiling Diffuser (SCD)</t>
  </si>
  <si>
    <t>600 x 600mm, Ref. SCD-1</t>
  </si>
  <si>
    <t>600 x 600mm, Ref. SCD-2</t>
  </si>
  <si>
    <t>Exhaust Ceiling Diffuser (ECD)</t>
  </si>
  <si>
    <t>600 x 600mm, Ref. ECD-1</t>
  </si>
  <si>
    <t>600 x 600mm, Ref. ECD-2</t>
  </si>
  <si>
    <t>Return Ceiling Diffuser (RCD)</t>
  </si>
  <si>
    <t>600 x 600mm, Ref. RCD -1</t>
  </si>
  <si>
    <t>600 x 600mm, Ref. RCD -2</t>
  </si>
  <si>
    <t>Transfer Ceiling Diffuser (TCD)</t>
  </si>
  <si>
    <t>600 x 600mm, Ref. TCD-1</t>
  </si>
  <si>
    <t>Supply Registers (SR)</t>
  </si>
  <si>
    <t>150 x 150mm, Ref. SR-1</t>
  </si>
  <si>
    <t>200 x 200mm, Ref. SR-2</t>
  </si>
  <si>
    <t>300 x 200mm, Ref. SR-3</t>
  </si>
  <si>
    <t>450 x 300mm, Ref. SR-4</t>
  </si>
  <si>
    <t>450 x 450mm, Ref. SR-5</t>
  </si>
  <si>
    <t>Supply Registers (SR) (Cont'd)</t>
  </si>
  <si>
    <t>600 x 400mm, Ref. SR-6</t>
  </si>
  <si>
    <t>800 x 350mm, Ref. SR-8</t>
  </si>
  <si>
    <t>900 x 300mm, Ref. SR-10</t>
  </si>
  <si>
    <t>700 x 700mm, Ref. SR-12</t>
  </si>
  <si>
    <t>450 x 200mm, Ref. SR-16</t>
  </si>
  <si>
    <t>Exhaust Registers (ER)</t>
  </si>
  <si>
    <t>150 x 150mm, Ref. ER-1</t>
  </si>
  <si>
    <t>200 x 200mm, Ref. ER-2</t>
  </si>
  <si>
    <t>300 x 250mm, Ref. ER-3</t>
  </si>
  <si>
    <t>450 x 300mm, Ref. ER-6</t>
  </si>
  <si>
    <t>600 x 350mm, Ref. ER-7</t>
  </si>
  <si>
    <t>Return Registers (RR)</t>
  </si>
  <si>
    <t>150 x 150mm, Ref. RR-1</t>
  </si>
  <si>
    <t>200 x200mm, Ref. RR-2</t>
  </si>
  <si>
    <t>300 x 250mm, Ref. RR-3</t>
  </si>
  <si>
    <t>450 x 200mm, Ref. RR-4</t>
  </si>
  <si>
    <t>350 x 350mm, Ref. RR-5</t>
  </si>
  <si>
    <t>450 x 300mm, Ref. RR-6</t>
  </si>
  <si>
    <t>750x 200mm, Ref. RR-8</t>
  </si>
  <si>
    <t>750 x 450mm, Ref. RR-12</t>
  </si>
  <si>
    <t>1200 x 1200mm, Ref. RR-16</t>
  </si>
  <si>
    <t>Exhaust Air Louver (EAL)</t>
  </si>
  <si>
    <t>EAL 550 x 300mm</t>
  </si>
  <si>
    <t>EAL 1500 x 1000mm</t>
  </si>
  <si>
    <t>EAL 2000 x 500mm</t>
  </si>
  <si>
    <t>EAL 2500 x 1000mm</t>
  </si>
  <si>
    <t>EAL 3000 x 1000mm</t>
  </si>
  <si>
    <t>EAL 3550 x 550mm</t>
  </si>
  <si>
    <t>EAL 4000 x 600mm</t>
  </si>
  <si>
    <t>EAL 4500 x 2500mm</t>
  </si>
  <si>
    <t>Fresh Air Louver (FAL)</t>
  </si>
  <si>
    <t>FAL 550 x 350mm</t>
  </si>
  <si>
    <t>Fresh Air Louver (FAL) (Cont'd)</t>
  </si>
  <si>
    <t>FAL 900 x 800mm</t>
  </si>
  <si>
    <t>FAL 1000 x 650mm</t>
  </si>
  <si>
    <t>FAL 1200 x 600mm</t>
  </si>
  <si>
    <t>FAL 2000 x 1500mm</t>
  </si>
  <si>
    <t>FAL 2350 x 750mm</t>
  </si>
  <si>
    <t>FAL 300 x 300mm</t>
  </si>
  <si>
    <t>FAL 4000 x 1000mm</t>
  </si>
  <si>
    <t>FAL 5550 x 600mm</t>
  </si>
  <si>
    <t>FAL 6000 x 1000mm</t>
  </si>
  <si>
    <t>FAL 6000 x 4000mm</t>
  </si>
  <si>
    <t>FAL 6850 x 1300mm</t>
  </si>
  <si>
    <t>23 73 13 - MODULAR INDOOR CENTRAL-STATION AIR-HANDLING UNITS</t>
  </si>
  <si>
    <t>Type 3: FAHU - Double Deck</t>
  </si>
  <si>
    <t>FAHU-100-C-L0-03, Total cooling capacity, 57.9 kW, Supply air flow, 1770 L/s</t>
  </si>
  <si>
    <t>FAHU-100-C-L1-02, Total cooling capacity, 73.0 kW, Supply air flow, 1773 L/s</t>
  </si>
  <si>
    <t>FAHU-100-C-L1-03, Total cooling capacity, 75.6 kW, Supply air flow, 1891 L/s</t>
  </si>
  <si>
    <t>FAHU-100-C-L1-01, Total cooling capacity, 154.0 kW, Supply air flow, 3730 L/s</t>
  </si>
  <si>
    <t>FAHU-100-C-L0-01, Total cooling capacity, 176.2 kW, Supply air flow, 4272 L/s</t>
  </si>
  <si>
    <t>FAHU-100-C-L1-04, Total cooling capacity, 285.0 kW, Supply air flow, 6900 L/s</t>
  </si>
  <si>
    <t>23 73 13 - MODULAR INDOOR CENTRAL-STATION AIR-HANDLING UNITS (CONT'D)</t>
  </si>
  <si>
    <t>Type 1: VFD - Double Deck</t>
  </si>
  <si>
    <t>AHU-100-C-L1-16, Total cooling capacity, 61.2 kW, Supply air flow, 2400 L/s</t>
  </si>
  <si>
    <t>AHU-100-C-L2-11, Total cooling capacity, 71.5 kW, Supply air flow, 2696 L/s</t>
  </si>
  <si>
    <t>AHU-100-C-L2-12, Total cooling capacity, 71.5 kW, Supply air flow, 2696 L/s</t>
  </si>
  <si>
    <t>AHU-100-C-L0-27, Total cooling capacity, 65.1 kW, Supply air flow, 2965 L/s</t>
  </si>
  <si>
    <t>AHU-100-WP-L0-18, Total cooling capacity, 51.6 kW, Supply air flow, 3260 L/s</t>
  </si>
  <si>
    <t>AHU-100-WP-L0-19, Total cooling capacity, 51.6 kW, Supply air flow, 3260 L/s</t>
  </si>
  <si>
    <t>AHU-100-EP-L0-20, Total cooling capacity, 51.6 kW, Supply air flow, 3260 L/s</t>
  </si>
  <si>
    <t>AHU-100-EP-L0-21, Total cooling capacity, 51.6 kW, Supply air flow, 3260 L/s</t>
  </si>
  <si>
    <t>AHU-100-C-L0-29, Total cooling capacity, 59.6 kW, Supply air flow, 3645 L/s</t>
  </si>
  <si>
    <t>AHU-100-C-L0-30, Total cooling capacity, 68.5 kW, Supply air flow, 3800 L/s</t>
  </si>
  <si>
    <t>Type 1: VFD - Double Deck (Cont'd)</t>
  </si>
  <si>
    <t>AHU-100-C-L0-12, Total cooling capacity, 86.1 kW, Supply air flow, 4011 L/s</t>
  </si>
  <si>
    <t>AHU-100-C-L1-06, Total cooling capacity, 128.5 kW, Supply air flow, 4120 L/s</t>
  </si>
  <si>
    <t>AHU-100-C-L1-11, Total cooling capacity, 128.5 kW, Supply air flow, 4210 L/s</t>
  </si>
  <si>
    <t>AHU-100-C-L0-08, Total cooling capacity, 89.8 kW, Supply air flow, 4280 L/s</t>
  </si>
  <si>
    <t>AHU-100-C-L0-31, Total cooling capacity, 74.9 kW, Supply air flow, 4510 L/s</t>
  </si>
  <si>
    <t>AHU-100-C-L0-28, Total cooling capacity, 84.0 kW, Supply air flow, 5045 L/s</t>
  </si>
  <si>
    <t>AHU-100-C-L0-10, Total cooling capacity, 130.0 kW, Supply air flow, 5512 L/s</t>
  </si>
  <si>
    <t>AHU-100-C-L2-05, Total cooling capacity, 165.3 kW, Supply air flow, 6910 L/s</t>
  </si>
  <si>
    <t>AHU-100-C-L2-06, Total cooling capacity, 165.3 kW, Supply air flow, 6910 L/s</t>
  </si>
  <si>
    <t>AHU-100-C-L0-25, Total cooling capacity, 179.4 kW, Supply air flow, 7695 L/s</t>
  </si>
  <si>
    <t>AHU-100-C-L0-13A, Total cooling capacity, 204.7 kW, Supply air flow, 8300 L/s</t>
  </si>
  <si>
    <t>AHU-100-C-L0-13B, Total cooling capacity, 204.7 kW, Supply air flow, 8300 L/s</t>
  </si>
  <si>
    <t>AHU-100-C-L0-26, Total cooling capacity, 207.6 kW, Supply air flow, 8800 L/s</t>
  </si>
  <si>
    <t>AHU-100-C-L0-09, Total cooling capacity, 210.3 kW, Supply air flow, 8971 L/s</t>
  </si>
  <si>
    <t>AHU-100-C-L0-06, Total cooling capacity, 135.4 kW, Supply air flow, 9219 L/s</t>
  </si>
  <si>
    <t>AHU-100-C-L0-11, Total cooling capacity, 182.7 kW, Supply air flow, 9656 L/s</t>
  </si>
  <si>
    <t>AHU-100-C-L1-05, Total cooling capacity, 211.6 kW, Supply air flow, 9725 L/s</t>
  </si>
  <si>
    <t>AHU-100-C-L1-13, Total cooling capacity, 221.0 kW, Supply air flow, 9895 L/s</t>
  </si>
  <si>
    <t>AHU-100-C-L1-12C, Total cooling capacity, 196.0 kW, Supply air flow, 10035 L/s</t>
  </si>
  <si>
    <t>AHU-100-EP-L2-08, Total cooling capacity, 196.5 kW, Supply air flow, 10290 L/s</t>
  </si>
  <si>
    <t>AHU-100-C-L1-07, Total cooling capacity, 200.5 kW, Supply air flow, 10518 L/s</t>
  </si>
  <si>
    <t>AHU-100-C-L1-09, Total cooling capacity, 200.5 kW, Supply air flow, 10518 L/s</t>
  </si>
  <si>
    <t>AHU-100-WP-L2-04, Total cooling capacity, 177.6 kW, Supply air flow, 10600 L/s</t>
  </si>
  <si>
    <t>AHU-100-C-L1-12A, Total cooling capacity, 233.1 kW, Supply air flow, 11500 L/s</t>
  </si>
  <si>
    <t>AHU-100-C-L1-12B, Total cooling capacity, 233.1 kW, Supply air flow, 11520 L/s</t>
  </si>
  <si>
    <t>AHU-100-C-L0-05, Total cooling capacity, 259.3 kW, Supply air flow, 12700 L/s</t>
  </si>
  <si>
    <t>Type 5: VFD - Single Deck</t>
  </si>
  <si>
    <t>AHU-100-C-L0-RADIO-01, Total cooling capacity, 30.3 kW, Supply air flow, 2334 L/s</t>
  </si>
  <si>
    <t>AHU-100-C-L0-RURA-01, Total cooling capacity, 32.7 kW, Supply air flow, 2887 L/s</t>
  </si>
  <si>
    <t>AHU-100-C-L0-MAIN LV01, Total cooling capacity, 45.4 kW, Supply air flow, 2870 L/s</t>
  </si>
  <si>
    <t>AHU-100-C-L0-TRANSFORMER-01, Total cooling capacity, 75.6 kW, Supply air flow, 3540 L/s</t>
  </si>
  <si>
    <t>Type 4: UPS VFD - Single Deck</t>
  </si>
  <si>
    <t>AHU-100-WP-L0-UPS-01, Total cooling capacity, 17.4 kW, Supply air flow, 1180 L/s</t>
  </si>
  <si>
    <t>AHU-100-C-L0-UPS-03, Total cooling capacity, 73.0 kW, Supply air flow, 6670 L/s</t>
  </si>
  <si>
    <t>Type 2: VAV - Double Deck</t>
  </si>
  <si>
    <t>AHU-100-C-L2-03, Total cooling capacity, 27.4 kW, Supply air flow, 1160 L/s</t>
  </si>
  <si>
    <t>AHU-100-C-L2-07, Total cooling capacity, 42.6 kW, Supply air flow, 2135 L/s</t>
  </si>
  <si>
    <t>VAV - Double Deck (Cont'd)</t>
  </si>
  <si>
    <t>AHU-100-C-L0-07, Total cooling capacity, 123.3 kW, Supply air flow, 5815 L/s</t>
  </si>
  <si>
    <t>AHU-100-C-L1-10, Total cooling capacity, 161.0 kW, Supply air flow, 6845 L/s</t>
  </si>
  <si>
    <t>AHU-100-C-L1-08, Total cooling capacity, 231.2 kW, Supply air flow, 9785 L/s</t>
  </si>
  <si>
    <t>23 81 26 - SPLIT-SYSTEM AIR-CONDITIONERS</t>
  </si>
  <si>
    <t>23 82 19 - FAN COIL UNITS</t>
  </si>
  <si>
    <t>Fan coil units ducted type</t>
  </si>
  <si>
    <t>FCU-100-C-L0-15, Total cooling capacity, 0.7 kW, Supply air flow, 55 L/s</t>
  </si>
  <si>
    <t>FCU-100-C-L0-19, Total cooling capacity, 0.7 kW, Supply air flow, 70 L/s</t>
  </si>
  <si>
    <t>FCU-100-C-L0-20, Total cooling capacity, 0.7 kW, Supply air flow, 70 L/s</t>
  </si>
  <si>
    <t>FCU-100-SE-L0-14, Total cooling capacity, 0.8 kW, Supply air flow, 70 L/s</t>
  </si>
  <si>
    <t>FCU-100-C-L0-N-15, Total cooling capacity, 1.0 kW, Supply air flow, 95 L/s</t>
  </si>
  <si>
    <t>FCU-100-C-L1-RET-10, Total cooling capacity, 1.0 kW, Supply air flow, 130 L/s</t>
  </si>
  <si>
    <t>FCU-100-SE-L0-06, Total cooling capacity, 1.1 kW, Supply air flow, 90 L/s</t>
  </si>
  <si>
    <t>FCU-100-C-L0-N-03, Total cooling capacity, 1.1 kW, Supply air flow, 105 L/s</t>
  </si>
  <si>
    <t>FCU-100-SE-L0-07, Total cooling capacity, 1.2 kW, Supply air flow, 100 L/s</t>
  </si>
  <si>
    <t>23 82 19 - FAN COIL UNITS (CONT'D)</t>
  </si>
  <si>
    <t>Fan coil units in double skin casing construction, include for connection to supply/return air ductwork, supply/return chilled water pipe work, and electrical connections to local outlets, fixing in position, in accordance with the drawings (DAR-NBIA-FD-100-MEC-DW-06-003XXXXX-E) and specifications (Cont'd)</t>
  </si>
  <si>
    <t>Fan coil units ducted Ref. (Cont'd)</t>
  </si>
  <si>
    <t>FCU-100-C-L0-22, Total cooling capacity, 1.3 kW, Supply air flow, 120 L/s</t>
  </si>
  <si>
    <t>FCU-100-C-L0-MV1-01, Total cooling capacity, 1.4 kW, Supply air flow, 80 L/s</t>
  </si>
  <si>
    <t>FCU-100-C-L0-MV1-02, Total cooling capacity, 1.4 kW, Supply air flow, 80 L/s</t>
  </si>
  <si>
    <t>FCU-100-C-L2-N-01, Total cooling capacity, 1.4 kW, Supply air flow, 110 L/s</t>
  </si>
  <si>
    <t>FCU-100-C-L0-N-04, Total cooling capacity, 1.4 kW, Supply air flow, 120 L/s</t>
  </si>
  <si>
    <t>FCU-100-C-L0-N-01, Total cooling capacity, 1.5 kW, Supply air flow, 130 L/s</t>
  </si>
  <si>
    <t>FCU-100-SE-L0-01, Total cooling capacity, 1.6 kW, Supply air flow, 135 L/s</t>
  </si>
  <si>
    <t>FCU-100-C-L0-23, Total cooling capacity, 1.7 kW, Supply air flow, 135 L/s</t>
  </si>
  <si>
    <t>FCU-100-SE-L0-08, Total cooling capacity, 1.9 kW, Supply air flow, 165 L/s</t>
  </si>
  <si>
    <t>FCU-100-C-L1-RET-13, Total cooling capacity, 1.9 kW, Supply air flow, 262 L/s</t>
  </si>
  <si>
    <t>FCU-100-C-L1-RET-11, Total cooling capacity, 2.1 kW, Supply air flow, 303 L/s</t>
  </si>
  <si>
    <t>FCU-100-C-L1-RET-12, Total cooling capacity, 2.2 kW, Supply air flow, 307 L/s</t>
  </si>
  <si>
    <t>FCU-100-C-L2-ELE-07, Total cooling capacity, 2.3 kW, Supply air flow, 135 L/s</t>
  </si>
  <si>
    <t>FCU-100-C-L0-11, Total cooling capacity, 2.5 kW, Supply air flow, 195 L/s</t>
  </si>
  <si>
    <t>FCU-100-C-L2-N-02, Total cooling capacity, 2.6 kW, Supply air flow, 215 L/s</t>
  </si>
  <si>
    <t>FCU-100-C-L0-10, Total cooling capacity, 2.6 kW, Supply air flow, 220 L/s</t>
  </si>
  <si>
    <t>FCU-100-SE-L0-09, Total cooling capacity, 2.6 kW, Supply air flow, 220 L/s</t>
  </si>
  <si>
    <t>FCU-100-C-L1-DDF-8A TO 8C, Total cooling capacity, 2.6 kW, Supply air flow, 388 L/s</t>
  </si>
  <si>
    <t>FCU-100-C-L1-RET-15A&amp;15B, Total cooling capacity, 2.7 kW, Supply air flow, 370 L/s</t>
  </si>
  <si>
    <t>FCU-100-C-L0-13, Total cooling capacity, 2.9 kW, Supply air flow, 330 L/s</t>
  </si>
  <si>
    <t>FCU-100-SE-L0-02, Total cooling capacity, 3.0 kW, Supply air flow, 245 L/s</t>
  </si>
  <si>
    <t>FCU-100-C-L2-PANTRY-01, Total cooling capacity, 3.2 kW, Supply air flow, 260 L/s</t>
  </si>
  <si>
    <t>FCU-100-C-L1-RET-09, Total cooling capacity, 3.2 kW, Supply air flow, 452 L/s</t>
  </si>
  <si>
    <t>FCU-100-C-L0-21, Total cooling capacity, 3.4 kW, Supply air flow, 220 L/s</t>
  </si>
  <si>
    <t>FCU-100-C-L2-FD-08A &amp; 08B, Total cooling capacity, 3.5 kW, Supply air flow, 90 L/s</t>
  </si>
  <si>
    <t>FCU-100-C-L1-RET-7A, Total cooling capacity, 3.5 kW, Supply air flow, 509 L/s</t>
  </si>
  <si>
    <t>FCU-100-C-L0-N-09, Total cooling capacity, 3.6 kW, Supply air flow, 315 L/s</t>
  </si>
  <si>
    <t>FCU-100-C-L0-AV-01, Total cooling capacity, 3.9 kW, Supply air flow, 370 L/s</t>
  </si>
  <si>
    <t>FCU-100-EP-L0-ELE-09, Total cooling capacity, 4.1 kW, Supply air flow, 230 L/s</t>
  </si>
  <si>
    <t>FCU-100-C-L1-RET-19, Total cooling capacity, 4.1 kW, Supply air flow, 295 L/s</t>
  </si>
  <si>
    <t>FCU-100-C-L0-25, Total cooling capacity, 4.1 kW, Supply air flow, 334 L/s</t>
  </si>
  <si>
    <t>FCU-100-C-L0-N-02, Total cooling capacity, 4.2 kW, Supply air flow, 360 L/s</t>
  </si>
  <si>
    <t>FCU-100-C-L0-N-20A TO 20E, Total cooling capacity, 4.2 kW, Supply air flow, 535 L/s</t>
  </si>
  <si>
    <t>FCU-100-C-L1-N-01A, 01B, Total cooling capacity, 4.3 kW, Supply air flow, 340 L/s</t>
  </si>
  <si>
    <t>FCU-100-L1-PRM-1A, 1B, Total cooling capacity, 4.5 kW, Supply air flow, 520 L/s</t>
  </si>
  <si>
    <t>FCU-100-C-L1-RET-17, Total cooling capacity, 4.6 kW, Supply air flow, 335 L/s</t>
  </si>
  <si>
    <t>FCU-100-C-L1-N-04A, 04 B, Total cooling capacity, 4.6 kW, Supply air flow, 375 L/s</t>
  </si>
  <si>
    <t>FCU-100-C-L0-17, Total cooling capacity, 4.7 kW, Supply air flow, 200 L/s</t>
  </si>
  <si>
    <t>FCU-100-EP-L0-FD-01-01 &amp; 01-02, Total cooling capacity, 4.7 kW, Supply air flow, 375 L/s</t>
  </si>
  <si>
    <t>FCU-100-C-L1-DDF-14A, 14 B, 14C, Total cooling capacity, 5.1 kW, Supply air flow, 375 L/s</t>
  </si>
  <si>
    <t>FCU-100-C-L2-KIT-13, Total cooling capacity, 5.6 kW, Supply air flow, 350 L/s</t>
  </si>
  <si>
    <t>FCU-100-C-L2-KIT-14, Total cooling capacity, 5.6 kW, Supply air flow, 350 L/s</t>
  </si>
  <si>
    <t>FCU-100-C-L2-KIT-15, Total cooling capacity, 5.6 kW, Supply air flow, 350 L/s</t>
  </si>
  <si>
    <t>FCU-100-C-L2-FD-06A &amp; 06B, Total cooling capacity, 5.6 kW, Supply air flow, 460 L/s (1 acting 1 stand by)</t>
  </si>
  <si>
    <t>FCU-100-C-L1-RET-20, Total cooling capacity, 5.7 kW, Supply air flow, 445 L/s</t>
  </si>
  <si>
    <t>FCU-100-C-L1-RET-21, Total cooling capacity, 5.8 kW, Supply air flow, 455 L/s</t>
  </si>
  <si>
    <t>FCU-100-SE-L0-04 A &amp; B, Total cooling capacity, 6.0 kW, Supply air flow, 460 L/s</t>
  </si>
  <si>
    <t>FCU-100-C-L0-N-06, Total cooling capacity, 6.1 kW, Supply air flow, 420 L/s</t>
  </si>
  <si>
    <t>FCU-100-C-L2-FD-07A &amp; 07B, Total cooling capacity, 6.2 kW, Supply air flow, 495 L/s (1 acting 1 stand by)</t>
  </si>
  <si>
    <t>FCU-100-C-L0-14, Total cooling capacity, 6.3 kW, Supply air flow, 510 L/s</t>
  </si>
  <si>
    <t>FCU-100-C-L2-KIT-01, Total cooling capacity, 6.4 kW, Supply air flow, 390 L/s</t>
  </si>
  <si>
    <t>FCU-100-C-L2-KIT-05, Total cooling capacity, 6.4 kW, Supply air flow, 390 L/s</t>
  </si>
  <si>
    <t>FCU-100-C-L2-KIT-07, Total cooling capacity, 6.4 kW, Supply air flow, 390 L/s</t>
  </si>
  <si>
    <t>FCU-100-C-L2-KIT-11, Total cooling capacity, 6.4 kW, Supply air flow, 390 L/s</t>
  </si>
  <si>
    <t>FCU-100-C-L0-N-18, Total cooling capacity, 6.5 kW, Supply air flow, 525 L/s</t>
  </si>
  <si>
    <t>FCU-100-C-L2-WASTE SCREENING-01, Total cooling capacity, 6.5 kW, Supply air flow, 546 L/s</t>
  </si>
  <si>
    <t>FCU-100-C-L2-KIT-16, Total cooling capacity, 6.6 kW, Supply air flow, 410 L/s</t>
  </si>
  <si>
    <t>FCU-100-C-L2-KIT-17, Total cooling capacity, 6.6 kW, Supply air flow, 410 L/s</t>
  </si>
  <si>
    <t>FCU-100-C-L2-KIT-18, Total cooling capacity, 6.6 kW, Supply air flow, 410 L/s</t>
  </si>
  <si>
    <t>FCU-100-C-L2-KIT-02, Total cooling capacity, 6.8 kW, Supply air flow, 405 L/s</t>
  </si>
  <si>
    <t>FCU-100-C-L2-KIT-03, Total cooling capacity, 6.8 kW, Supply air flow, 405 L/s</t>
  </si>
  <si>
    <t>FCU-100-C-L2-KIT-04, Total cooling capacity, 6.8 kW, Supply air flow, 405 L/s</t>
  </si>
  <si>
    <t>FCU-100-C-L2-KIT-08, Total cooling capacity, 6.8 kW, Supply air flow, 405 L/s</t>
  </si>
  <si>
    <t>FCU-100-C-L2-KIT-09, Total cooling capacity, 6.8 kW, Supply air flow, 405 L/s</t>
  </si>
  <si>
    <t>FCU-100-C-L2-KIT-10, Total cooling capacity, 6.8 kW, Supply air flow, 405 L/s</t>
  </si>
  <si>
    <t>FCU-100-C-L0-16, Total cooling capacity, 6.8 kW, Supply air flow, 500 L/s</t>
  </si>
  <si>
    <t>FCU-100-C-L2-ELE-06, Total cooling capacity, 7.2 kW, Supply air flow, 420 L/s</t>
  </si>
  <si>
    <t>FCU-100-C-L1-ELE-01 to 04, Total cooling capacity, 7.3 kW, Supply air flow, 407 L/s</t>
  </si>
  <si>
    <t>FCU-100-C-L2-ELE-05, Total cooling capacity, 7.3 kW, Supply air flow, 420 L/s</t>
  </si>
  <si>
    <t>FCU-100-C-L0-ELEC-CENT01 to 04, Total cooling capacity, 7.5 kW, Supply air flow, 415 L/s</t>
  </si>
  <si>
    <t>FCU-100-C-L0-12, Total cooling capacity, 7.8 kW, Supply air flow, 330 L/s</t>
  </si>
  <si>
    <t>FCU-100-SE-L0-03A &amp; 03B, Total cooling capacity, 8.1 kW, Supply air flow, 640 L/s</t>
  </si>
  <si>
    <t>FCU-100-C-L0-FD-CENT01A, 01B, Total cooling capacity, 8.8 kW, Supply air flow, 675 L/s</t>
  </si>
  <si>
    <t>FCU-100-C-L0-FD-CENT02A, 02B, Total cooling capacity, 8.8 kW, Supply air flow, 675 L/s</t>
  </si>
  <si>
    <t>FCU-100-C-L0-FD-CENT03A, 03B, Total cooling capacity, 8.8 kW, Supply air flow, 675 L/s</t>
  </si>
  <si>
    <t>FCU-100-C-L0-FD-CENT04A, 04B, Total cooling capacity, 8.8 kW, Supply air flow, 675 L/s</t>
  </si>
  <si>
    <t>FCU-100-C-L0-FD-CENT06A, 06B, Total cooling capacity, 8.8 kW, Supply air flow, 675 L/s</t>
  </si>
  <si>
    <t>FCU-100-C-L0-FD-CENT07A, 017B, Total cooling capacity, 8.8 kW, Supply air flow, 675 L/s</t>
  </si>
  <si>
    <t>FCU-100-SE-L0-05A &amp; B, Total cooling capacity, 11.5 kW, Supply air flow, 950 L/s</t>
  </si>
  <si>
    <t>FCU-100-C-L0-18, Total cooling capacity, 12.6 kW, Supply air flow, 450 L/s</t>
  </si>
  <si>
    <t>FCU-100-C-L0-BD-02 &amp; 03, Total cooling capacity, 13.6 kW, Supply air flow, 1265 L/s</t>
  </si>
  <si>
    <t>FAFCU-100-SE-L0-01, Total cooling capacity, 16.0 kW, Supply air flow, 635 L/s</t>
  </si>
  <si>
    <t>FCU-100-C-L0-LV2-01, Total cooling capacity, 16.0 kW, Supply air flow, 785 L/s</t>
  </si>
  <si>
    <t>FCU-100-C-L0-MV3-01 &amp; 02, Total cooling capacity, 19 kW, Supply air flow, 1095 L/s</t>
  </si>
  <si>
    <t>FCU-100-C-L0-MV4-01 &amp; 02, Total cooling capacity, 19 kW, Supply air flow, 1095 L/s</t>
  </si>
  <si>
    <t>FCU-100-C-L0-RET-01, Total cooling capacity, 21.7 kW, Supply air flow, 1600 L/s</t>
  </si>
  <si>
    <t>Fan coil Units Exposed type</t>
  </si>
  <si>
    <t>FCU-100-C-L0-PLNT RM-08, Total cooling capacity, 0.4 kW, Supply air flow, 25 L/s</t>
  </si>
  <si>
    <t>FCU-100-C-L2-N-04, Total cooling capacity, 0.4 kW, Supply air flow, 70 L/s</t>
  </si>
  <si>
    <t>FCU-100-C-L0-PLNT RM-14 &amp; 15, Total cooling capacity, 0.7 kW, Supply air flow, 50 L/s</t>
  </si>
  <si>
    <t>Fan coil Units Exposed Ref. (Cont'd)</t>
  </si>
  <si>
    <t>FCU-100-C-L2-WASTE-05, Total cooling capacity, 0.7 kW, Supply air flow, 85 L/s</t>
  </si>
  <si>
    <t>FCU-100-C-L0-N-12 &amp; 23, Total cooling capacity, 0.8 kW, Supply air flow, 65 L/s</t>
  </si>
  <si>
    <t>FCU-100-C-L0-PLNT RM-11, Total cooling capacity, 0.9 kW, Supply air flow, 60 L/s</t>
  </si>
  <si>
    <t>FCU-100-C-L0-N-10, Total cooling capacity, 0.9 kW, Supply air flow, 75 L/s</t>
  </si>
  <si>
    <t>FCU-100-WP-L2-WASTE-03, Total cooling capacity, 1.2 kW, Supply air flow, 166 L/s</t>
  </si>
  <si>
    <t>FCU-100-C-L1-WASTE-01 to 03, Total cooling capacity, 1.4 kW, Supply air flow, 314 L/s</t>
  </si>
  <si>
    <t>FCU-100-R-L0-R-ME-03 to 06, Total cooling capacity, 1.5 kW, Supply air flow, 112 L/s</t>
  </si>
  <si>
    <t>FCU-100-C-L0-N-11, Total cooling capacity, 1.6 kW, Supply air flow, 135 L/s</t>
  </si>
  <si>
    <t>FCU-100-C-L0-N-07, Total cooling capacity, 1.6 kW, Supply air flow, 140 L/s</t>
  </si>
  <si>
    <t>FCU-100-C-L0-FD-10A, 10B, Total cooling capacity, 1.7 kW, Supply air flow, 125 L/s (1 acting 1 stand by)</t>
  </si>
  <si>
    <t>FCU-100-C-L1-WASTE-04, Total cooling capacity, 1.8 kW, Supply air flow, 300 L/s</t>
  </si>
  <si>
    <t>FCU-100-C-L1-N-21, Total cooling capacity, 2.0 kW, Supply air flow, 110 L/s</t>
  </si>
  <si>
    <t>FCU-100-C-L0-N-24, Total cooling capacity, 2.1 kW, Supply air flow, 180 L/s</t>
  </si>
  <si>
    <t>FCU-100-C-L0-PLNT RM-10, Total cooling capacity, 2.3 kW, Supply air flow, 110 L/s</t>
  </si>
  <si>
    <t>FCU-100-C-L0-ELEC-11, Total cooling capacity, 2.4 kW, Supply air flow, 140 L/s</t>
  </si>
  <si>
    <t>FCU-100-C-L0-N-14, Total cooling capacity, 2.7 kW, Supply air flow, 215 L/s</t>
  </si>
  <si>
    <t>FCU-100-C-L0-24, Total cooling capacity, 2.9 kW, Supply air flow, 135 L/s</t>
  </si>
  <si>
    <t>FCU-100-SE-L0-10, Total cooling capacity, 2.9 kW, Supply air flow, 165 L/s</t>
  </si>
  <si>
    <t>FCU-100-C-L1-ME-03 TO 05, Total cooling capacity, 2.9 kW, Supply air flow, 167 L/s</t>
  </si>
  <si>
    <t>FCU-100-SE-L0-12, Total cooling capacity, 3.1 kW, Supply air flow, 255 L/s</t>
  </si>
  <si>
    <t>FCU-100-C-L1-N-03, Total cooling capacity, 3.2 kW, Supply air flow, 550 L/s</t>
  </si>
  <si>
    <t>FCU-100-C-L1-N-02, Total cooling capacity, 3.4 kW, Supply air flow, 255 L/s</t>
  </si>
  <si>
    <t>FCU-100-C-L0-PLNT RM-13, Total cooling capacity, 3.6 kW, Supply air flow, 236 L/s</t>
  </si>
  <si>
    <t>FCU-100-C-L2-ME-09, Total cooling capacity, 3.6 kW, Supply air flow, 250 L/s</t>
  </si>
  <si>
    <t>FCU-100-C-L1-ME-10&amp;11, Total cooling capacity, 3.7 kW, Supply air flow, 160 L/s</t>
  </si>
  <si>
    <t>FCU-100-C-L1-ME-01&amp;02&amp;03, Total cooling capacity, 3.75 kW, Supply air flow, 218 L/s</t>
  </si>
  <si>
    <t>FCU-100-C-L1-ME-08&amp;09, Total cooling capacity, 3.75 kW, Supply air flow, 218 L/s</t>
  </si>
  <si>
    <t>FCU-100-C-L2-ME-07, Total cooling capacity, 3.8 kW, Supply air flow, 265 L/s</t>
  </si>
  <si>
    <t>FCU-100-SE-L0-13, Total cooling capacity, 3.9 kW, Supply air flow, 220 L/s</t>
  </si>
  <si>
    <t>FCU-100-C-L0-N-13, Total cooling capacity, 4.1 kW, Supply air flow, 230 L/s</t>
  </si>
  <si>
    <t>FCU-100-C-L0-N-19, Total cooling capacity, 4.5 kW, Supply air flow, 405 L/s</t>
  </si>
  <si>
    <t>FCU-100-C-L1-ME-06&amp;07, Total cooling capacity, 4.6 kW, Supply air flow, 267 L/s</t>
  </si>
  <si>
    <t>FCU-100-C-L2-ME-08, Total cooling capacity, 4.6 kW, Supply air flow, 305 L/s</t>
  </si>
  <si>
    <t>FCU-100-C-L1-ME-12&amp;13, Total cooling capacity, 4.65 kW, Supply air flow, 200 L/s</t>
  </si>
  <si>
    <t>FCU-100-C-L2-ME-06, Total cooling capacity, 4.8 kW, Supply air flow, 320 L/s</t>
  </si>
  <si>
    <t>FCU-100-EP-L0-R-FD-03A &amp; 03B TO FCU-100-EP-L0-R-FD-06A &amp; 06B, Total cooling capacity, 4.8 kW, Supply air flow, 388 L/s (1 acting 1 stand by)</t>
  </si>
  <si>
    <t>FCU-100-C-L1-FD-01A&amp;01B, Total cooling capacity, 5.1 kW, Supply air flow, 401 L/s</t>
  </si>
  <si>
    <t>FCU-100-C-L1-FD-04A&amp;04B, Total cooling capacity, 5.1 kW, Supply air flow, 401 L/s</t>
  </si>
  <si>
    <t>FCU-100-SE-L0-11, Total cooling capacity, 5.1 kW, Supply air flow, 410 L/s</t>
  </si>
  <si>
    <t>FCU-100-C-L0-PLNT RM-03 &amp; 04, Total cooling capacity, 5.3 kW, Supply air flow, 255 L/s</t>
  </si>
  <si>
    <t>FCU-100-C-L0-N-05A, 05B, Total cooling capacity, 5.4 kW, Supply air flow, 445 L/s</t>
  </si>
  <si>
    <t>FCU-100-C-L0-PLNT RM-01 &amp; 02, Total cooling capacity, 5.7 kW, Supply air flow, 375 L/s</t>
  </si>
  <si>
    <t>FCU-100-C-L0-PLNT RM-05, Total cooling capacity, 5.9 kW, Supply air flow, 255 L/s</t>
  </si>
  <si>
    <t>FCU-100-C-L0-PLNT RM-06 &amp; 07, Total cooling capacity, 5.9 kW, Supply air flow, 285 L/s</t>
  </si>
  <si>
    <t>FCU-100-C-L1-FD-03A&amp;03B, Total cooling capacity, 7.5 kW, Supply air flow, 600 L/s</t>
  </si>
  <si>
    <t>FCU-100-C-L1-FD-05A&amp;05B, Total cooling capacity, 7.5 kW, Supply air flow, 600 L/s</t>
  </si>
  <si>
    <t>FCU-100-C-L0-UPS-N-01A , 01B, Total cooling capacity, 7.7 kW, Supply air flow, 625 L/s (1 acting 1 stand by)</t>
  </si>
  <si>
    <t>FCU-100-C-L0-N-08, Total cooling capacity, 7.8 kW, Supply air flow, 575 L/s</t>
  </si>
  <si>
    <t>FCU-100-C-L1-FD-02A&amp;02B, Total cooling capacity, 8.7 kW, Supply air flow, 695 L/s</t>
  </si>
  <si>
    <t>FCU-100-C-L0-BD-12A, 12B, Total cooling capacity, 9.2 kW, Supply air flow, 755 L/s</t>
  </si>
  <si>
    <t>FCU-100-EP-L0-R-ELE-02-03 TO 02-06, Total cooling capacity, 9.4 kW, Supply air flow, 540 L/s</t>
  </si>
  <si>
    <t>FCU-100-EP-L0-R-ELE-01-03 TO 01-06, Total cooling capacity, 12.7 kW, Supply air flow, 740 L/s</t>
  </si>
  <si>
    <t>Vertical fan coil units Ducted type</t>
  </si>
  <si>
    <t>VFCU-100-P-L0-23, Total cooling capacity, 1.9 kW, Supply air flow, 194 L/s</t>
  </si>
  <si>
    <t>VFCU-100-P-L0-20 &amp; 21, Total cooling capacity, 2.3 kW, Supply air flow, 235 L/s</t>
  </si>
  <si>
    <t>VFCU-100-P-L0-22 &amp; 24, Total cooling capacity, 2.4 kW, Supply air flow, 247 L/s</t>
  </si>
  <si>
    <t>Vertical fan coil units Ducted type (Cont'd)</t>
  </si>
  <si>
    <t>VFCU-100-P-L0-26, Total cooling capacity, 4.6 kW, Supply air flow, 468 L/s</t>
  </si>
  <si>
    <t>VFCU-100-P-L0-19, Total cooling capacity, 4.7 kW, Supply air flow, 489 L/s</t>
  </si>
  <si>
    <t>VFCU-100-P-L0-27 &amp; 28, Total cooling capacity, 5.3 kW, Supply air flow, 120 L/s</t>
  </si>
  <si>
    <t>VFCU-100-P-L0-29, Total cooling capacity, 7.8 kW, Supply air flow, 175 L/s</t>
  </si>
  <si>
    <t>VFCU-100-P-L0-02, Total cooling capacity, 12.8 kW, Supply air flow, 938 L/s</t>
  </si>
  <si>
    <t>VFCU-100-P-L0-11, Total cooling capacity, 23.4 kW, Supply air flow, 1731 L/s</t>
  </si>
  <si>
    <t>VFCU-100-P-L0-15, Total cooling capacity, 33.8 kW, Supply air flow, 2363 L/s</t>
  </si>
  <si>
    <t>Vertical fan coil units Cassette type</t>
  </si>
  <si>
    <t>VFCU-100-P-L0-17 &amp; 18, Total cooling capacity, 0.8 kW, Supply air flow, 66 L/s</t>
  </si>
  <si>
    <t>VFCU-100-P-L0-25, Total cooling capacity, 0.9 kW, Supply air flow, 74 L/s</t>
  </si>
  <si>
    <t>VFCU-100-P-L0-12, Total cooling capacity, 1.4 kW, Supply air flow, 111 L/s</t>
  </si>
  <si>
    <t>VFCU-100-P-L0-13, Total cooling capacity, 1.7 kW, Supply air flow, 133 L/s</t>
  </si>
  <si>
    <t>VFCU-100-P-L0-14, Total cooling capacity, 2.2 kW, Supply air flow, 193 L/s</t>
  </si>
  <si>
    <t>VFCU-100-P-L0-06, Total cooling capacity, 2.9 kW, Supply air flow, 267 L/s</t>
  </si>
  <si>
    <t>VFCU-100-P-L0-30, Total cooling capacity, 2.9 kW, Supply air flow, 267 L/s</t>
  </si>
  <si>
    <t>VFCU-100-P-L0-08, Total cooling capacity, 3.3 kW, Supply air flow, 307 L/s</t>
  </si>
  <si>
    <t>VFCU-100-P-L0-07, Total cooling capacity, 3.4 kW, Supply air flow, 279 L/s</t>
  </si>
  <si>
    <t>Vertical fan coil units Cassette Ref. (Cont'd)</t>
  </si>
  <si>
    <t>VFCU-100-P-L0-03, Total cooling capacity, 4.1 kW, Supply air flow, 333 L/s</t>
  </si>
  <si>
    <t>VFCU-100-P-L0-04, Total cooling capacity, 4.3 kW, Supply air flow, 354 L/s</t>
  </si>
  <si>
    <t>VFCU-100-P-L0-01, Total cooling capacity, 4.5 kW, Supply air flow, 379 L/s</t>
  </si>
  <si>
    <t>VFCU-100-P-L0-16, Total cooling capacity, 4.8 kW, Supply air flow, 402 L/s</t>
  </si>
  <si>
    <t>VFCU-100-P-L0-05, Total cooling capacity, 5.5 kW, Supply air flow, 501 L/s</t>
  </si>
  <si>
    <t>VFCU-100-P-L0-09, Total cooling capacity, 8.2 kW, Supply air flow, 748 L/s</t>
  </si>
  <si>
    <t>VFCU-100-P-L0-10, Total cooling capacity, 8.2 kW, Supply air flow, 747 L/s</t>
  </si>
  <si>
    <t>Div-23/1</t>
  </si>
  <si>
    <t>Div-23/2</t>
  </si>
  <si>
    <t>Div-23/3</t>
  </si>
  <si>
    <t>Div-23/4</t>
  </si>
  <si>
    <t>Div-23/5</t>
  </si>
  <si>
    <t>Div-23/6</t>
  </si>
  <si>
    <t>Div-23/7</t>
  </si>
  <si>
    <t>Div-23/8</t>
  </si>
  <si>
    <t>Div-23/9</t>
  </si>
  <si>
    <t>Div-23/10</t>
  </si>
  <si>
    <t>Div-23/11</t>
  </si>
  <si>
    <t>Div-23/12</t>
  </si>
  <si>
    <t>Div-23/13</t>
  </si>
  <si>
    <t>Div-23/14</t>
  </si>
  <si>
    <t>Div-23/15</t>
  </si>
  <si>
    <t>Div-23/16</t>
  </si>
  <si>
    <t>Div-23/17</t>
  </si>
  <si>
    <t>Total Brough Forward from Previous Page</t>
  </si>
  <si>
    <t>Div-23/18</t>
  </si>
  <si>
    <t>Div-23/19</t>
  </si>
  <si>
    <t>Div-23/20</t>
  </si>
  <si>
    <t>Div-23/21</t>
  </si>
  <si>
    <t>Div-23/22</t>
  </si>
  <si>
    <t>Div-23/23</t>
  </si>
  <si>
    <t>Div-23/24</t>
  </si>
  <si>
    <t>Div-23/25</t>
  </si>
  <si>
    <t>Div-23/26</t>
  </si>
  <si>
    <t>Div-23/27</t>
  </si>
  <si>
    <t>Div-23/28</t>
  </si>
  <si>
    <t>Div-23/29</t>
  </si>
  <si>
    <t>Div-23/30</t>
  </si>
  <si>
    <t>Div-23/31</t>
  </si>
  <si>
    <t>Div-23/32</t>
  </si>
  <si>
    <t>Div-23/33</t>
  </si>
  <si>
    <t>Carried to Next Page (US$)</t>
  </si>
  <si>
    <t>Div-23/34</t>
  </si>
  <si>
    <t>Div-23/35</t>
  </si>
  <si>
    <t>Div-23/36</t>
  </si>
  <si>
    <t>Div-23/37</t>
  </si>
  <si>
    <t>Div-23/38</t>
  </si>
  <si>
    <t>Div-23/39</t>
  </si>
  <si>
    <t>Div-23/40</t>
  </si>
  <si>
    <t>Div-23/41</t>
  </si>
  <si>
    <t>Div-23/42</t>
  </si>
  <si>
    <t>Div-23/43</t>
  </si>
  <si>
    <t>Div-23/44</t>
  </si>
  <si>
    <t>Div-23/45</t>
  </si>
  <si>
    <t>Div-23/46</t>
  </si>
  <si>
    <t>Div-23/47</t>
  </si>
  <si>
    <t>Div-23/48</t>
  </si>
  <si>
    <t>Div-23/49</t>
  </si>
  <si>
    <t>Div-23/50</t>
  </si>
  <si>
    <t>Div-23/51</t>
  </si>
  <si>
    <t>Div-23/52</t>
  </si>
  <si>
    <t>Div-23/53</t>
  </si>
  <si>
    <t>Div-23/54</t>
  </si>
  <si>
    <t>Div-23/55</t>
  </si>
  <si>
    <t>Div-23/56</t>
  </si>
  <si>
    <t>Div-23/57</t>
  </si>
  <si>
    <t>Div-23/58</t>
  </si>
  <si>
    <t>Div-23/59</t>
  </si>
  <si>
    <t>Div-23/60</t>
  </si>
  <si>
    <t>Div-23/61</t>
  </si>
  <si>
    <t>Div-23/62</t>
  </si>
  <si>
    <t>Div-23/63</t>
  </si>
  <si>
    <t>Div-23/64</t>
  </si>
  <si>
    <t>Div-23/65</t>
  </si>
  <si>
    <t>Div-23/66</t>
  </si>
  <si>
    <t>Div-23/67</t>
  </si>
  <si>
    <t>Div-23/68</t>
  </si>
  <si>
    <t>Div-23/69</t>
  </si>
  <si>
    <t>Div-23/70</t>
  </si>
  <si>
    <t>Div-23/71</t>
  </si>
  <si>
    <t>Div-23/72</t>
  </si>
  <si>
    <t>Div-23/73</t>
  </si>
  <si>
    <t>Div-23/74</t>
  </si>
  <si>
    <t>Div-23/75</t>
  </si>
  <si>
    <t>Div-23/76</t>
  </si>
  <si>
    <t>Div-23/77</t>
  </si>
  <si>
    <t>DIVISION 26 - ELECTRICAL</t>
  </si>
  <si>
    <t>26 05 13 - MEDIUM VOLTAGE CABLES</t>
  </si>
  <si>
    <t>3C,120mm² PVC/XLPE/Cu</t>
  </si>
  <si>
    <t>26 05 19 - LOW-VOLTAGE ELECTRIC POWER CONDUCTORS AND CABLES</t>
  </si>
  <si>
    <t>2C,2.5mm² + 1C,2.5mm²</t>
  </si>
  <si>
    <t>2C,4mm² + 1C,4mm²</t>
  </si>
  <si>
    <t>2C,6mm² + 1C,6mm²</t>
  </si>
  <si>
    <t>2C,10mm² + 1C,10mm²</t>
  </si>
  <si>
    <t>2C,16mm² + 1C,16mm²</t>
  </si>
  <si>
    <t>2C,25mm² + 1C,16mm²</t>
  </si>
  <si>
    <t>2C,35mm² + 1C,16mm²</t>
  </si>
  <si>
    <t>2C,70mm² + 1C,35mm²</t>
  </si>
  <si>
    <t>2(2C,150mm²) + 1C,150mm²</t>
  </si>
  <si>
    <t>3C,2.5mm²</t>
  </si>
  <si>
    <t>26 05 19 - LOW-VOLTAGE ELECTRIC POWER CONDUCTORS AND CABLES (CONT'D)</t>
  </si>
  <si>
    <t>Low voltage LS0H/XLPE/CU + LS0H/CU electrical power cable, in accordance with the drawings and specifications (Cont'd)</t>
  </si>
  <si>
    <t>3C,2.5mm² + 1C,2.5mm²</t>
  </si>
  <si>
    <t>4C,6mm²</t>
  </si>
  <si>
    <t>4C,10mm²</t>
  </si>
  <si>
    <t>4C,16mm²</t>
  </si>
  <si>
    <t>4C,2.5mm² + 1C,2.5mm²</t>
  </si>
  <si>
    <t>4C,4mm² + 1C,4mm²</t>
  </si>
  <si>
    <t>4C,6mm² + 1C,6mm²</t>
  </si>
  <si>
    <t>4C,10mm² + 1C,10mm²</t>
  </si>
  <si>
    <t>4C,16mm² + 1C,16mm²</t>
  </si>
  <si>
    <t>4C,25mm² + 1C,16mm²</t>
  </si>
  <si>
    <t>4C,35mm² + 1C,16mm²</t>
  </si>
  <si>
    <t>4C,50mm² + 1C,25mm²</t>
  </si>
  <si>
    <t>4C,70mm² + 1C,35mm²</t>
  </si>
  <si>
    <t>4C,95mm² + 1C,50mm²</t>
  </si>
  <si>
    <t>4C,120mm² + 1C,70mm²</t>
  </si>
  <si>
    <t>4C,150mm² + 1C,95mm²</t>
  </si>
  <si>
    <t>4C,240mm² + 1C,120mm²</t>
  </si>
  <si>
    <t>4C,300mm² + 1C,150mm²</t>
  </si>
  <si>
    <t>3(4C,185mm²) + 1C,300mm²</t>
  </si>
  <si>
    <t>2(4C,150mm²) + 1C,150mm²</t>
  </si>
  <si>
    <t>2(4C,185mm²) + 1C,185mm²</t>
  </si>
  <si>
    <t>2(4C,240mm²) + 1C,240mm²</t>
  </si>
  <si>
    <t>2(4C,300mm²) + 1C,300mm²</t>
  </si>
  <si>
    <t>3(4C,240mm²) + 1C,400mm²</t>
  </si>
  <si>
    <t>4C,185mm² + 1C,95mm²</t>
  </si>
  <si>
    <t>2(4C,120mm²) + 1C,120mm²</t>
  </si>
  <si>
    <t>9SC, 630mm</t>
  </si>
  <si>
    <t>27SC, 630mm²</t>
  </si>
  <si>
    <t>26 05 26 - GROUNDING AND BONDING FOR ELECTRICAL SYSTEM</t>
  </si>
  <si>
    <t>6 Way earth bar</t>
  </si>
  <si>
    <t>120mm² copper, PVC</t>
  </si>
  <si>
    <t>Earth test link</t>
  </si>
  <si>
    <t>Earth pit - earthing</t>
  </si>
  <si>
    <t>Allow for interconnecting earth bars in MV rooms</t>
  </si>
  <si>
    <t>Allow for interconnecting earth bars in LV rooms</t>
  </si>
  <si>
    <t>Allow for earth bars at mechanical room</t>
  </si>
  <si>
    <t>Allow for earth bars at electrical room</t>
  </si>
  <si>
    <t>Earth pit for communication</t>
  </si>
  <si>
    <t>Earth bar at BD room (Communication)</t>
  </si>
  <si>
    <t>Earth bar at FD room (Communication)</t>
  </si>
  <si>
    <t>Allow for earthing system at packaged engine generator</t>
  </si>
  <si>
    <t>26 05 33 - RACWAYS AND BOXES FOR ELECTRICAL SYSTEM</t>
  </si>
  <si>
    <t>Floor boxes including outlets and all related accessories and fixing, in accordance with the drawings and specifications</t>
  </si>
  <si>
    <t>Floor Box Ref. A</t>
  </si>
  <si>
    <t>Floor Box Ref. B</t>
  </si>
  <si>
    <t>Floor Box Ref. B1</t>
  </si>
  <si>
    <t>Floor Box Ref. C</t>
  </si>
  <si>
    <t>Floor Box Ref. C1</t>
  </si>
  <si>
    <t>Floor Box Ref. D</t>
  </si>
  <si>
    <t>Floor Box Ref. E</t>
  </si>
  <si>
    <t>Floor Box Ref. F</t>
  </si>
  <si>
    <t>Floor Box Ref. G</t>
  </si>
  <si>
    <t>26 05 36 - CABLE TRAYS FOR ELECTRICAL SYSTEM</t>
  </si>
  <si>
    <t>Cable tray</t>
  </si>
  <si>
    <t>1x300mm Cable tray</t>
  </si>
  <si>
    <t>1x450mm Cable tray</t>
  </si>
  <si>
    <t>1x600mm Cable tray</t>
  </si>
  <si>
    <t>1x900mm Cable tray</t>
  </si>
  <si>
    <t>2x600mm Cable tray</t>
  </si>
  <si>
    <t>2x900mm Cable tray</t>
  </si>
  <si>
    <t>3x600mm Cable tray</t>
  </si>
  <si>
    <t>3x900mm Cable tray</t>
  </si>
  <si>
    <t>1x300mm Cable tray Riser</t>
  </si>
  <si>
    <t>1x600mm Cable tray Riser</t>
  </si>
  <si>
    <t>1x900mm Cable tray Riser</t>
  </si>
  <si>
    <t>2x600mm Cable tray Riser</t>
  </si>
  <si>
    <t>2x900mm Cable tray Riser</t>
  </si>
  <si>
    <t>1 x300mm cable tray in trench</t>
  </si>
  <si>
    <t>26 05 36 - CABLE TRAYS FOR ELECTRICAL SYSTEM (CONT'D)</t>
  </si>
  <si>
    <t>100mm diameter PVC</t>
  </si>
  <si>
    <t>150mm diameter PVC</t>
  </si>
  <si>
    <t>26 09 14.10,11 &amp; 15 - SUPERVISORY CONTROL AND DATA ACQUISITION SYSTEM</t>
  </si>
  <si>
    <t>MTB-SC-01</t>
  </si>
  <si>
    <t>MTX-SC-01</t>
  </si>
  <si>
    <t>PLC's</t>
  </si>
  <si>
    <t>26 09 14.10,11 &amp; 15 - SUPERVISORY CONTROL AND DATA ACQUISITION SYSTEM (CONT'D)</t>
  </si>
  <si>
    <t>Ring main unit</t>
  </si>
  <si>
    <t>Transformers</t>
  </si>
  <si>
    <t>PLC/MSB</t>
  </si>
  <si>
    <t>Generator</t>
  </si>
  <si>
    <t>26 09 43 - NETWORK LIGHTING CONTROLS</t>
  </si>
  <si>
    <t>Ceiling mounted photocell</t>
  </si>
  <si>
    <t>Wall mounted photocell</t>
  </si>
  <si>
    <t>26 09 43 - NETWORK LIGHTING CONTROLS(CONT'D)</t>
  </si>
  <si>
    <t>To ceiling mounted occupancy sensor, dual technology</t>
  </si>
  <si>
    <t>To ceiling mounted occupancy sensor, ultrasonic</t>
  </si>
  <si>
    <t>To occupancy sensor, ultrasonic hallway</t>
  </si>
  <si>
    <t>To ceiling mounted photocell</t>
  </si>
  <si>
    <t>To wall mounted photocell</t>
  </si>
  <si>
    <t>Lighting relay panel, LRP</t>
  </si>
  <si>
    <t>26 12 00 - MEDIUM-VOLTAGE TRANSFORMER</t>
  </si>
  <si>
    <t>26 13 00 - MEDIUM-VOLTAGE SWITCHGEAR</t>
  </si>
  <si>
    <t>MTB-RMU-01, 2096.6 kW</t>
  </si>
  <si>
    <t>MTB-RMU-02, 2321.1 kW</t>
  </si>
  <si>
    <t>MTB-RMU-05, 2299.3 kW</t>
  </si>
  <si>
    <t>RT3-RMU-01, 959.8 kW</t>
  </si>
  <si>
    <t>RT4-RMU-01, 921.1 kW</t>
  </si>
  <si>
    <t>RT5-RMU-01,952.7kW</t>
  </si>
  <si>
    <t>RT6-RMU-01, 964.7kW</t>
  </si>
  <si>
    <t>MTB-ERMU-01, 223.7 kW</t>
  </si>
  <si>
    <t>26 24 13 - SWITCHBOARDS</t>
  </si>
  <si>
    <t>Main Switchboards</t>
  </si>
  <si>
    <t>MTB-MSB-01, 21-ways with 4P 2x 5000AT/5000AF PACB mains, 18 No MCCBs and 16 No kWh meters, CL-2096.6 kW</t>
  </si>
  <si>
    <t>MTB-MSB-02, 21-ways with 4P 1x 5000AT/5000AF PACB mains, 18 No MCCBs and 16 No kWh meters, CL-2321.1 kW</t>
  </si>
  <si>
    <t>MTB-MSB-05, 31-ways with 4P 2x 5000AT/5000AF PACB mains, 27 No MCCBs and 15 No kWh meters, CL-2299.3kW/2317.8kW</t>
  </si>
  <si>
    <t>RT3-MSB-01, 19-ways with 4P 1x 1600AT/1600AF PACB mains, 16 No MCCBs and 14 No kWh meters, CL-959.8 kW</t>
  </si>
  <si>
    <t>RT4-MSB-01, 19-ways with 4P 1x 1600AT/1600AF PACB mains, 16 No MCCBs and 14 No kWh meters, CL-921 kW</t>
  </si>
  <si>
    <t>RT5-MSB-01, 19-ways with 4P 1x 1600AT/1600AF PACB mains, 16 No MCCBs and 14 No kWh meters, CL-952.7 kW</t>
  </si>
  <si>
    <t>RT6-MSB-01, 21-ways with 4P 1x 1600AT/1600AF PACB mains, 18 No MCCBs and 16 No kWh meters, CL-964.7 kW</t>
  </si>
  <si>
    <t>26 24 13 - SWITCHBOARDS (CONT'D)</t>
  </si>
  <si>
    <t>MTB-EMSB-01, 14 ways with 4P 1x 5000AT/5000AF PACB mains, 12 No MCCBs and 11 No kWh meters, CL-223.7 kW</t>
  </si>
  <si>
    <t>26 24 16 - PANELBOARDS</t>
  </si>
  <si>
    <t xml:space="preserve">MTB-PB-Z2-L0-11,  CL-12 kW </t>
  </si>
  <si>
    <t xml:space="preserve">Ref RT3-PB-L0-01,RT5-PB-L0-01,RT6-PB-L0-01,RT4-PB-L0-01,  CL-16.8 kW </t>
  </si>
  <si>
    <t xml:space="preserve">MTB-PB-Z1-L1-02,  CL-29.5 kW </t>
  </si>
  <si>
    <t xml:space="preserve">POD5-PB-L0-01,  CL-48.5 kW </t>
  </si>
  <si>
    <t xml:space="preserve">POD1-PB-L0-01,  CL-53.1 kW </t>
  </si>
  <si>
    <t xml:space="preserve">MTB-PB-Z3-L0-02,  CL-59.0kW </t>
  </si>
  <si>
    <t xml:space="preserve">MTB-PB-Z2-L1-08,  CL-83.0 kW </t>
  </si>
  <si>
    <t>POD4-PB-L0-01,  CL-86.6 kW</t>
  </si>
  <si>
    <t xml:space="preserve">POD3-PB-L0-01,  CL-89.3 kW </t>
  </si>
  <si>
    <t xml:space="preserve">MTB-PB-Z1-L1-01,  CL-91.0 kW </t>
  </si>
  <si>
    <t xml:space="preserve">POD2-PB-L0-01,  CL-97.9 kW </t>
  </si>
  <si>
    <t xml:space="preserve">MTB-PB-Z2-L0-06,  CL-110.6 kW </t>
  </si>
  <si>
    <t xml:space="preserve">MTB-PB-Z2-L0-03,  CL-118.4 kW </t>
  </si>
  <si>
    <t xml:space="preserve">MTB-PB-Z2-L0-07,  CL-132.9 kW </t>
  </si>
  <si>
    <t xml:space="preserve">MTB-PB-Z2-L0-02,  CL-144.4 kW </t>
  </si>
  <si>
    <t>26 24 16 - PANELBOARDS (CONT'D)</t>
  </si>
  <si>
    <t xml:space="preserve">MTB-PB-Z2-L1-06,  CL-161.1 kW </t>
  </si>
  <si>
    <t xml:space="preserve">MTB-PB-Z2-L0-09,  CL-200.7 kW </t>
  </si>
  <si>
    <t xml:space="preserve">MTB-PB-Z2-L1-04,  CL-289.1 kW </t>
  </si>
  <si>
    <t xml:space="preserve">MTB-PB-Z2-L0-10,  CL-312.5 kW </t>
  </si>
  <si>
    <t xml:space="preserve">MTB-PB-Z2-L1-10,  CL-312.9 kW </t>
  </si>
  <si>
    <t xml:space="preserve">MTB-PB-Z2-L0-04,  CL-315.2 kW </t>
  </si>
  <si>
    <t xml:space="preserve">MTB-PB-Z2-L1-02,  CL-326.5 kW </t>
  </si>
  <si>
    <t xml:space="preserve">MTB-PB-Z2-L1-09,  CL-328.0 kW </t>
  </si>
  <si>
    <t xml:space="preserve">MTB-PB-Z3-L0-01,  CL-335.2 kW </t>
  </si>
  <si>
    <t>MTB-PB-Z2-L1-07,  CL-346.8 kW</t>
  </si>
  <si>
    <t xml:space="preserve">MTB-PB-Z2-L1-03,  CL-361.8 kW </t>
  </si>
  <si>
    <t xml:space="preserve">MTB-PB-Z2-L0-05,  CL-395.2 kW </t>
  </si>
  <si>
    <t xml:space="preserve">MTB-PB-Z2-L0-01,  CL-398.8 kW </t>
  </si>
  <si>
    <t xml:space="preserve">STF-PB-L0-01,  CL-423.8 kW </t>
  </si>
  <si>
    <t xml:space="preserve">MTB-PB-Z2-L1-01,  CL-455.9 kW </t>
  </si>
  <si>
    <t xml:space="preserve">MTB-PB-Z2-L1-05,  CL-493.6 kW </t>
  </si>
  <si>
    <t xml:space="preserve">MTB-EPDB-01 ,  CL-176.0kW </t>
  </si>
  <si>
    <t xml:space="preserve">POD3-UPB-L0-01,  CL-4.4 kW </t>
  </si>
  <si>
    <t xml:space="preserve">POD5-UPB-L0-01,  CL-5.0 kW </t>
  </si>
  <si>
    <t xml:space="preserve">MTB-UPB-Z3-L0-03,  CL-7.1 kW </t>
  </si>
  <si>
    <t xml:space="preserve">MTB-UPB-Z3-L0-02,  CL-7.7 kW </t>
  </si>
  <si>
    <t xml:space="preserve">RT4-UPB-L0-01,  CL-10.3 kW </t>
  </si>
  <si>
    <t>TF-UPB-L0-01,  CL-14.4 kW S</t>
  </si>
  <si>
    <t xml:space="preserve">RT6-UPB-L0-01,  CL-18.3 kW </t>
  </si>
  <si>
    <t xml:space="preserve">RT5-UPB-L0-01,  CL-19.8 kW </t>
  </si>
  <si>
    <t xml:space="preserve">RT3-UPB-L0-01,  CL-20.9 kW </t>
  </si>
  <si>
    <t xml:space="preserve">MTB-UPB-Z2-L0-08,  CL-46.7 kW </t>
  </si>
  <si>
    <t xml:space="preserve">MTB-UPB-Z3-L0-01,  CL-75.5 kW </t>
  </si>
  <si>
    <t xml:space="preserve">MTB-UPB-Z2-L0-05,MTB-UPB-Z2-L0-06,  CL-99.4 kW </t>
  </si>
  <si>
    <t xml:space="preserve">MTB-UPB-Z2-L0-07,  CL-146 kW  </t>
  </si>
  <si>
    <t xml:space="preserve">MTB-UPB-Z2-L0-03,  CL-155kW  </t>
  </si>
  <si>
    <t xml:space="preserve">MTB-UPB-Z2-L0-04,  CL-207.2 kW </t>
  </si>
  <si>
    <t xml:space="preserve">MTB-UPB-Z2-L0-02,  CL-270.3 kW </t>
  </si>
  <si>
    <t xml:space="preserve">MTB-UPB-Z2-L0-01,  CL-287.1 kW </t>
  </si>
  <si>
    <t xml:space="preserve">Ref POD1-DB-L0-L01,  CL-0.5kW </t>
  </si>
  <si>
    <t xml:space="preserve">Ref MTB-DB-Z2-L2-L13,  CL-1.6kW </t>
  </si>
  <si>
    <t xml:space="preserve">MTB-DB-Z3-L1-P11,  CL-2.4kW </t>
  </si>
  <si>
    <t xml:space="preserve">MTB-DB-Z2-L0-P53,RT3-DB-L0-L01,RT4-DB-L0-L01,RT5-DB-L0-L01,RT6-DB-L0-L01,  CL-2.7kW </t>
  </si>
  <si>
    <t xml:space="preserve">MTB-DB-Z3-L1-L11,MTB-DB-Z3-L1-L11,  CL-2.8kW </t>
  </si>
  <si>
    <t xml:space="preserve">MTB-DB-Z1-L1-L11,  CL-3.1kW </t>
  </si>
  <si>
    <t xml:space="preserve">MTB-DB-Z1-L1-P11,  CL-3.7kW </t>
  </si>
  <si>
    <t xml:space="preserve">STF-DB-L0-L01,  CL-3.8kW </t>
  </si>
  <si>
    <t xml:space="preserve">MTB-DB-Z2-L0-L22,  CL-4kW </t>
  </si>
  <si>
    <t xml:space="preserve">MTB-DB-Z2-L1-L12,  CL-4.3kW </t>
  </si>
  <si>
    <t xml:space="preserve">MTB-DB-Z2-L0-L42,  CL-4.6kW </t>
  </si>
  <si>
    <t xml:space="preserve">MTB-DB-Z2-L1-L42,  CL-4.9kW </t>
  </si>
  <si>
    <t xml:space="preserve">MTB-DB-Z2-L1-L22,  CL-5kW </t>
  </si>
  <si>
    <t xml:space="preserve">MTB-DB-Z2-L2-L11,POD2-DB-L0-L01,  CL-5.6kW </t>
  </si>
  <si>
    <t xml:space="preserve">MTB-DB-Z2-L2-L43,  CL-5.8kW </t>
  </si>
  <si>
    <t xml:space="preserve">MTB-DB-Z3-L0-L12,  CL-5.9kW </t>
  </si>
  <si>
    <t xml:space="preserve">MTB-DB-Z2-L1-L32,POD3-DB-L0-L01,  CL-6kW </t>
  </si>
  <si>
    <t xml:space="preserve">MTB-DB-Z3-L0-L11,  CL-6.5kW </t>
  </si>
  <si>
    <t xml:space="preserve">MTB-DB-Z2-L0-L52,  CL-6.7kW </t>
  </si>
  <si>
    <t xml:space="preserve">MTB-DB-Z2-L0-L32,  CL-6.8kW </t>
  </si>
  <si>
    <t xml:space="preserve">POD4-DB-L0-L01,  CL-6.9kW </t>
  </si>
  <si>
    <t xml:space="preserve">MTB-DB-Z2-L1-L21,  CL-7kW </t>
  </si>
  <si>
    <t xml:space="preserve">MTB-DB-Z2-L0-P26,  CL-7.1kW </t>
  </si>
  <si>
    <t xml:space="preserve">POD1-DB-L0-01,  CL-7.4kW </t>
  </si>
  <si>
    <t xml:space="preserve">MTB-DB-Z2-L1-L41,  CL-7.5kW </t>
  </si>
  <si>
    <t xml:space="preserve">MTB-DB-Z2-L0-L21,  CL-8.1kW </t>
  </si>
  <si>
    <t xml:space="preserve">POD2-DB-L0-01,  CL-8.6kW </t>
  </si>
  <si>
    <t xml:space="preserve">MTB-DB-Z2-L0-L23,MTB-DB-Z2-L1-L31,MTB-DB-Z2-L1-L11,  CL-8.9kW </t>
  </si>
  <si>
    <t xml:space="preserve">MTB-DB-Z2-L2-L52,  CL-9.3kW </t>
  </si>
  <si>
    <t xml:space="preserve">MTB-DB-Z2-L0-L31,  CL-9.4kW </t>
  </si>
  <si>
    <t xml:space="preserve">MTB-DB-Z2-L0-L51,  CL-9.6kW </t>
  </si>
  <si>
    <t xml:space="preserve">MTB-DB-Z2-L0-L53,  CL-10.5 kW </t>
  </si>
  <si>
    <t xml:space="preserve">POD4-DB-L0-01,  CL-11.3 kW </t>
  </si>
  <si>
    <t xml:space="preserve">MTB-DB-Z2-L2-P51,  CL-11.8kW </t>
  </si>
  <si>
    <t xml:space="preserve">MTB-DB-Z2-L2-L41,  CL-13.1 kW </t>
  </si>
  <si>
    <t xml:space="preserve">MTB-DB-Z2-L0-L12,  CL-13.2 kW </t>
  </si>
  <si>
    <t xml:space="preserve">RT3-DB-L0-P01,RT4-DB-L0-P01,RT5-DB-L0-P01,RT6-DB-L0-P01,  CL-13.4 kW </t>
  </si>
  <si>
    <t xml:space="preserve">MTB-DB-Z2-L0-L11,  CL-13.5 kW </t>
  </si>
  <si>
    <t xml:space="preserve">MTB-DB-Z2-L0-L41,  CL-14.0 kW </t>
  </si>
  <si>
    <t xml:space="preserve">MTB-DB-Z2-L1-L51,  CL-14.4 kW </t>
  </si>
  <si>
    <t xml:space="preserve">MTB-DB-Z2-L2-L51,  CL-15.8kW </t>
  </si>
  <si>
    <t xml:space="preserve">MTB-DB-Z2-L0-P15,  CL-15.9kW </t>
  </si>
  <si>
    <t xml:space="preserve">MTB-DB-Z2-L0-P23,  CL-16.2kW </t>
  </si>
  <si>
    <t xml:space="preserve">POD5-DB-L0-01,  CL-16.5kW </t>
  </si>
  <si>
    <t xml:space="preserve">POD3-DB-L0-01,  CL-17.6kW </t>
  </si>
  <si>
    <t xml:space="preserve">MTB-DB-Z2-L2-P42,STF-DB-L0-P01,  CL-17.9kW </t>
  </si>
  <si>
    <t xml:space="preserve">MTB-DB-Z2-L2-P12,  CL-22.1kW </t>
  </si>
  <si>
    <t xml:space="preserve">MTB-DB-Z2-L0-P14,MTB-DB-Z2-L1-P35,  CL-22.4kW </t>
  </si>
  <si>
    <t xml:space="preserve">MTB-DB-Z2-L2-P43,  CL-23.2kW </t>
  </si>
  <si>
    <t xml:space="preserve">MTB-DB-Z2-L0-P21,  CL-23.3kW </t>
  </si>
  <si>
    <t xml:space="preserve">MTB-DB-Z2-L0-P22,  CL-23.5kW </t>
  </si>
  <si>
    <t xml:space="preserve">MTB-DB-Z2-L0-P13,  CL-23.6kW </t>
  </si>
  <si>
    <t xml:space="preserve">MTB-DB-Z2-L1-P13,  CL-24.5kW </t>
  </si>
  <si>
    <t xml:space="preserve">MTB-DB-Z2-L1-P53,  CL-24.9kW </t>
  </si>
  <si>
    <t xml:space="preserve">MTB-DB-Z2-L0-P25,  CL-25kW </t>
  </si>
  <si>
    <t xml:space="preserve">MTB-DB-Z2-L1-P34,  CL-25.3kW </t>
  </si>
  <si>
    <t xml:space="preserve">MTB-DB-Z2-L0-P11,  CL-25.9kW </t>
  </si>
  <si>
    <t xml:space="preserve">MTB-DB-Z2-L1-P23,  CL-26kW </t>
  </si>
  <si>
    <t xml:space="preserve">MTB-DB-Z2-L1-L33,  CL-26.5kW </t>
  </si>
  <si>
    <t xml:space="preserve">MTB-DB-Z2-L1-P41,  CL-26.6kW </t>
  </si>
  <si>
    <t xml:space="preserve">MTB-DB-Z2-L0-P12,  CL-27.2kW </t>
  </si>
  <si>
    <t xml:space="preserve">MTB-DB-Z2-L0-P51,  CL-27.7kW </t>
  </si>
  <si>
    <t xml:space="preserve">MTB-DB-Z3-L0-P12,  CL-27.9kW </t>
  </si>
  <si>
    <t xml:space="preserve">MTB-DB-Z2-L0-P24,  CL-28.1kW </t>
  </si>
  <si>
    <t xml:space="preserve">MTB-DB-Z2-L1-P11,  CL-28.3kW </t>
  </si>
  <si>
    <t xml:space="preserve">MTB-DB-Z2-L1-P42,MTB-DB-Z2-L1-L23,  CL-29.7kW </t>
  </si>
  <si>
    <t xml:space="preserve">MTB-DB-Z2-L2-L42,  CL-30.2kW </t>
  </si>
  <si>
    <t xml:space="preserve">MTB-DB-Z2-L2-P11,  CL-31.2kW </t>
  </si>
  <si>
    <t xml:space="preserve">MTB-DB-Z2-L1-P31,  CL-31.4kW </t>
  </si>
  <si>
    <t xml:space="preserve">MTB-DB-Z2-L1-P24,  CL-31.8kW </t>
  </si>
  <si>
    <t xml:space="preserve">MTB-DB-Z2-L1-P22,  CL-34.2kW </t>
  </si>
  <si>
    <t xml:space="preserve">MTB-DB-Z2-L1-P43,  CL-34.3kW </t>
  </si>
  <si>
    <t xml:space="preserve">MTB-DB-Z3-L0-P11,  CL-35kW </t>
  </si>
  <si>
    <t xml:space="preserve">MTB-DB-Z2-L0-P52,  CL-35.3kW </t>
  </si>
  <si>
    <t xml:space="preserve">MTB-DB-Z2-L0-P31,  CL-35.6kW </t>
  </si>
  <si>
    <t xml:space="preserve">MTB-DB-Z2-L1-P33,  CL-35.8kW </t>
  </si>
  <si>
    <t xml:space="preserve">MTB-DB-Z2-L0-P32,  CL-36.2kW </t>
  </si>
  <si>
    <t xml:space="preserve">MTB-DB-Z2-L2-P41,  CL-36.5kW </t>
  </si>
  <si>
    <t xml:space="preserve">MTB-DB-Z2-L0-P41,  CL-38.3kW </t>
  </si>
  <si>
    <t xml:space="preserve">MTB-DB-Z2-L1-P32,  CL-39.8kW </t>
  </si>
  <si>
    <t xml:space="preserve">MTB-DB-Z2-L1-P12,  CL-43.7kW </t>
  </si>
  <si>
    <t xml:space="preserve">MTB-DB-Z2-L1-P21,  CL-44.6kW </t>
  </si>
  <si>
    <t xml:space="preserve">MTB-DB-Z2-L2-L12,  CL-47.4kW </t>
  </si>
  <si>
    <t xml:space="preserve">MTB-DB-Z3-L0-P13,  CL-50.3kW </t>
  </si>
  <si>
    <t xml:space="preserve">MTB-DB-Z2-L0-P42,  CL-51.7kW </t>
  </si>
  <si>
    <t xml:space="preserve">MTB-DB-Z2-L1-P51,  CL-55.2kW </t>
  </si>
  <si>
    <t xml:space="preserve">MTB-DB-Z2-L1-P52,  CL-56.7kW </t>
  </si>
  <si>
    <t xml:space="preserve">MTB-DB-Z2-L0-P54,  CL-57.2kW </t>
  </si>
  <si>
    <t xml:space="preserve">MTB-DB-Z2-L0-P55,  CL-57.3kW </t>
  </si>
  <si>
    <t xml:space="preserve">MTB-UDB-Z1-L1-G11,  CL-0.8 kW </t>
  </si>
  <si>
    <t xml:space="preserve">RT4-UDB-L0-S02,RT5-UDB-L0-S02,RT6-UDB-L0-S02,  CL-1.1 kW </t>
  </si>
  <si>
    <t xml:space="preserve">POD3-UDB-L0-G01,  CL-1.4 kW </t>
  </si>
  <si>
    <t xml:space="preserve">MTB-UDB-Z2-L1-P52,  CL-2 kW </t>
  </si>
  <si>
    <t xml:space="preserve">RT3-UDB-L0-S02,  CL-2.2 kW </t>
  </si>
  <si>
    <t xml:space="preserve">POD3-UDB-L0-S01,POD3-UDB-L0-S02,POD4-UDB-L0-S02,  CL-3.2 kW </t>
  </si>
  <si>
    <t xml:space="preserve">MTB-UDB-Z3-L1-P11,  CL-3.4 kW </t>
  </si>
  <si>
    <t xml:space="preserve">MTB-UDB-Z2-L0-P41,  CL-3.6 kW </t>
  </si>
  <si>
    <t xml:space="preserve">MTB-UDB-Z3-L0-P11,  CL-3.7 kW </t>
  </si>
  <si>
    <t xml:space="preserve">POD4-UDB-L0-S01,  CL-4 kW </t>
  </si>
  <si>
    <t xml:space="preserve">POD5-UDB-L0-G01,  CL-4.2 kW </t>
  </si>
  <si>
    <t xml:space="preserve">MTB-UDB-Z2-L2-S51,MTB-UDB-Z2-L2-S52,  CL-4.9 kW </t>
  </si>
  <si>
    <t xml:space="preserve">MTB-UDB-Z2-L2-G51,  CL-5.2 kW </t>
  </si>
  <si>
    <t xml:space="preserve">MTB-UDB-Z2-L0-S23,MTB-UDB-Z2-L0-S24,  CL-5.5 kW </t>
  </si>
  <si>
    <t>Distribution boards fed from UPS, in accordance with the drawings and specifications (Cont'd)</t>
  </si>
  <si>
    <t xml:space="preserve">STF-UDB-L0-S02,  CL-5.6 kW </t>
  </si>
  <si>
    <t xml:space="preserve">MTB-UDB-Z2-L0-P31,  CL-5.8 kW </t>
  </si>
  <si>
    <t xml:space="preserve">MTB-UDB-Z2-L2-P51,  CL-6.4 kW </t>
  </si>
  <si>
    <t xml:space="preserve">MTB-UDB-Z2-L1-S41,MTB-UDB-Z2-L1-S42,STF-UDB-L0-S01,  CL-6.6 kW </t>
  </si>
  <si>
    <t xml:space="preserve">MTB-UDB-Z2-L2-P11,MTB-UDB-Z2-L2-P41,  CL-7.1 kW </t>
  </si>
  <si>
    <t xml:space="preserve">MTB-UDB-Z2-L1-S11,MTB-UDB-Z2-L1-S12,  CL-7.2 kW </t>
  </si>
  <si>
    <t xml:space="preserve">MTB-UDB-Z2-L0-S27,MTB-UDB-Z2-L0-S28,MTB-UDB-Z2-L2-S11,MTB-UDB-Z2-L2-S12,  CL-7.6 kW </t>
  </si>
  <si>
    <t xml:space="preserve">MTB-UDB-Z2-L0-S11,MTB-UDB-Z2-L0-S12,MTB-UDB-Z3-L0-S11,MTB-UDB-Z3-L0-S12,  CL-7.7 kW </t>
  </si>
  <si>
    <t xml:space="preserve">MTB-UDB-Z2-L0-S29,MTB-UDB-Z2-L0-S30,  CL-8.1 kW </t>
  </si>
  <si>
    <t xml:space="preserve">MTB-UDB-Z2-L0-S17,MTB-UDB-Z2-L0-S18,  CL-8.3 kW </t>
  </si>
  <si>
    <t xml:space="preserve">MTB-UDB-Z2-L0-G51,MTB-UDB-Z2-L1-G11,  CL-8.5 kW </t>
  </si>
  <si>
    <t xml:space="preserve">MTB-UDB-Z2-L2-S41,MTB-UDB-Z2-L2-S42,  CL-8.7 kW </t>
  </si>
  <si>
    <t xml:space="preserve">MTB-UDB-Z2-L0-S15,MTB-UDB-Z2-L0-S16,  CL-9.7 kW </t>
  </si>
  <si>
    <t xml:space="preserve">MTB-UDB-Z2-L1-G41,  CL-9.9 kW </t>
  </si>
  <si>
    <t xml:space="preserve">RT4-UDB-L0-S01,RT5-UDB-L0-S01,RT6-UDB-L0-S01,  CL-10.3 kW </t>
  </si>
  <si>
    <t xml:space="preserve">MTB-UDB-Z2-L0-P11,  CL-10.5 kW </t>
  </si>
  <si>
    <t>STF-UDB-L0-G01, CL 10.6 kW</t>
  </si>
  <si>
    <t xml:space="preserve">MTB-UDB-Z2-L1-P11,MTB-UDB-Z2-L1-P31,  CL-11 kW </t>
  </si>
  <si>
    <t xml:space="preserve">RT3-UDB-L0-S01,  CL-11.4 kW </t>
  </si>
  <si>
    <t xml:space="preserve">MTB-UDB-Z2-L1-S21, MTB-UDB-Z2-L1-S22, CL-12.6 kW </t>
  </si>
  <si>
    <t xml:space="preserve">MTB-UDB-Z2-L1-P21,  CL-12.8 kW </t>
  </si>
  <si>
    <t xml:space="preserve">MTB-UDB-Z2-L1-P51, CL 13.0 kW </t>
  </si>
  <si>
    <t xml:space="preserve">MTB-UDB-Z2-L0-S31,MTB-UDB-Z2-L0-S32,  CL-13.2 kW </t>
  </si>
  <si>
    <t xml:space="preserve">MTB-UDB-Z2-L0-P21,  CL-13.3 kW </t>
  </si>
  <si>
    <t xml:space="preserve">MTB-UDB-Z2-L2-G12,  CL-13.5 kW </t>
  </si>
  <si>
    <t xml:space="preserve">MTB-UDB-Z2-L0-S21,MTB-UDB-Z2-L0-S22,MTB-UDB-Z2-L1-G33,MTB-UDB-Z2-L1-G52,MTB-UDB-Z2-L1-S51,MTB-UDB-Z2-L1-S52,  CL-13.8 kW </t>
  </si>
  <si>
    <t xml:space="preserve">MTB-UDB-Z2-L1-P41,  CL-13.9 kW </t>
  </si>
  <si>
    <t xml:space="preserve">MTB-UDB-Z2-L1-S31,MTB-UDB-Z2-L1-S32,  CL-16.6 kW </t>
  </si>
  <si>
    <t xml:space="preserve">MTB-UDB-Z3-L0-G11,  CL-17.4 kW </t>
  </si>
  <si>
    <t xml:space="preserve">MTB-UDB-Z2-L0-G52,  CL-18.6 kW </t>
  </si>
  <si>
    <t xml:space="preserve">MTB-UDB-Z2-L0-P51,  CL-20.2 kW </t>
  </si>
  <si>
    <t xml:space="preserve">MTB-UDB-Z2-L0-G21,  CL-21.7 kW </t>
  </si>
  <si>
    <t xml:space="preserve">MTB-UDB-Z2-L2-G41,  CL-22.2 kW </t>
  </si>
  <si>
    <t xml:space="preserve">MTB-UDB-Z2-L0-G32,  CL-22.9 kW </t>
  </si>
  <si>
    <t xml:space="preserve">MTB-UDB-Z2-L0-G22,  CL-24 kW </t>
  </si>
  <si>
    <t xml:space="preserve">MTB-UDB-Z2-L0-S13,MTB-UDB-Z2-L0-S14,  CL-25.2 kW </t>
  </si>
  <si>
    <t xml:space="preserve">MTB-UDB-Z2-L2-G42,  CL-26 kW </t>
  </si>
  <si>
    <t xml:space="preserve">MTB-UDB-Z2-L1-G32,  CL-29.9 kW </t>
  </si>
  <si>
    <t xml:space="preserve">MTB-UDB-Z2-L0-S25,MTB-UDB-Z2-L0-S26,  CL-30.1 kW </t>
  </si>
  <si>
    <t xml:space="preserve">MTB-UDB-Z2-L0-G11,  CL-31.5 kW </t>
  </si>
  <si>
    <t xml:space="preserve">MTB-UDB-Z2-L2-G11,  CL-32.3 kW </t>
  </si>
  <si>
    <t xml:space="preserve">MTB-UDB-Z2-L0-G31,  CL-32.4 kW </t>
  </si>
  <si>
    <t xml:space="preserve">MTB-UDB-Z2-L1-G51,  CL-32.5 kW </t>
  </si>
  <si>
    <t xml:space="preserve">MTB-UDB-Z2-L1-G22,  CL-38.7 kW </t>
  </si>
  <si>
    <t xml:space="preserve">MTB-UDB-Z2-L0-G41,  CL-39.4 kW </t>
  </si>
  <si>
    <t xml:space="preserve">MTB-UDB-Z2-L0-G12,  CL-40.1 kW </t>
  </si>
  <si>
    <t xml:space="preserve">MTB-UDB-Z2-L1-G21,  CL-43.1 kW </t>
  </si>
  <si>
    <t xml:space="preserve">MTB-UDB-Z2-L1-G31,  CL-44 kW </t>
  </si>
  <si>
    <t>26 24 19 - MOTOR CONTROL CENTERS</t>
  </si>
  <si>
    <t>Motor control centers</t>
  </si>
  <si>
    <t xml:space="preserve">MTB-MCC-Z3-L0-01,  CL-259.0kW </t>
  </si>
  <si>
    <t xml:space="preserve">MTB-MCC-Z2-L0-01,  CL-359.2 kW </t>
  </si>
  <si>
    <t>Motor control panels</t>
  </si>
  <si>
    <t xml:space="preserve">MTB-MCP-Z1-L0-04,MTB-MCP-Z3-L0-02, CL-15 kW </t>
  </si>
  <si>
    <t xml:space="preserve">MTB-MCP-Z2-L0-03, CL-71.6 kW  </t>
  </si>
  <si>
    <t xml:space="preserve">MTB-MCP-Z1-L1-01, CL-84.3 kW  </t>
  </si>
  <si>
    <t xml:space="preserve">MTB-MCP-Z2-L1-05, CL-86.5 kW  </t>
  </si>
  <si>
    <t xml:space="preserve">MTB-MCP-Z3-L0-01, CL-86.6 kW  </t>
  </si>
  <si>
    <t xml:space="preserve">MTB-MCP-Z2-L1-01, CL-97.6 kW  </t>
  </si>
  <si>
    <t xml:space="preserve">MTB-MCP-Z2-L1-03, CL-104.9 kW  </t>
  </si>
  <si>
    <t xml:space="preserve">MTB-MCP-Z2-L1-04,MTB-MCP-Z3-L0-03, CL-118 kW  </t>
  </si>
  <si>
    <t xml:space="preserve">MTB-MCP-Z2-L0-04, CL-126.1 kW  </t>
  </si>
  <si>
    <t>26 24 19 - MOTOR CONTROL CENTERS (CONT'D)</t>
  </si>
  <si>
    <t>Motor control panels, in accordance with the drawings and specifications (Cont'd)</t>
  </si>
  <si>
    <t xml:space="preserve">MTB-MCP-Z2-L2-02, CL-140.7 kW  </t>
  </si>
  <si>
    <t xml:space="preserve">MTB-MCP-Z2-L2-01, CL-146.7 kW  </t>
  </si>
  <si>
    <t xml:space="preserve">MTB-MCP-Z2-L1-02, CL-150.4 kW </t>
  </si>
  <si>
    <t xml:space="preserve">MTB-MCP-Z2-L0-02, CL-199.3 kW </t>
  </si>
  <si>
    <t xml:space="preserve">MTB-MCP-Z2-L0-05, CL-256.5 kW </t>
  </si>
  <si>
    <t>VFD 16A, 4P WP</t>
  </si>
  <si>
    <t>VFD 20A, 4P WP</t>
  </si>
  <si>
    <t>VFD 32A, 4P WP</t>
  </si>
  <si>
    <t>VFD 40A, 4P WP</t>
  </si>
  <si>
    <t>VFD 63A, 4P WP</t>
  </si>
  <si>
    <t>VFD 80A, 4P WP</t>
  </si>
  <si>
    <t>VFD 200A, 4P WP</t>
  </si>
  <si>
    <t>Allow for Combination starter (DOL)</t>
  </si>
  <si>
    <t>26 25 00 - ENCLOSED BUS ASSEMBLIES</t>
  </si>
  <si>
    <t>Low voltage busways</t>
  </si>
  <si>
    <t>Copper busbar, 5000A + 2500A (E)</t>
  </si>
  <si>
    <t>26 27 26 - WIRING DEVICES</t>
  </si>
  <si>
    <t>LV - 1 Way, 1 Gang</t>
  </si>
  <si>
    <t>1 Way, 1 Gang Ref. S1</t>
  </si>
  <si>
    <t>2 Way, 1 Gang Ref. S1</t>
  </si>
  <si>
    <t>2 Way, 2 Gang Ref. S1</t>
  </si>
  <si>
    <t>26 27 26 - WIRING DEVICES (CONT'D)</t>
  </si>
  <si>
    <t>1 Way, 1 Gang Ref. S2</t>
  </si>
  <si>
    <t>2 Way, 1 Gang Ref. S2</t>
  </si>
  <si>
    <t>1 Way, 1 Gang Ref. S3</t>
  </si>
  <si>
    <t>1 Way, 2 Gang Ref. S3</t>
  </si>
  <si>
    <t>2 Way, 1 Gang Ref. S3</t>
  </si>
  <si>
    <t>3 Way (Intermediate) 1 Gang Ref. S3</t>
  </si>
  <si>
    <t>To LV - 1 Way, 1 Gang</t>
  </si>
  <si>
    <t>To 1 Way, 1 Gang Ref. S1</t>
  </si>
  <si>
    <t>To 2 Way, 1 Gang Ref. S1</t>
  </si>
  <si>
    <t>To 2 Way, 2 Gang Ref. S1</t>
  </si>
  <si>
    <t>To 1 Way, 1 Gang Ref. S2</t>
  </si>
  <si>
    <t>To 2 Way, 1 Gang Ref. S2</t>
  </si>
  <si>
    <t>Wiring and conduiting as required, in accordance with the drawings and specifications (Cont'd)</t>
  </si>
  <si>
    <t>To 1 Way, 1 Gang Ref. S3</t>
  </si>
  <si>
    <t>To 1 Way, 2 Gang Ref. S3</t>
  </si>
  <si>
    <t>To 2 Way, 1 Gang Ref. S3</t>
  </si>
  <si>
    <t>To 3 Way (Intermediate) 1 Gang Ref. S3</t>
  </si>
  <si>
    <t>Small Power Installation</t>
  </si>
  <si>
    <t>20A, 2P Electrical outlet</t>
  </si>
  <si>
    <t>20A, 2P Electrical outlet fed from Emergency supply</t>
  </si>
  <si>
    <t>20A, 2P Electrical outlet fed from Emergency supply WP</t>
  </si>
  <si>
    <t>20A, 2P Electrical outlet WP</t>
  </si>
  <si>
    <t>13A Single socket outlet, Ref. R1</t>
  </si>
  <si>
    <t>13A Single socket outlet, Ref. R2</t>
  </si>
  <si>
    <t>13A Single socket outlet, Ref. R3</t>
  </si>
  <si>
    <t>13A Single socket outlet, Ref. R5</t>
  </si>
  <si>
    <t>Small Power Installation (Cont'd)</t>
  </si>
  <si>
    <t>13A Duplex socket outlet, Ref. R1</t>
  </si>
  <si>
    <t>13A Duplex socket outlet, Ref. R2</t>
  </si>
  <si>
    <t>13A Duplex socket outlet, Ref. R3</t>
  </si>
  <si>
    <t>13A Duplex socket outlet, Ref. R5</t>
  </si>
  <si>
    <t>13A Duplex socket outlet, Ref. R1 WP</t>
  </si>
  <si>
    <t>13A Single socket outlet supplied from UPS, Ref. R1</t>
  </si>
  <si>
    <t>13A Duplex socket outlet supplied from UPS, Ref. R1</t>
  </si>
  <si>
    <t>13A Duplex socket outlet supplied from UPS, Ref. R2</t>
  </si>
  <si>
    <t>13A Duplex socket outlet supplied from UPS, Ref. R3</t>
  </si>
  <si>
    <t>13A Duplex socket outlet supplied from UPS, Ref. R5</t>
  </si>
  <si>
    <t>16A Single phase industrial socket, IP66, Ref. R41</t>
  </si>
  <si>
    <t>32A Single phase industrial socket, IP66, Ref. R42</t>
  </si>
  <si>
    <t>Hand dryer outlet</t>
  </si>
  <si>
    <t>To 20A, 2P Electrical outlet</t>
  </si>
  <si>
    <t>To 20A, 2P Electrical outlet fed from Emergency supply</t>
  </si>
  <si>
    <t>To 20A, 2P Electrical outlet fed from Emergency supply WP</t>
  </si>
  <si>
    <t>To 20A, 2P Electrical outlet WP</t>
  </si>
  <si>
    <t>To 13A Single socket outlet, Ref. R1</t>
  </si>
  <si>
    <t>To 13A Single socket outlet, Ref. R2</t>
  </si>
  <si>
    <t>To 13A Single socket outlet, Ref. R3</t>
  </si>
  <si>
    <t>To 13A Single socket outlet, Ref. R5</t>
  </si>
  <si>
    <t>To 13A Duplex socket outlet, Ref. R1</t>
  </si>
  <si>
    <t>To 13A Duplex socket outlet, Ref. R2</t>
  </si>
  <si>
    <t>To 13A Duplex socket outlet, Ref. R3</t>
  </si>
  <si>
    <t>To 13A Duplex socket outlet, Ref. R5</t>
  </si>
  <si>
    <t>To 13A Duplex socket outlet, Ref. R1 WP</t>
  </si>
  <si>
    <t>To 13A Single socket outlet supplied from UPS, Ref. R1</t>
  </si>
  <si>
    <t>To 13A Duplex socket outlet supplied from UPS, Ref. R1</t>
  </si>
  <si>
    <t>To 13A Duplex socket outlet supplied from UPS, Ref. R2</t>
  </si>
  <si>
    <t>To 13A Duplex socket outlet supplied from UPS, Ref. R3</t>
  </si>
  <si>
    <t>To 13A Duplex socket outlet supplied from UPS, Ref. R5</t>
  </si>
  <si>
    <t>To 16A Single phase industrial socket, IP66, Ref. R41</t>
  </si>
  <si>
    <t>To 32A Single phase industrial socket, IP66, Ref. R42</t>
  </si>
  <si>
    <t>To Hand dryer outlet</t>
  </si>
  <si>
    <t>To Floor Box Ref. A</t>
  </si>
  <si>
    <t>To Floor Box Ref. B</t>
  </si>
  <si>
    <t>To Floor Box Ref. B1</t>
  </si>
  <si>
    <t>To Floor Box Ref. C</t>
  </si>
  <si>
    <t>To Floor Box Ref. C1</t>
  </si>
  <si>
    <t>To Floor Box Ref. D</t>
  </si>
  <si>
    <t>To Floor Box Ref. E</t>
  </si>
  <si>
    <t>To Floor Box Ref. F</t>
  </si>
  <si>
    <t>To Floor Box Ref. G</t>
  </si>
  <si>
    <t>Conduit Stub Up</t>
  </si>
  <si>
    <t>Conduit stub up for Emergency supply</t>
  </si>
  <si>
    <t>26 28 16 - ENCLOSED SWITCHES AND CIRCUIT BREAKERS</t>
  </si>
  <si>
    <t>16A, 2P Switch disconnector</t>
  </si>
  <si>
    <t>16A, 2P Switch disconnector WP</t>
  </si>
  <si>
    <t>16A, 3P Switch disconnector WP</t>
  </si>
  <si>
    <t>16A, 4P Switch disconnector</t>
  </si>
  <si>
    <t>16A, 4P Switch disconnector WP</t>
  </si>
  <si>
    <t>20A, 2P Switch disconnector</t>
  </si>
  <si>
    <t>20A, 2P Switch disconnector WP</t>
  </si>
  <si>
    <t>20A, 4P Switch disconnector WP</t>
  </si>
  <si>
    <t>32A, 3P Switch disconnector WP</t>
  </si>
  <si>
    <t>32A, 4P Switch disconnector WP</t>
  </si>
  <si>
    <t>40A, 4P Switch disconnector</t>
  </si>
  <si>
    <t>40A, 4P Switch disconnector WP</t>
  </si>
  <si>
    <t>63A, 3P Switch disconnector WP</t>
  </si>
  <si>
    <t>63A, 4P Switch disconnector</t>
  </si>
  <si>
    <t>63A, 4P Switch disconnector WP</t>
  </si>
  <si>
    <t>80A, 4P Switch disconnector</t>
  </si>
  <si>
    <t>80A, 4P Switch disconnector WP</t>
  </si>
  <si>
    <t>26 28 16 - ENCLOSED SWITCHES AND CIRCUIT BREAKERS (CONT'D)</t>
  </si>
  <si>
    <t>100A, 3P Switch disconnector WP</t>
  </si>
  <si>
    <t>100A, 4P Switch disconnector WP</t>
  </si>
  <si>
    <t>125A, 4P Switch disconnector</t>
  </si>
  <si>
    <t>125A, 4P Switch disconnector WP</t>
  </si>
  <si>
    <t>160A, 4P Switch disconnector</t>
  </si>
  <si>
    <t>500A, 4P Switch disconnector</t>
  </si>
  <si>
    <t>630A, 4P Switch disconnector</t>
  </si>
  <si>
    <t>800A, 4P Switch disconnector WP</t>
  </si>
  <si>
    <t>160A, 4P Switch disconnector WP</t>
  </si>
  <si>
    <t>200A, 4P Switch disconnector</t>
  </si>
  <si>
    <t>200A, 4P Switch disconnector WP</t>
  </si>
  <si>
    <t>400A, 4P Switch disconnector</t>
  </si>
  <si>
    <t>400A, 4P Switch disconnector WP</t>
  </si>
  <si>
    <t>26 32 13- PACKAGED ENGINE GENERATORS</t>
  </si>
  <si>
    <t>Generator capacity 200KVA</t>
  </si>
  <si>
    <t>26 33 23 - CENTRAL BATTERY INVERTER</t>
  </si>
  <si>
    <t>STF-CBS-L0-01, CL-0.3 kW</t>
  </si>
  <si>
    <t xml:space="preserve">MTB-CBS-Z2-L0-52, CL-0.5 kW </t>
  </si>
  <si>
    <t>MTB-CBS-Z3-L1-11,CL-0.7 kW</t>
  </si>
  <si>
    <t>MTB-CBS-Z2-L1-51,CL-0.9 kW</t>
  </si>
  <si>
    <t>MTB-CBS-Z3-L0-11,CL-1 kW</t>
  </si>
  <si>
    <t>MTB-CBS-Z2-L1-21,MTB-CBS-Z2-L1-33 ,CL-1.2 kW</t>
  </si>
  <si>
    <t>MTB-CBS-Z2-L0-31,CL-1.3 kW</t>
  </si>
  <si>
    <t>MTB-CBS-Z2-L0-21,CL-1.4 kW</t>
  </si>
  <si>
    <t>MTB-CBS-Z2-L0-41,CL-1.6 kW</t>
  </si>
  <si>
    <t>MTB-CBS-Z2-L1-11,CL-1.9 kW</t>
  </si>
  <si>
    <t>26 33 23 - CENTRAL BATTERY INVERTER (CONT'D)</t>
  </si>
  <si>
    <t>MTB-CBS-Z2-L1-31,CL-2.1 kW</t>
  </si>
  <si>
    <t>MTB-CBS-Z2-L0-11,MTB-CBS-Z2-L2-11 ,CL-2.1 kW</t>
  </si>
  <si>
    <t>MTB-CBS-Z2-L1-41,CL-2.1 kW</t>
  </si>
  <si>
    <t xml:space="preserve">MTB-CBS-Z2-L0-51,CL-2.7 kW </t>
  </si>
  <si>
    <t xml:space="preserve">MTB-CBS-Z2-L2-51,CL-2.9 kW </t>
  </si>
  <si>
    <t xml:space="preserve">MTB-CBS-Z2-L2-41,CL-3 kW </t>
  </si>
  <si>
    <t xml:space="preserve">MTB-CBS-Z2-L2-42,CL-3.1 kW </t>
  </si>
  <si>
    <t xml:space="preserve">MTB-CBS-Z2-L1-32,CL-3.5 kW </t>
  </si>
  <si>
    <t xml:space="preserve">MTB-CBS-Z2-L1-22,MTB-CBS-Z2-L1-23,MTB-CBS-Z2-L2-12,CL-3.8 kW </t>
  </si>
  <si>
    <t>MTB-ECBS-L0-02, CL-1.7 kW</t>
  </si>
  <si>
    <t>MTB-ECBS-L1-01, CL-18.3 kW</t>
  </si>
  <si>
    <t>MTB-ECBS-L0-01, CL-27.7 kW</t>
  </si>
  <si>
    <t>RT3-ECBS-L0-01,CL-1.4kW</t>
  </si>
  <si>
    <t>RT4-ECBS-L0-01,RT5-ECBS-L0-01,RT6-ECBS-L0-01, CL-0.7kW</t>
  </si>
  <si>
    <t>26 33 53 - STATIC UNINTERRUPTABLE POWER SUPPLY</t>
  </si>
  <si>
    <t>UPS, 10kVA</t>
  </si>
  <si>
    <t>UPS, 20kVA</t>
  </si>
  <si>
    <t>UPS, 25kVA</t>
  </si>
  <si>
    <t>UPS, 30kVA</t>
  </si>
  <si>
    <t>UPS, 175kVA</t>
  </si>
  <si>
    <t>UPS, 250kVA</t>
  </si>
  <si>
    <t>UPS, 300kVA</t>
  </si>
  <si>
    <t>26 35 33 - POWER FACTOR CORRECTION CAPACITORS</t>
  </si>
  <si>
    <t>PFC, 250kVAR</t>
  </si>
  <si>
    <t>PFC, 350kVAR</t>
  </si>
  <si>
    <t>26 36 00 - TRANSFER SWITCHES</t>
  </si>
  <si>
    <t>Automatic transfer switch, in accordance with the drawings and specifications</t>
  </si>
  <si>
    <t>ATS, 40A,3P</t>
  </si>
  <si>
    <t>ATS, 320A, 3P</t>
  </si>
  <si>
    <t>26 41 13 - LIGHTNING PROTECTION FOR STRUCTURES</t>
  </si>
  <si>
    <t>Lightning Protection</t>
  </si>
  <si>
    <t>25mmx3mm copper tape</t>
  </si>
  <si>
    <t>120mm² bare Annealed stranded copper conductor</t>
  </si>
  <si>
    <t>1 x 120mm² (down conductor to earth pit)</t>
  </si>
  <si>
    <t>Connection between Cu tape and down conductor</t>
  </si>
  <si>
    <t>Connection between down Conductors and Earth pit</t>
  </si>
  <si>
    <t>Earth pit</t>
  </si>
  <si>
    <t>Exothermic welding connection</t>
  </si>
  <si>
    <t>Vertical conductors</t>
  </si>
  <si>
    <t>Square clamp</t>
  </si>
  <si>
    <t>26 51 00 - INTERIOR LIGHTING</t>
  </si>
  <si>
    <t>Ceiling recessed downlight, 132W, IP54, Ref D1</t>
  </si>
  <si>
    <t>LED downlight, 32W, IP40, Ref D2</t>
  </si>
  <si>
    <t>Surface mounted downlight, 81W, IP65, Ref DL01</t>
  </si>
  <si>
    <t>LED Downlight, 28.8W, IP44/20, Ref DL03</t>
  </si>
  <si>
    <t>LED Downlight, 12W, IP44, Ref DL04</t>
  </si>
  <si>
    <t>High performance LED Downlight, 17W, IP40, Ref DL05</t>
  </si>
  <si>
    <t>26 51 00 - INTERIOR LIGHTING (CONT'D)</t>
  </si>
  <si>
    <t>LED Downlight, 17W, IP20, Ref DL06</t>
  </si>
  <si>
    <t>Warm white COB Fixed downlight, 26.8W, IP66, Ref DL07</t>
  </si>
  <si>
    <t>CHAL 1370 LED Downlight, 13.2W, IP54, Ref DL08</t>
  </si>
  <si>
    <t>Adjustable downlight, 17W, IP40, Ref DL09</t>
  </si>
  <si>
    <t>LED COB round luminaire, 24.5W, IP40, Ref DL12</t>
  </si>
  <si>
    <t>LED COB round luminaire, 24.5W, IP41, Ref DL12S</t>
  </si>
  <si>
    <t>Batten LED, 35.6W, IP20, Ref F1</t>
  </si>
  <si>
    <t>Batten LED, 35.6W, IP20, Ref F11</t>
  </si>
  <si>
    <t>LED Light, 21.7W, IP66, Ref F2</t>
  </si>
  <si>
    <t>LED Light, 21.7W, IP67, Ref F21</t>
  </si>
  <si>
    <t>High power LED, 36W, IP20, Ref F3</t>
  </si>
  <si>
    <t>LED Luminaire, 234W, IP65, Ref FL3</t>
  </si>
  <si>
    <t>LED Strip light, 3.9W/m, IP65, Ref LS01</t>
  </si>
  <si>
    <t>LED Strip light, 6.5W/m, IP65, Ref LS02</t>
  </si>
  <si>
    <t>LED Strip light, 5W/m, IP20, Ref LS03</t>
  </si>
  <si>
    <t>LED flexible strip light, 5.9W/m, IP67, Ref LS04</t>
  </si>
  <si>
    <t>High end linear wall washer, 46W/m, IP20, Ref LWW01</t>
  </si>
  <si>
    <t>High end linear wall washer, 25W/m, IP67, Ref LWW03</t>
  </si>
  <si>
    <t>Wall mounted luminaire, 36W, IP65, Ref O1</t>
  </si>
  <si>
    <t>Wall mounted luminaire, 32.5W, IP40, Ref O2</t>
  </si>
  <si>
    <t>Pole mounted luminaire, 99.4W, IP66, Ref P01</t>
  </si>
  <si>
    <t>Recessed mounted LED luminaire, 49W, IP65, Ref UB1</t>
  </si>
  <si>
    <t>Panel LED luminaire, 33W, IP65, Ref E1</t>
  </si>
  <si>
    <t>Panel LED luminaire, 36.5W, IP44, Ref E2</t>
  </si>
  <si>
    <t>Lighting outlet</t>
  </si>
  <si>
    <t>To light fittings</t>
  </si>
  <si>
    <t>To Linear light fittings</t>
  </si>
  <si>
    <t>To lighting outlet</t>
  </si>
  <si>
    <t>Emergency Lighting</t>
  </si>
  <si>
    <t>Suspended LED Exit sign, IP20, Ref EA</t>
  </si>
  <si>
    <t>LED Exit sign flag mounted, flag mounted, IP20, Ref EA2</t>
  </si>
  <si>
    <t>LED Exit sign recessed mounted, IP20, Ref EA3</t>
  </si>
  <si>
    <t>LED Exit sign double face recessed mounted, IP20, Ref EA32</t>
  </si>
  <si>
    <t>LED Exit sign recessed mounted, IP20, Ref EA33</t>
  </si>
  <si>
    <t>LED Exit sign wall mounted, IP20, Ref EA4</t>
  </si>
  <si>
    <t>LED Exit sign wall mounted, IP20, Ref EA5</t>
  </si>
  <si>
    <t>LED Exit sign post mounted, IP20, Ref EA6</t>
  </si>
  <si>
    <t>LED Exit sign double face post mounted, IP20, Ref EA62</t>
  </si>
  <si>
    <t>LED Exit light, Ref EB</t>
  </si>
  <si>
    <t>LED Exit light, Ref EB1</t>
  </si>
  <si>
    <t>LED Exit light, Ref EB2</t>
  </si>
  <si>
    <t>LED Exit light, Ref EB3</t>
  </si>
  <si>
    <t>Emergency Lighting (Cont'd)</t>
  </si>
  <si>
    <t>LED Exit light, Ref EB32</t>
  </si>
  <si>
    <t>LED Exit light, Ref EB4</t>
  </si>
  <si>
    <t>LED Exit light, Ref EB5</t>
  </si>
  <si>
    <t>LED Exit light, Ref EB51</t>
  </si>
  <si>
    <t>LED Exit light, IP65, Ref EC5</t>
  </si>
  <si>
    <t>LED Exit light, IP65, Ref EC6</t>
  </si>
  <si>
    <t>LED Safety luminaire, 2x4W, IP65, Ref EM1</t>
  </si>
  <si>
    <t>LED Safety luminaire, 2x4W, IP65, Ref EM11</t>
  </si>
  <si>
    <t>LED Safety luminaire, 5.8W, IP20, Ref EM2</t>
  </si>
  <si>
    <t>LED Safety luminaire, 10.7W, IP65, Ref EM3</t>
  </si>
  <si>
    <t>LED Safety luminaire, 4.5W, IP65, Ref EM4</t>
  </si>
  <si>
    <t>LED Safety luminaire, 7W, IP44, Ref EM6</t>
  </si>
  <si>
    <t>Ref O2E</t>
  </si>
  <si>
    <t>Ref O2E Square shape</t>
  </si>
  <si>
    <t>Wall Mounted Ref O2E</t>
  </si>
  <si>
    <t>To emergency light fittings</t>
  </si>
  <si>
    <t>Exterior Lighting</t>
  </si>
  <si>
    <t>Outdoor floodlight, 6.1W, IP66, Ref PR01</t>
  </si>
  <si>
    <t>Wall mounted LED luminaire, 49W, IP66, Ref PR02</t>
  </si>
  <si>
    <t>To outdoor light fittings</t>
  </si>
  <si>
    <t>Page Div 26/1</t>
  </si>
  <si>
    <t>Page Div 26/2</t>
  </si>
  <si>
    <t>Page Div 26/3</t>
  </si>
  <si>
    <t>Page Div 26/4</t>
  </si>
  <si>
    <t>Page Div 26/5</t>
  </si>
  <si>
    <t>Page Div 26/6</t>
  </si>
  <si>
    <t>Page Div 26/7</t>
  </si>
  <si>
    <t>Page Div 26/8</t>
  </si>
  <si>
    <t>Page Div 26/9</t>
  </si>
  <si>
    <t>Page Div 26/10</t>
  </si>
  <si>
    <t>Page Div 26/11</t>
  </si>
  <si>
    <t>Page Div 26/12</t>
  </si>
  <si>
    <t>Page Div 26/13</t>
  </si>
  <si>
    <t>Page Div 26/14</t>
  </si>
  <si>
    <t>Page Div 26/15</t>
  </si>
  <si>
    <t>Page Div 26/16</t>
  </si>
  <si>
    <t>Collection (Cont'd)</t>
  </si>
  <si>
    <t>Page Div 26/17</t>
  </si>
  <si>
    <t>Page Div 26/18</t>
  </si>
  <si>
    <t>Page Div 26/19</t>
  </si>
  <si>
    <t>Page Div 26/20</t>
  </si>
  <si>
    <t>Page Div 26/21</t>
  </si>
  <si>
    <t>Page Div 26/22</t>
  </si>
  <si>
    <t>Page Div 26/23</t>
  </si>
  <si>
    <t>Page Div 26/24</t>
  </si>
  <si>
    <t>Page Div 26/25</t>
  </si>
  <si>
    <t>Page Div 26/26</t>
  </si>
  <si>
    <t>Page Div 26/27</t>
  </si>
  <si>
    <t>Page Div 26/28</t>
  </si>
  <si>
    <t>Page Div 26/29</t>
  </si>
  <si>
    <t>Page Div 26/30</t>
  </si>
  <si>
    <t>Page Div 26/31</t>
  </si>
  <si>
    <t>Page Div 26/32</t>
  </si>
  <si>
    <t>Page Div 26/33</t>
  </si>
  <si>
    <t>Page Div 26/34</t>
  </si>
  <si>
    <t>Page Div 26/35</t>
  </si>
  <si>
    <t>Page Div 26/36</t>
  </si>
  <si>
    <t>Page Div 26/37</t>
  </si>
  <si>
    <t>Page Div 26/38</t>
  </si>
  <si>
    <t>Page Div 26/39</t>
  </si>
  <si>
    <t>Page Div 26/40</t>
  </si>
  <si>
    <t>Page Div 26/41</t>
  </si>
  <si>
    <t>Page Div 26/42</t>
  </si>
  <si>
    <t>Page Div 26/43</t>
  </si>
  <si>
    <t>Page Div 26/44</t>
  </si>
  <si>
    <t>Page Div 26/45</t>
  </si>
  <si>
    <t>Page Div 26/46</t>
  </si>
  <si>
    <t>Page Div 26/47</t>
  </si>
  <si>
    <t>Page Div 26/48</t>
  </si>
  <si>
    <t>Page Div 26/49</t>
  </si>
  <si>
    <t>Page Div 26/50</t>
  </si>
  <si>
    <t>Page Div 26/51</t>
  </si>
  <si>
    <t>DIVISION 27 - COMMUNICATIONS</t>
  </si>
  <si>
    <t>27 10 00 - COMMON CLAUSES FOR STRUCTURED CABLING (EN)</t>
  </si>
  <si>
    <t>GSM Cable Tray</t>
  </si>
  <si>
    <t>300mm x 50mm size</t>
  </si>
  <si>
    <t>TETRA Cable Tray</t>
  </si>
  <si>
    <t>Horizontal ICT &amp; Security cable tray</t>
  </si>
  <si>
    <t>100m x 50mm size</t>
  </si>
  <si>
    <t>27 10 00 - COMMON CLAUSES FOR STRUCTURED CABLING (EN) (CONT'D)</t>
  </si>
  <si>
    <t>300mm x 100mm size</t>
  </si>
  <si>
    <t>450mm x 100mm size</t>
  </si>
  <si>
    <t>600mm x 100mm size</t>
  </si>
  <si>
    <t>27 11 00 - COMMUNICATIONS EQUIPMENT ROOM FITTINGS (EN)</t>
  </si>
  <si>
    <t>Freestanding Cabinet - 45U (ICT/Security)</t>
  </si>
  <si>
    <t>Wall-mounted Cabinet - 24U (ICT/Security)</t>
  </si>
  <si>
    <t>Wall-mounted Cabinet - 12U (ICT/Security)</t>
  </si>
  <si>
    <t>27 11 00 - COMMUNICATIONS EQUIPMENT ROOM FITTINGS (EN) (CONT'D)</t>
  </si>
  <si>
    <t>Cabinet including Equipment, Cable manager, power distribution unit, Cooling fans in accordance with the drawings and specifications (Cont'd)</t>
  </si>
  <si>
    <t>Freestanding Cabinet - 45U (PAVA)</t>
  </si>
  <si>
    <t>Wall-mounted Cabinet - 24U (PAVA)</t>
  </si>
  <si>
    <t>27 13 00 - COMMUNICATIONS BACKBONE CABLING (EN)</t>
  </si>
  <si>
    <t>ICT/Security Fiber Optic Cable</t>
  </si>
  <si>
    <t xml:space="preserve"> </t>
  </si>
  <si>
    <t>PA Fiber Optic Cable</t>
  </si>
  <si>
    <t>27 13 00 - COMMUNICATIONS BACKBONE CABLING (EN) (CONT'D)</t>
  </si>
  <si>
    <t>TETRA and LTE Network backbone cable</t>
  </si>
  <si>
    <t>4 Core OS2 Single-mode fiber optic cable</t>
  </si>
  <si>
    <t>Passport Control Network backbone cable</t>
  </si>
  <si>
    <t>Allow for 24-core single-mode fiber optic cable</t>
  </si>
  <si>
    <t>27 15 00 - COMMUNICATIONS HORIZONTAL CABLING (EN)</t>
  </si>
  <si>
    <t>Wall mounted</t>
  </si>
  <si>
    <t>Security outlet - 1 number of data ports</t>
  </si>
  <si>
    <t>Security outlet - 2 number of data ports</t>
  </si>
  <si>
    <t>Public address system outlet - 2 number of data ports</t>
  </si>
  <si>
    <t>ICT outlet - 4 number of data ports</t>
  </si>
  <si>
    <t>ICT outlet - 3 number of data ports</t>
  </si>
  <si>
    <t>27 15 00 - COMMUNICATIONS HORIZONTAL CABLING (EN) (CONT'D)</t>
  </si>
  <si>
    <t>Wall mounted (Cont'd)</t>
  </si>
  <si>
    <t>ICT outlet - 2 number of data ports</t>
  </si>
  <si>
    <t>ICT outlet for wall mounted utility phone 1 number of ports</t>
  </si>
  <si>
    <t>ICT outlet - 1 number of data port</t>
  </si>
  <si>
    <t>Data consolidation point, 6 core</t>
  </si>
  <si>
    <t>Data consolidation point, 12 core</t>
  </si>
  <si>
    <t>Floor mounted</t>
  </si>
  <si>
    <t>PA outlet - 2 number of data ports</t>
  </si>
  <si>
    <t>Floor mounted (Cont'd)</t>
  </si>
  <si>
    <t>ICT outlet - 1 number of data ports</t>
  </si>
  <si>
    <t>ICT outlet for Internet Kiosk</t>
  </si>
  <si>
    <t>Ceiling mounted</t>
  </si>
  <si>
    <t>Security outlet - 1 number of data port</t>
  </si>
  <si>
    <t>Pole mounted</t>
  </si>
  <si>
    <t>27 21 09 - DATA COMMUNICATIONS FOR CAMPUS NETWORK</t>
  </si>
  <si>
    <t>ICT/Security</t>
  </si>
  <si>
    <t>Distribution Switch</t>
  </si>
  <si>
    <t>48 Port copper Switch</t>
  </si>
  <si>
    <t>12 Port Fiber Patch Panel</t>
  </si>
  <si>
    <t>24 Port Fiber Patch Panel (for connecting 24 fiber cable)</t>
  </si>
  <si>
    <t>144 Port Fiber Patch Panel</t>
  </si>
  <si>
    <t>24 Port Copper Patch panel</t>
  </si>
  <si>
    <t>Allow for Parch cords and Connecting accessories</t>
  </si>
  <si>
    <t>27 21 33 - WIRELESS DATA NETWORK</t>
  </si>
  <si>
    <t>Access points</t>
  </si>
  <si>
    <t xml:space="preserve">Ceiling mounted </t>
  </si>
  <si>
    <t xml:space="preserve">Wall mounted </t>
  </si>
  <si>
    <t>Note: System Headend Equipment measured elsewhere</t>
  </si>
  <si>
    <t>27 22 31 Computer &amp; Related Peripherals</t>
  </si>
  <si>
    <t>27 31 23 IP-Based Telephony Communication System</t>
  </si>
  <si>
    <t>27 32 41 - PUBLIC SAFETY RADIO SYSTEM AND COMMERCIAL CELLULAR DAS</t>
  </si>
  <si>
    <t>3-way splitter for Cellular DAS</t>
  </si>
  <si>
    <t>3-way splitter for Tetra/LTE DAS</t>
  </si>
  <si>
    <t>Dual-band combiner for Tetra/LTE DAS</t>
  </si>
  <si>
    <t>27 32 41 - PUBLIC SAFETY RADIO SYSTEM AND COMMERCIAL CELLULAR DAS (CONT'D)</t>
  </si>
  <si>
    <t>Attenuator for Tetra/LTE DAS</t>
  </si>
  <si>
    <t>Attenuator for Cellular DAS</t>
  </si>
  <si>
    <t>Coupler for Tetra/LTE DAS</t>
  </si>
  <si>
    <t>Coupler for Cellular DAS</t>
  </si>
  <si>
    <t>Remote unit for Tetra</t>
  </si>
  <si>
    <t>Remote unit for LTE</t>
  </si>
  <si>
    <t>Remote unit for Cellular</t>
  </si>
  <si>
    <t>Allow for fiber patch panel at the floor distributor room</t>
  </si>
  <si>
    <t>Trunked radio system devices, in accordance with the drawings and specifications</t>
  </si>
  <si>
    <t>Cellular DAS antenna wall mounted</t>
  </si>
  <si>
    <t>Cellular DAS antenna ceiling mounted</t>
  </si>
  <si>
    <t>Tetra and LTE DAS antenna wall mounted</t>
  </si>
  <si>
    <t>Tetra and LTE DAS antenna ceiling mounted</t>
  </si>
  <si>
    <t>To Cellular DAS antenna wall mounted</t>
  </si>
  <si>
    <t>To Cellular DAS antenna ceiling mounted</t>
  </si>
  <si>
    <t>To Tetra and LTE DAS antenna wall mounted</t>
  </si>
  <si>
    <t>To Tetra and LTE DAS antenna ceiling mounted</t>
  </si>
  <si>
    <t>Allow for cables &amp; accessories as required</t>
  </si>
  <si>
    <t>Radio Room</t>
  </si>
  <si>
    <t>Rura Room</t>
  </si>
  <si>
    <t>Allow For Cellular head-end equipment</t>
  </si>
  <si>
    <t>27 41 16.21 - INTEGRATED AUDIOVISUAL SYSTEMS AND EQUIPMENT FOR MEETING ROOMS</t>
  </si>
  <si>
    <t>Audio</t>
  </si>
  <si>
    <t>Ceiling Speaker</t>
  </si>
  <si>
    <t>Wall Plate</t>
  </si>
  <si>
    <t>Touch Panel</t>
  </si>
  <si>
    <t>Audio Visual Rack complete with equipment</t>
  </si>
  <si>
    <t>Allow for Audio video cables as required</t>
  </si>
  <si>
    <t>27 41 16.27 - INTEGRATED AUDIOVISUAL SYSTEMS AND EQUIPMENT FOR BOARDROOMS</t>
  </si>
  <si>
    <t>Camera</t>
  </si>
  <si>
    <t>Microphone Array</t>
  </si>
  <si>
    <t>27 41 16.28 - INTEGRATED AUDIOVISUAL SYSTEMS AND EQUIPMENT FOR TRAINING, BRIEFING AND MULTIPURPOSE ROOMS</t>
  </si>
  <si>
    <t>Training Rooms</t>
  </si>
  <si>
    <t>Install, configure, test &amp; commission 100 " Projector Screen
(supply of equipment included in Provisional Sum Bill No. 13)</t>
  </si>
  <si>
    <t>Install, configure, test &amp; commission Projector (supply of equipment included in Provisional Sum Bill No. 13)</t>
  </si>
  <si>
    <t>27 41 16.28 - INTEGRATED AUDIOVISUAL SYSTEMS AND EQUIPMENT FOR TRAINING, BRIEFING AND MULTIPURPOSE ROOMS (CONT'D)</t>
  </si>
  <si>
    <t>Briefing Rooms</t>
  </si>
  <si>
    <t>Install, configure, test &amp; commission 100 " Projector Screen (supply of equipment included in Provisional Sum Bill No. 13)</t>
  </si>
  <si>
    <t>Conference Rooms</t>
  </si>
  <si>
    <t>Install, configure, test &amp; commission 75" Flat Panel Display
(supply of equipment included in Provisional Sum Bill No. 13)</t>
  </si>
  <si>
    <t>SSB Rooms</t>
  </si>
  <si>
    <t>Install, configure, test &amp; commission  50" Flat Panel Display
(supply of equipment included in Provisional Sum Bill No. 13)</t>
  </si>
  <si>
    <t>Allow for required hardware and cable as required</t>
  </si>
  <si>
    <t xml:space="preserve">27 41 16.29 - INTEGRATED AUDIOVISUAL SYSTEMS AND EQUIPMENT FOR TOCC, SCR AND CCTV ROOMS
</t>
  </si>
  <si>
    <t>27 41 32 - IP-BASED TELEVISION SYSTEM (IPTV)</t>
  </si>
  <si>
    <t>Install, configure, test &amp; commission 55" Flat panel Display
(supply of equipment included in Provisional Sum Bill No. 13)</t>
  </si>
  <si>
    <t>Install, configure, test &amp; commission 75" Flat panel Display
(supply of equipment included in Provisional Sum Bill No. 13)</t>
  </si>
  <si>
    <t>27 42 23 - DIGITAL MEDIA DISPLAYS</t>
  </si>
  <si>
    <t>27 51 17 - IP-BASED PUBLIC ADDRESS SYSTEM</t>
  </si>
  <si>
    <t>Volume controller</t>
  </si>
  <si>
    <t>Paging station</t>
  </si>
  <si>
    <t>Ambient Noise sensor</t>
  </si>
  <si>
    <t>Life Safety Module</t>
  </si>
  <si>
    <t>Amplifier</t>
  </si>
  <si>
    <t>Ceiling speaker - Ref. 1</t>
  </si>
  <si>
    <t>Line array speaker - Ref. 2</t>
  </si>
  <si>
    <t>Line array speaker - Ref. 2 Weather Proof</t>
  </si>
  <si>
    <t>Wall mounted speaker - Ref. 3</t>
  </si>
  <si>
    <t>To Ceiling speaker - Ref. 1</t>
  </si>
  <si>
    <t>To Line array speaker - Ref. 2</t>
  </si>
  <si>
    <t>27 51 26 - ASSISTIVE LISTENING SYSTEMS</t>
  </si>
  <si>
    <t>Loop Driver</t>
  </si>
  <si>
    <t>Loop Pad</t>
  </si>
  <si>
    <t>Microphone</t>
  </si>
  <si>
    <t>Power Supply Unit</t>
  </si>
  <si>
    <t>Loop Cable</t>
  </si>
  <si>
    <t>Driver Module</t>
  </si>
  <si>
    <t>27 51 29.15 - DISABLED TOILET ALARM SYSTEM</t>
  </si>
  <si>
    <t>Ceiling Pull Switch</t>
  </si>
  <si>
    <t>Emergency Button</t>
  </si>
  <si>
    <t>Light and Sound Unit</t>
  </si>
  <si>
    <t>Reset Point</t>
  </si>
  <si>
    <t>Controller</t>
  </si>
  <si>
    <t>Panic Bar</t>
  </si>
  <si>
    <t>To Ceiling Pull Switch</t>
  </si>
  <si>
    <t>To Emergency Button</t>
  </si>
  <si>
    <t>To Light and Sound Unit</t>
  </si>
  <si>
    <t>To Reset Point</t>
  </si>
  <si>
    <t>To Panic Bar</t>
  </si>
  <si>
    <t>27 53 13 - MASTER CLOCK SYSTEM (MCS)</t>
  </si>
  <si>
    <t>Wall Mounted Analog Clock</t>
  </si>
  <si>
    <t>27 53 25 - QUEUE MANAGEMENT SYSTEM</t>
  </si>
  <si>
    <t>55" Size Queue Management Screen</t>
  </si>
  <si>
    <t>Allow for License</t>
  </si>
  <si>
    <t>Allow for cables as required</t>
  </si>
  <si>
    <t>27 61 19 - ELECTRONIC VISUAL INFORMATION DISPLAY SYSTEMS (EVIDS)</t>
  </si>
  <si>
    <r>
      <t>Install, configure, test &amp; commission 47" Size Baggage Information Display</t>
    </r>
    <r>
      <rPr>
        <b/>
        <sz val="11"/>
        <rFont val="Arial"/>
        <family val="2"/>
      </rPr>
      <t xml:space="preserve"> </t>
    </r>
    <r>
      <rPr>
        <sz val="11"/>
        <rFont val="Arial"/>
        <family val="2"/>
      </rPr>
      <t>(supply of equipment included in Provisional Sum Bill No. 13)</t>
    </r>
  </si>
  <si>
    <t>Install, configure, test &amp; commission 47" Size Check-in Counter Display  (supply of equipment included in Provisional Sum Bill No. 13)</t>
  </si>
  <si>
    <t>Install, configure, test &amp; commission 47" Size Flight Information Display (supply of equipment included in Provisional Sum Bill No. 13)</t>
  </si>
  <si>
    <t>Install, configure, test &amp; commission 84" Size Flight Information Display (supply of equipment included in Provisional Sum Bill No. 13)</t>
  </si>
  <si>
    <t>Install, configure, test &amp; commission 42" Size Gate Information Display (supply of equipment included in Provisional Sum Bill No. 13)</t>
  </si>
  <si>
    <t>Install, configure, test &amp; commission 47" Size Gate Information Display  (supply of equipment included in Provisional Sum Bill No. 13)</t>
  </si>
  <si>
    <r>
      <t>Install, configure, test &amp; commission 47" Size Passport Information Display</t>
    </r>
    <r>
      <rPr>
        <b/>
        <sz val="11"/>
        <rFont val="Arial"/>
        <family val="2"/>
      </rPr>
      <t xml:space="preserve"> </t>
    </r>
    <r>
      <rPr>
        <sz val="11"/>
        <rFont val="Arial"/>
        <family val="2"/>
      </rPr>
      <t>(supply of equipment included in Provisional Sum Bill No. 13)</t>
    </r>
  </si>
  <si>
    <t>Screen Controller</t>
  </si>
  <si>
    <t>Allow for cables and accessories as required</t>
  </si>
  <si>
    <t>27 61 31 - COMMON USE PLATFORM</t>
  </si>
  <si>
    <t>Boarding Gate Desk Work Station</t>
  </si>
  <si>
    <t>Install, configure, test &amp; commission CPU (supply of equipment included in Provisional Sum Bill No. 13)</t>
  </si>
  <si>
    <t> </t>
  </si>
  <si>
    <t>Install, configure, test &amp; commission 23" Monitor (supply of equipment included in Provisional Sum Bill No. 13)</t>
  </si>
  <si>
    <t>Install, configure, test &amp; commission USB Mouse (supply of equipment included in Provisional Sum Bill No. 13)</t>
  </si>
  <si>
    <t>Install, configure, test &amp; commission MCR/OCR Keyboard (supply of equipment included in Provisional Sum Bill No. 13)</t>
  </si>
  <si>
    <t>Install, configure, test &amp; commission Credit/Debit Card Reader (supply of equipment included in Provisional Sum Bill No. 13)</t>
  </si>
  <si>
    <t>Install, configure, test &amp; commission Boarding Gate Reader (BGR) (supply of equipment included in Provisional Sum Bill No. 13)</t>
  </si>
  <si>
    <t>Install, configure, test &amp; commission BTP (Bag Tag Printer) (supply of equipment included in Provisional Sum Bill No. 13)</t>
  </si>
  <si>
    <t>Install, configure, test &amp; commission Boarding Pass Printer (supply of equipment included in Provisional Sum Bill No. 13)</t>
  </si>
  <si>
    <t>Install, configure, test &amp; commission Document Printer (supply of equipment included in Provisional Sum Bill No. 13)</t>
  </si>
  <si>
    <t>27 61 31 - COMMON USE PLATFORM (CONT'D)</t>
  </si>
  <si>
    <t>Common Use Platforms Equipment and devices, in accordance with the drawings and specifications (Cont'd)</t>
  </si>
  <si>
    <t>Check-in Desk Single Work Station</t>
  </si>
  <si>
    <t>Install, configure, test &amp; commission 2D Bar Code Scanner (supply of equipment included in Provisional Sum Bill No. 13)</t>
  </si>
  <si>
    <t>Self Service Boarding Gates</t>
  </si>
  <si>
    <t>Page Div 27/1</t>
  </si>
  <si>
    <t>Page Div 27/2</t>
  </si>
  <si>
    <t>Page Div 27/3</t>
  </si>
  <si>
    <t>Page Div 27/4</t>
  </si>
  <si>
    <t>Page Div 27/5</t>
  </si>
  <si>
    <t>Page Div 27/6</t>
  </si>
  <si>
    <t>Page Div 27/7</t>
  </si>
  <si>
    <t>Page Div 27/8</t>
  </si>
  <si>
    <t>Page Div 27/9</t>
  </si>
  <si>
    <t>Page Div 27/10</t>
  </si>
  <si>
    <t>Page Div 27/11</t>
  </si>
  <si>
    <t>Page Div 27/12</t>
  </si>
  <si>
    <t>Page Div 27/13</t>
  </si>
  <si>
    <t>Page Div 27/14</t>
  </si>
  <si>
    <t>Page Div 27/15</t>
  </si>
  <si>
    <t>Page Div 27/16</t>
  </si>
  <si>
    <t>Page Div 27/17</t>
  </si>
  <si>
    <t>Page Div 27/18</t>
  </si>
  <si>
    <t>Page Div 27/19</t>
  </si>
  <si>
    <t>Page Div 27/20</t>
  </si>
  <si>
    <t>Page Div 27/21</t>
  </si>
  <si>
    <t>Page Div 27/22</t>
  </si>
  <si>
    <t>Page Div 27/23</t>
  </si>
  <si>
    <t>Page Div 27/24</t>
  </si>
  <si>
    <t>Page Div 27/25</t>
  </si>
  <si>
    <t>Page Div 27/26</t>
  </si>
  <si>
    <t>DIVISION 28 - ELECTRONIC SAFETY AND SECURITY</t>
  </si>
  <si>
    <t>28 13 00 - ACCESS CONTROL SOFTWARE AND DATABASE MANAGEMENT &amp; 28 15 00 - ACCESS CONTROL HARDWARE DEVICES</t>
  </si>
  <si>
    <t>Ref. 1BF</t>
  </si>
  <si>
    <t>Intelligent Door Panel (IDP)</t>
  </si>
  <si>
    <t>Interface Communication Box (ICB)</t>
  </si>
  <si>
    <t>Door position switch</t>
  </si>
  <si>
    <t>Biometric Card Reader</t>
  </si>
  <si>
    <t>Local sounder</t>
  </si>
  <si>
    <t>Ref. 1CC</t>
  </si>
  <si>
    <t>28 13 00 - ACCESS CONTROL SOFTWARE AND DATABASE MANAGEMENT &amp; 22 15 00 - ACCESS CONTROL HARDWARE DEVICES (CONT'D)</t>
  </si>
  <si>
    <t>Access Control hardware devices, in accordance with the drawings and specifications (Cont'd)</t>
  </si>
  <si>
    <t>Ref. 1CC (Cont'd)</t>
  </si>
  <si>
    <t>Card reader</t>
  </si>
  <si>
    <t>Ref. 1CF</t>
  </si>
  <si>
    <t>Ref. 1CP</t>
  </si>
  <si>
    <t>Ref. 1CP (Cont'd)</t>
  </si>
  <si>
    <t>Card reader with Pin Pad</t>
  </si>
  <si>
    <t>Ref. 2BF</t>
  </si>
  <si>
    <t>Ref. 2CC</t>
  </si>
  <si>
    <t>Ref. 2CF</t>
  </si>
  <si>
    <t>Ref. 2CP</t>
  </si>
  <si>
    <t>Ref. 2PC</t>
  </si>
  <si>
    <t>Ref. 4CF</t>
  </si>
  <si>
    <t>Ref. 5CC</t>
  </si>
  <si>
    <t>Access control system controller (IDP)</t>
  </si>
  <si>
    <t>Inventory control block (ICB)</t>
  </si>
  <si>
    <t>Ref. 5CC (Cont'd)</t>
  </si>
  <si>
    <t>Ref. 5CP</t>
  </si>
  <si>
    <t>28 18 01 - EXPLOSIVE CONTAINERS</t>
  </si>
  <si>
    <t>Total containment vessel (TCV)</t>
  </si>
  <si>
    <t>Gas tight containment vessel</t>
  </si>
  <si>
    <t>Bomb proof litter bin</t>
  </si>
  <si>
    <t>28 20 00 - VIDEO SURVEILLANCE SYSTEM (VSS)</t>
  </si>
  <si>
    <t>Interior Camera</t>
  </si>
  <si>
    <t>Ceiling mounted Dome fixed Camera, 5MP</t>
  </si>
  <si>
    <t>Wall mounted Dome fixed Camera, 5MP</t>
  </si>
  <si>
    <t>Post mounted Dome fixed Camera, 5MP (Post measured Separately)</t>
  </si>
  <si>
    <t>Ceiling mounted Dome PTZ, 5MP</t>
  </si>
  <si>
    <t>Wall mounted Dome PTZ, 5MP</t>
  </si>
  <si>
    <t>Exterior Camera</t>
  </si>
  <si>
    <t>Licenses as Specified</t>
  </si>
  <si>
    <t xml:space="preserve">Camera license </t>
  </si>
  <si>
    <t>Video Surveillance System Supporting post</t>
  </si>
  <si>
    <t>VSS Post</t>
  </si>
  <si>
    <t>28 46 21.11 - ADDRESSABLE FIRE-ALARM SYSTEM</t>
  </si>
  <si>
    <t>Main fire alarm control panel</t>
  </si>
  <si>
    <t>Fire alarm control panel</t>
  </si>
  <si>
    <t>Allow for interfacing with other services</t>
  </si>
  <si>
    <t>28 46 21.11 - ADDRESSABLE FIRE-ALARM SYSTEM (CONT'D)</t>
  </si>
  <si>
    <t>In duct smoke detector</t>
  </si>
  <si>
    <t>Photoelectric smoke detector</t>
  </si>
  <si>
    <t>Smoke/heat detector combination</t>
  </si>
  <si>
    <t>Heat detector fixed temperature</t>
  </si>
  <si>
    <t>Rate of rise only detector</t>
  </si>
  <si>
    <t>Addressable input monitor module</t>
  </si>
  <si>
    <t>Addressable input monitor module in 2 number of modules</t>
  </si>
  <si>
    <t>Addressable input monitor module in 3 number of modules</t>
  </si>
  <si>
    <t>Addressable output control module</t>
  </si>
  <si>
    <t>Addressable output control module in 2 number of modules</t>
  </si>
  <si>
    <t>Addressable output control module in 3 number of modules</t>
  </si>
  <si>
    <t>Pull station/ fire alarm box</t>
  </si>
  <si>
    <t>28 46 21.11- ADDRESSABLE FIRE-ALARM SYSTEM (CONT'D)</t>
  </si>
  <si>
    <t>Combination horn wall mounted, 15 candela rating</t>
  </si>
  <si>
    <t>Combination horn wall mounted, 30 candela rating</t>
  </si>
  <si>
    <t>Combination horn wall mounted, 75 candela rating</t>
  </si>
  <si>
    <t>Combination horn wall mounted, 110 candela rating</t>
  </si>
  <si>
    <t>Ceiling mounted Visible only (strobe),15 candela rating</t>
  </si>
  <si>
    <t>Ceiling mounted Visible only (strobe),30 candela rating</t>
  </si>
  <si>
    <t>Ceiling mounted Visible only (strobe),75 candela rating</t>
  </si>
  <si>
    <t>Ceiling mounted Visible only (strobe),110 candela rating</t>
  </si>
  <si>
    <t>Wall mounted Visible only (strobe), 15 candela rating</t>
  </si>
  <si>
    <t>Wall mounted Visible only (strobe), 75 candela rating</t>
  </si>
  <si>
    <t>Wall mounted horn</t>
  </si>
  <si>
    <t>To Photoelectric smoke detector, above false ceiling</t>
  </si>
  <si>
    <t>To In duct smoke detector</t>
  </si>
  <si>
    <t>To Photoelectric smoke detector</t>
  </si>
  <si>
    <t>To Smoke/heat detector combination</t>
  </si>
  <si>
    <t>To Heat detector fixed temperature</t>
  </si>
  <si>
    <t>To Rate of rise only detector</t>
  </si>
  <si>
    <t>To Addressable input monitor module</t>
  </si>
  <si>
    <t>To Addressable input monitor module in 2 number of modules</t>
  </si>
  <si>
    <t>To Addressable input monitor module in 3 number of modules</t>
  </si>
  <si>
    <t>To Addressable output control module</t>
  </si>
  <si>
    <t>To Addressable output control module in 2 number of modules</t>
  </si>
  <si>
    <t>To Addressable output control module in 3 number of modules</t>
  </si>
  <si>
    <t>To Pull station/ fire alarm box</t>
  </si>
  <si>
    <t>To Combination horn wall mounted, 15 candela rating</t>
  </si>
  <si>
    <t>To Combination horn wall mounted, 30 candela rating</t>
  </si>
  <si>
    <t>To Combination horn wall mounted, 75 candela rating</t>
  </si>
  <si>
    <t>To Combination horn wall mounted, 110 candela rating</t>
  </si>
  <si>
    <t>To Ceiling mounted Visible only (strobe),15 candela rating</t>
  </si>
  <si>
    <t>To Ceiling mounted Visible only (strobe),30 candela rating</t>
  </si>
  <si>
    <t>To Ceiling mounted Visible only (strobe),75 candela rating</t>
  </si>
  <si>
    <t>To Ceiling mounted Visible only (strobe),110 candela rating</t>
  </si>
  <si>
    <t>To Wall mounted Visible only (strobe), 15 candela rating</t>
  </si>
  <si>
    <t>To Wall mounted Visible only (strobe), 75 candela rating</t>
  </si>
  <si>
    <t>To Wall mounted Visible only (strobe), 110 candela rating</t>
  </si>
  <si>
    <t>To Wall mounted horn</t>
  </si>
  <si>
    <t>Very Early Smoke Detection Apparatus System (VESDA)</t>
  </si>
  <si>
    <t>Air sampling Panel with power supply unit</t>
  </si>
  <si>
    <t>Standard sampling point including capillary tube, Compression adaptor connected to Air sampling line</t>
  </si>
  <si>
    <t>20mm diameter air sampling pipe including fitting and accessories</t>
  </si>
  <si>
    <t>Page Div 28/1</t>
  </si>
  <si>
    <t>Page Div 28/2</t>
  </si>
  <si>
    <t>Page Div 28/3</t>
  </si>
  <si>
    <t>Page Div 28/4</t>
  </si>
  <si>
    <t>Page Div 28/5</t>
  </si>
  <si>
    <t>Page Div 28/6</t>
  </si>
  <si>
    <t>Page Div 28/7</t>
  </si>
  <si>
    <t>Page Div 28/8</t>
  </si>
  <si>
    <t>Page Div 28/9</t>
  </si>
  <si>
    <t>Page Div 28/10</t>
  </si>
  <si>
    <t>Page Div 28/11</t>
  </si>
  <si>
    <t>Page Div 28/12</t>
  </si>
  <si>
    <t>Page Div 28/13</t>
  </si>
  <si>
    <t>Page Div 28/14</t>
  </si>
  <si>
    <t>Page Div 28/15</t>
  </si>
  <si>
    <t>DIVISION 28 - ELECTRONIC SAFETY AND SECURITY 
TOTAL CARRIED TO SUMMARY (US$)</t>
  </si>
  <si>
    <t>DIVISION 31 - EARTHWORK</t>
  </si>
  <si>
    <t>31 10 00 - SITE CLEARING</t>
  </si>
  <si>
    <t>31 20 00 - EARTH MOVING</t>
  </si>
  <si>
    <t>Excavation</t>
  </si>
  <si>
    <t>Disposal of excavated material</t>
  </si>
  <si>
    <t>Engineering filling</t>
  </si>
  <si>
    <t>Backfilling</t>
  </si>
  <si>
    <t>Page Div 31/1</t>
  </si>
  <si>
    <t>Page Div 31/2</t>
  </si>
  <si>
    <t>DIVISION 32 - EXTERIOR IMPROVEMENTS</t>
  </si>
  <si>
    <t>32 14 00 - UNIT PAVING</t>
  </si>
  <si>
    <t>GP 1</t>
  </si>
  <si>
    <t>GP 2</t>
  </si>
  <si>
    <t>Pebble, in accordance with the drawings and specifications</t>
  </si>
  <si>
    <t>Granite Paving, in accordance with the drawings and specifications</t>
  </si>
  <si>
    <t>32 18 16.13 - PLAYGROUND PROTECTIVE SURFACING</t>
  </si>
  <si>
    <t>32 80 00 - IRRIGATION SYSTEM</t>
  </si>
  <si>
    <t>Supply and install irrigation uPVC pipes, pressure rated 16 bars accordance to the drawings and specification.</t>
  </si>
  <si>
    <t>Allow connections to the irrigation system</t>
  </si>
  <si>
    <t>32 80 00 - IRRIGATION SYSTEM (CONT'D)</t>
  </si>
  <si>
    <t>Manifold pipes</t>
  </si>
  <si>
    <t>25 diameter pipes for online emitters</t>
  </si>
  <si>
    <t>Valves and Accessories</t>
  </si>
  <si>
    <t>32mm diameter isolation valve</t>
  </si>
  <si>
    <t>40mm diameter gate valve</t>
  </si>
  <si>
    <t>Valves (Cont'd)</t>
  </si>
  <si>
    <t>50mm diameter gate valve</t>
  </si>
  <si>
    <t>75mm diameter gate valve</t>
  </si>
  <si>
    <t>SVD 0.04 L/S-1</t>
  </si>
  <si>
    <t>SVD 0.06 L/S-1</t>
  </si>
  <si>
    <t>SVD 0.08 L/S-1</t>
  </si>
  <si>
    <t>SVD 0.12 L/S-1</t>
  </si>
  <si>
    <t>SVD 0.16 L/S-1</t>
  </si>
  <si>
    <t>SVD 0.32 L/S-1</t>
  </si>
  <si>
    <t>SVD 0.9 L/S-1</t>
  </si>
  <si>
    <t>Quick coupling valve</t>
  </si>
  <si>
    <t>32 91 13 - SOIL PREPARATION</t>
  </si>
  <si>
    <t>Approved soil filling to natural ground</t>
  </si>
  <si>
    <t>750mm depth approved Soil MIX A to natural ground, including field drainage connected to site wide drainage system and outlets</t>
  </si>
  <si>
    <t>1000mm depth approved Soil MIX A to natural ground, including field drainage connected to site wide drainage system and outlets</t>
  </si>
  <si>
    <t>Approved soil filling to over structure planter</t>
  </si>
  <si>
    <t>100mm depth approved Soil MIX B to over structure planter</t>
  </si>
  <si>
    <t>250mm depth approved Soil MIX B to over structure planter</t>
  </si>
  <si>
    <t>500mm depth approved Soil MIX B to over structure planter</t>
  </si>
  <si>
    <t>750mm depth approved Soil MIX B to over structure planter</t>
  </si>
  <si>
    <t>32 92 00 - TURF &amp; GRASSES</t>
  </si>
  <si>
    <t>32 93 00 - PLANTS</t>
  </si>
  <si>
    <t>Palm/bamboo</t>
  </si>
  <si>
    <t>Ref. Pp, Pinanga Patula, 1.5 m height</t>
  </si>
  <si>
    <t>Ref. Lg, Licuala Grandis, 2.0 m height</t>
  </si>
  <si>
    <t>Ref. Di, Dypsis Lutescens, 2.0-4.0 m height</t>
  </si>
  <si>
    <t>Ref. Ba, Borassus Aethiopum, 2.5-4.0 m height</t>
  </si>
  <si>
    <t>Ref. Cc, Chrysalidocarpus Cabadae, 4.0-6.0 m height</t>
  </si>
  <si>
    <t>Ref. Pr, Phoenix Reclinata, 4.0 m height</t>
  </si>
  <si>
    <t>Ref. Eg, Elaeis Guineensis, 5.0-6.0 m height</t>
  </si>
  <si>
    <t>Trees</t>
  </si>
  <si>
    <t>Overall height less than 5000mm</t>
  </si>
  <si>
    <t>Ref. Lr, Lobelia Rhynchopetalum, 2.0-3.0 height</t>
  </si>
  <si>
    <t>Ref. Rl, Rhus Lancea, 4.5 height</t>
  </si>
  <si>
    <t>32 93 00 - PLANTS (CONT'D)</t>
  </si>
  <si>
    <t>Trees (Cont'd)</t>
  </si>
  <si>
    <t>Overall height less than 5000mm (Cont'd)</t>
  </si>
  <si>
    <t>Ref. Sa, Schefflera Goetzenii, 5.0 height</t>
  </si>
  <si>
    <t>Ref. Ki, Kiggelaria Africana, 5.0 height</t>
  </si>
  <si>
    <t>Overall height 5000-10000mm</t>
  </si>
  <si>
    <t>Ref. Pa, Prunus Africana, 6.0 height</t>
  </si>
  <si>
    <t>Ref. Ve, Vachellia Erioloba, 6.0 height</t>
  </si>
  <si>
    <t>Ref. Bb, Bucida Buceras, 6.0 height</t>
  </si>
  <si>
    <t>Ref. Aa, Albizia Adiameternthifolia, 8.0-10.0 height</t>
  </si>
  <si>
    <t>Ref. De, Schrebera Elata, 8.0-10.0 height</t>
  </si>
  <si>
    <t>Overall height over 10000mm</t>
  </si>
  <si>
    <t>Ref. Sc, Spathodea Campanulata, 12.0 height</t>
  </si>
  <si>
    <t>Shrubs</t>
  </si>
  <si>
    <t>Interior</t>
  </si>
  <si>
    <t>Ref. Mix E</t>
  </si>
  <si>
    <t>Asplenium Nidus 0.6 x 0.6 - 0.5 m/cc 10%</t>
  </si>
  <si>
    <t>Blechnum Gibbum 0.3 x 0.3 - 0.25 m/cc 10%</t>
  </si>
  <si>
    <t>Cyathea Capensis 1.5 - 3 h- 1.50 m/cc 10%</t>
  </si>
  <si>
    <t>Guzmania lingulaata 0.3 x 0.3 - 0.3 m/cc 50%</t>
  </si>
  <si>
    <t>Johannesteijsmannia Maerua Triphylla var Johann 2.0-3 h - 1.5 m/cc 10%</t>
  </si>
  <si>
    <t>Philodendron 'Red cherry' 0.3 x 0.3 - 0.3 m/cc 10%</t>
  </si>
  <si>
    <t>Green wall plant Mix F</t>
  </si>
  <si>
    <t>Aerides Odorata 0.3 x 0.3 - 0.3 m/cc 15%</t>
  </si>
  <si>
    <t>Aeschynanthus 0.6 x 0.3 - 0.3 m/cc 5%</t>
  </si>
  <si>
    <t>Columnea Microphylla 0.6 x 0.3 - 0.3 m/cc 15%</t>
  </si>
  <si>
    <t>Cryptanthus Bivittatus 0.1 x 0.15 - 0.15 m/cc 15%</t>
  </si>
  <si>
    <t>Epipremnum Aureum 0.45 x 0.30 - 0.30 m/cc 5%</t>
  </si>
  <si>
    <t>Epipremnum Pinnatum 0.60 x 0.30 - 0.30 m/cc 5%</t>
  </si>
  <si>
    <t>Liparis Gibbosa 0.25 x 0.25 - 0.30 m/cc 5%</t>
  </si>
  <si>
    <t>Nephrolepis pendula 0.30 x 0.40 - 0.40 m/cc 5%</t>
  </si>
  <si>
    <t>Philodendron Red Burgundy 0.30 x 0.30 - 0.30 m/cc 10%</t>
  </si>
  <si>
    <t>Rhaphidophora Vine 0.60 x 0.50 - 0.50 m/cc 5%</t>
  </si>
  <si>
    <t>Scindapsus Aureus 0.25 x 0.25 - 0.30 m/cc 10%</t>
  </si>
  <si>
    <t>Syngonium Podophyllum 0.30 x 0.25 - 0.30 m/cc 5%</t>
  </si>
  <si>
    <t>Shrubs (Cont'd)</t>
  </si>
  <si>
    <t>Exterior</t>
  </si>
  <si>
    <t>Ref. Mix A</t>
  </si>
  <si>
    <t>Costus Woodsonii 0.8 x 0.6 - 0.6 m/cc 30%</t>
  </si>
  <si>
    <t>Encephalartos Altensteinii 0.1 x 0.1 - 1 m/cc 10%</t>
  </si>
  <si>
    <t>Microsorum Pustulatum 0.3 x 0.3 - 0.3 m/cc 10%</t>
  </si>
  <si>
    <t>Monstera Deliciosa 0.8 x 0.6 - 1.5 m/cc 10%</t>
  </si>
  <si>
    <t>Nephrolepis Andulata 0.3 x 0.4 - 0.4 m/cc 10%</t>
  </si>
  <si>
    <t>Rhoeo Discolor 0.25 x 0.25 - 0.3 m/cc 30%</t>
  </si>
  <si>
    <t>Ref. Mix B</t>
  </si>
  <si>
    <t>Phyla Nodiflora 0.1 x 0.3 - 0.3 m/cc 30%</t>
  </si>
  <si>
    <t>Pilea Involucratia 0.25 x 0.25 - 0.3 m/cc 30%</t>
  </si>
  <si>
    <t>Piper Sarmentosum 0.25 x 0.25 - 0.3 m/cc 10%</t>
  </si>
  <si>
    <t>Sauropus Spatulifolius 0.2 x 0.3 - 0.3 m/cc 10%</t>
  </si>
  <si>
    <t>Scindapsus Aureus 0.25 x 0.25 - 0.3 m/cc 10%</t>
  </si>
  <si>
    <t>Selaginella Plana 0.15 x 0.20 - 0.2 m/cc 10%</t>
  </si>
  <si>
    <t>Ref. Mix C</t>
  </si>
  <si>
    <t>Carex Runssoroensis 0.45 x 0.2 - 0.4 m/cc 25%</t>
  </si>
  <si>
    <t>Equisetum Hyemale .5 x 0.3 - 0.4 m/cc 25%</t>
  </si>
  <si>
    <t>Libertia Peregrinans 0.25 x 0.25 - 0.3 m/cc 50%</t>
  </si>
  <si>
    <t>Ref. Mix 1 on podium roof</t>
  </si>
  <si>
    <t>Rhoeo Discolr 40%</t>
  </si>
  <si>
    <t>Pilea Involucrata 60%</t>
  </si>
  <si>
    <t>Ref. Mix B on podium roof</t>
  </si>
  <si>
    <t>Rhoeo Discolr 30%</t>
  </si>
  <si>
    <t>Pilea Involucrata 30%</t>
  </si>
  <si>
    <t>Equisetum Hyemale -Grass 40%</t>
  </si>
  <si>
    <t>Page Div 32/1</t>
  </si>
  <si>
    <t>Page Div 32/2</t>
  </si>
  <si>
    <t>Page Div 32/3</t>
  </si>
  <si>
    <t>Page Div 32/4</t>
  </si>
  <si>
    <t>Page Div 32/5</t>
  </si>
  <si>
    <t>Page Div 32/6</t>
  </si>
  <si>
    <t>Page Div 32/7</t>
  </si>
  <si>
    <t>Page Div 32/8</t>
  </si>
  <si>
    <t>Page Div 32/9</t>
  </si>
  <si>
    <t>Page Div 32/10</t>
  </si>
  <si>
    <t>Page Div 32/11</t>
  </si>
  <si>
    <t>SUMMARY</t>
  </si>
  <si>
    <t>From
Page</t>
  </si>
  <si>
    <t>Amount
US$</t>
  </si>
  <si>
    <t>Div 3/7</t>
  </si>
  <si>
    <t>Div 4/4</t>
  </si>
  <si>
    <t>Div 8/34</t>
  </si>
  <si>
    <t>Div 10/16</t>
  </si>
  <si>
    <t>Div 13/3</t>
  </si>
  <si>
    <t>Div 14/10</t>
  </si>
  <si>
    <t>Div 27/28</t>
  </si>
  <si>
    <t>Div 28/16</t>
  </si>
  <si>
    <t xml:space="preserve"> Div 31/3</t>
  </si>
  <si>
    <t>Div 32/12</t>
  </si>
  <si>
    <t>Total Carried to General Summary US$</t>
  </si>
  <si>
    <t>Toilet/pantry exhaust fans</t>
  </si>
  <si>
    <t>Ref. 2A22-200, 200mm thick</t>
  </si>
  <si>
    <t>Water meter (Ref; WM)</t>
  </si>
  <si>
    <t>Walls, Ref. [09:TL20B] - White or light grey</t>
  </si>
  <si>
    <t>Rectangular shape perforated, 09:CG06</t>
  </si>
  <si>
    <t>Rectangular shaped solid metal, Ref. 09:CG07</t>
  </si>
  <si>
    <t>Acoustic metal clip-in/swing down cassette, Ref. 09:CG10</t>
  </si>
  <si>
    <t>Floors, grey and blue color, Ref. 09:FF15©</t>
  </si>
  <si>
    <t>Walls, Ref. ST01</t>
  </si>
  <si>
    <t>Blade mount flag sign, Ref. ID01</t>
  </si>
  <si>
    <t>Rev. 1, April 2024</t>
  </si>
  <si>
    <t>Range of Two cubicles, comprising one sides and one front, Ref. TC-01. Side 2000mm / Front 2650mm / Height 2100mm</t>
  </si>
  <si>
    <t>Range of three cubicles, comprising two sides and one front, Ref.TC-01, Side 2000mm/Front 3400mm/Height 2100mm</t>
  </si>
  <si>
    <t>Range of Five cubicles, comprising four sides and one front, Ref. TC-01. Side 1600mm / Front 5850mm/ Height 2100mm</t>
  </si>
  <si>
    <t>Range of three cubicles, comprising two sides and one front, Ref.TC-01, Side 1700mm/Front 3170mm/Height 2100mm</t>
  </si>
  <si>
    <t>Range of four cubicles, comprising three sides and one front, Ref.TC-01, Side 1600mm/Front 4560mm/Height 2100mm</t>
  </si>
  <si>
    <t>Range of five cubicles, comprising four sides and one front, Ref.TC-01. Side 1700mm/Front 6000mm/Height 2100mm</t>
  </si>
  <si>
    <t>Range of five cubicles, comprising four sides and one front, Ref.TC-01. Side 1600mm/Front 6500mm/Height 2160mm</t>
  </si>
  <si>
    <t>Range of six cubicles, comprising seven sides and one front, Ref.TC-01, Side 2000mm/Front 7600mm/Height 2100mm</t>
  </si>
  <si>
    <t>Ref. 3A42-150, 150mm thick</t>
  </si>
  <si>
    <t>Leaf Ref. A14, size 1100 x 2400mm high, 90 mins fire rated.</t>
  </si>
  <si>
    <t>Leaf Ref. A14, size 1400 x 2400mm high, 90 mins fire rated.</t>
  </si>
  <si>
    <t>Leaf Ref. A01-A, size 1000 x 2500mm high, 3 hrs fire rated.</t>
  </si>
  <si>
    <t>Leaf Ref. A01-A, size 1200 x 2500mm high, 3 hrs fire rated.</t>
  </si>
  <si>
    <t>Leaf Ref. A13, size 2000 x 2500mm high, 3 hrs fire rated.</t>
  </si>
  <si>
    <t>Leaf Ref. A13, size 2000 x 2600mm high, 3 hrs fire rated.</t>
  </si>
  <si>
    <t>Roller Doors, including supports, power connections, complete in accordance with drawings and door schedule specifications (door hardware measured separately).</t>
  </si>
  <si>
    <t>Leaf Ref. E40, size 4000 x 4200mm high.</t>
  </si>
  <si>
    <t>Leaf Ref. E40, size 5355 x 4200mm high.</t>
  </si>
  <si>
    <t>Leaf Ref. E40, size 7200 x 4200mm high, 45 mins fire rated.</t>
  </si>
  <si>
    <t>Ref. EWS 124, spandrels glass curtain wall system.</t>
  </si>
  <si>
    <t>Fabricated aluminium/alloy fixed louvers with drainable blades, tempered as required, complete in accordance with the drawings and specifications. (Cont'd).</t>
  </si>
  <si>
    <t>Leaf Ref. A13-A, size 1900 x 2450mm high.</t>
  </si>
  <si>
    <t>Leaf Ref. A13-A, size 1900 x 2500mm high.</t>
  </si>
  <si>
    <t>Leaf Ref. A14, size 1100 x 2400mm high.</t>
  </si>
  <si>
    <t>Leaf Ref. A15, size 1700 x 2500mm high.</t>
  </si>
  <si>
    <t>Leaf Ref. A15, size 2000 x 2500mm high.</t>
  </si>
  <si>
    <t>Leaf Ref. A15, size 2000 x 2600mm high.</t>
  </si>
  <si>
    <t>Leaf Ref. A01-A, size 1000 x 2250mm high.</t>
  </si>
  <si>
    <t>Leaf Ref. A01-A, size 1000 x 2500mm high.</t>
  </si>
  <si>
    <t>Leaf Ref. A01-A, size 1100 x 2250mm high.</t>
  </si>
  <si>
    <t>Leaf Ref. A01-A, size 1100 x 2500mm high.</t>
  </si>
  <si>
    <t>Leaf Ref. A01-A, size 1200 x 2250mm high.</t>
  </si>
  <si>
    <t>Leaf Ref. A01-A, size 1200 x 2500mm high.</t>
  </si>
  <si>
    <t>Leaf Ref. A01-A, size 1300 x 2500mm high.</t>
  </si>
  <si>
    <t>Leaf Ref. A01-B, size 700 x 2500mm high.</t>
  </si>
  <si>
    <t>Leaf Ref. A01-B, size 800 x 2250mm high.</t>
  </si>
  <si>
    <t>Leaf Ref. A01-B, size 800 x 2500mm high.</t>
  </si>
  <si>
    <t>Leaf Ref. A01-B, size 1000 x 2250mm high.</t>
  </si>
  <si>
    <t>Leaf Ref. A01-B, size 1100 x 2250mm high.</t>
  </si>
  <si>
    <t>Leaf Ref. A01-B, size 1100 x 2500mm high.</t>
  </si>
  <si>
    <t>Leaf Ref. A01-B, size 1200 x 2250mm high.</t>
  </si>
  <si>
    <t>Leaf Ref. A01-B, size 1200 x 2500mm high.</t>
  </si>
  <si>
    <t>Leaf Ref. A01-C, size 1100 x 2500mm high.</t>
  </si>
  <si>
    <t>Leaf Ref. A02, size 1000 x 2250mm high.</t>
  </si>
  <si>
    <t>Leaf Ref. A02, size 1200 x 2500mm high.</t>
  </si>
  <si>
    <t>Leaf Ref. A03, size 600 x 2400mm high.</t>
  </si>
  <si>
    <t>Leaf Ref. A03, size 700 x 2400mm high.</t>
  </si>
  <si>
    <t>Leaf Ref. A03, size 800 x 2250mm high.</t>
  </si>
  <si>
    <t>Leaf Ref. A03, size 800 x 2400mm high.</t>
  </si>
  <si>
    <t>Leaf Ref. A03, size 1100 x 2500mm high.</t>
  </si>
  <si>
    <t>Leaf Ref. A04, size 1000 x 2250mm high.</t>
  </si>
  <si>
    <t>Leaf Ref. A04, size 1100 x 2250mm high.</t>
  </si>
  <si>
    <t>Leaf Ref. A04, size 1100 x 2500mm high.</t>
  </si>
  <si>
    <t>Leaf Ref. A04, size 1200 x 2250mm high.</t>
  </si>
  <si>
    <t>Leaf Ref. A04, size 1200 x 2500mm high.</t>
  </si>
  <si>
    <t>Leaf Ref. A05, size 1100 x 2500mm high.</t>
  </si>
  <si>
    <t>Leaf Ref. A05, size 1300 x 2500mm high.</t>
  </si>
  <si>
    <t>Leaf Ref. A12, size 1900 x 2500mm high.</t>
  </si>
  <si>
    <t>Leaf Ref. A12, size 2000 x 2250mm high.</t>
  </si>
  <si>
    <t>Leaf Ref. A12, size 2000 x 2500mm high.</t>
  </si>
  <si>
    <t>Leaf Ref. A12, size 2100 x 3000mm high.</t>
  </si>
  <si>
    <t>Leaf Ref. A12, size 2200 x 2250mm high.</t>
  </si>
  <si>
    <t>Leaf Ref. A12, size 2200 x 2500mm high.</t>
  </si>
  <si>
    <t>Leaf Ref. A12, size 2200 x 3000mm high.</t>
  </si>
  <si>
    <t>Leaf Ref. A13, size 1000 x 2000mm high.</t>
  </si>
  <si>
    <t>Leaf Ref. A13, size 1100 x 2500mm high.</t>
  </si>
  <si>
    <t>Leaf Ref. A13, size 1850 x 2250mm high.</t>
  </si>
  <si>
    <t>Leaf Ref. A13, size 1850 x 2500mm high.</t>
  </si>
  <si>
    <t>Leaf Ref. A13, size 1900 x 2250mm high.</t>
  </si>
  <si>
    <t>Leaf Ref. A13, size 1900 x 2500mm high.</t>
  </si>
  <si>
    <t>Leaf Ref. A13, size 2000 x 2250mm high.</t>
  </si>
  <si>
    <t>Leaf Ref. A13, size 2000 x 2500mm high.</t>
  </si>
  <si>
    <t>Leaf Ref. A13, size 2200 x 2500mm high.</t>
  </si>
  <si>
    <t>Leaf Ref. A13, size 2200 x 3000mm high.</t>
  </si>
  <si>
    <t>Leaf Ref. A13, size 2400 x 3000mm high.</t>
  </si>
  <si>
    <t>Leaf Ref. A01-A, size 1000 x 2250mm high, 45 mins fire rated.</t>
  </si>
  <si>
    <t>Leaf Ref. A01-A, size 1000 x 2500mm high, 45 mins fire rated.</t>
  </si>
  <si>
    <t>Leaf Ref. A01-A, size 1100 x 2250mm high, 45 mins fire rated.</t>
  </si>
  <si>
    <t>Leaf Ref. A01-A, size 1100 x 2500mm high, 45 mins fire rated.</t>
  </si>
  <si>
    <t>Leaf Ref. A01-A, size 1200 x 2250mm high, 45 mins fire rated.</t>
  </si>
  <si>
    <t>Leaf Ref. A01-A, size 1200 x 2500mm high, 45 mins fire rated.</t>
  </si>
  <si>
    <t>Leaf Ref. A01-B, size 1000 x 2500mm high, 45 mins fire rated.</t>
  </si>
  <si>
    <t>Leaf Ref. A01-C, size 1000 x 2250mm high, 45 mins fire rated.</t>
  </si>
  <si>
    <t>Leaf Ref. A01-C, size 1000 x 2500mm high, 45 mins fire rated.</t>
  </si>
  <si>
    <t>Leaf Ref. A01-C, size 1200 x 2250mm high, 45 mins fire rated.</t>
  </si>
  <si>
    <t>Leaf Ref. A01-C, size 1200 x 2500mm high, 45 mins fire rated.</t>
  </si>
  <si>
    <t>Leaf Ref. A01-C, size 1300 x 2250mm high, 45 mins fire rated.</t>
  </si>
  <si>
    <t>Leaf Ref. A03, size 600 x 2400mm high, 45 mins fire rated.</t>
  </si>
  <si>
    <t>Ref. L1, size 3000 x 1450mm high.</t>
  </si>
  <si>
    <t>Ref. L2, size 1425 x 1440mm high.</t>
  </si>
  <si>
    <t>Ref. L3, size 1490 x 1990mm high.</t>
  </si>
  <si>
    <t>Ref. L4, size 3000 x 2450mm high.</t>
  </si>
  <si>
    <t>Ref. L5, size 3000 x 1270mm high.</t>
  </si>
  <si>
    <t>Ref. L6, size 1000 x 1950mm high.</t>
  </si>
  <si>
    <t>To receive internal paint.</t>
  </si>
  <si>
    <t>To receive ceramic tile.</t>
  </si>
  <si>
    <t>To receive porcelain tile.</t>
  </si>
  <si>
    <t>To receive vinyl tiles.</t>
  </si>
  <si>
    <t>To receive tile carpet.</t>
  </si>
  <si>
    <t>To receive high heavy duty epoxy coating.</t>
  </si>
  <si>
    <t>Walls, Ref. 09:TL21(B), Type 2 - Llight grey colour</t>
  </si>
  <si>
    <t>Walls, Ref. 09:TL21(A), Type 2 - Terrazzo imitation colour</t>
  </si>
  <si>
    <t>09 30 13 - CERAMIC TILING (CONT'D).</t>
  </si>
  <si>
    <t>Mineral fiber ceiling, 600 x 600mm, type 09:CG72</t>
  </si>
  <si>
    <t>Wall mount Roof identification sign pictogram + text,
Ref. ID02.</t>
  </si>
  <si>
    <t>Blade mount gate identification sign Pictogram + Text,
Ref. ID13.</t>
  </si>
  <si>
    <t>Signs including shim-plate, base plate, supports, suspension system, fittings and fixings, complete, in accordance with the drawings and specifications (Cont'd).</t>
  </si>
  <si>
    <t>Airport main entrance identification sign, Ref. ID15
(Size 13500 mm x 1430 mm).</t>
  </si>
  <si>
    <t xml:space="preserve">Airport domestic flights arrival identification sign, Ref. ID15.1
(Size 6000 mm x 1430 mm).              </t>
  </si>
  <si>
    <t>Airport aviation arrival identification sign, Ref. ID15.2
(Size 6000 mm x 1430 mm).</t>
  </si>
  <si>
    <t>Free standing trolly sign, Ref. ID16.</t>
  </si>
  <si>
    <t>Ceiling mount directional sign, double panel, Ref. DR02.1.</t>
  </si>
  <si>
    <t>Floor mount directional sign, double panel-2 Sided,
Ref. DR04.</t>
  </si>
  <si>
    <t>Wall mount floor directory, Ref. IN01.</t>
  </si>
  <si>
    <t>Wall mount Rwandan culture (Wildlife), Ref. EV02.</t>
  </si>
  <si>
    <t>Wall mount amenities identification Pictogram, Ref. EV01.</t>
  </si>
  <si>
    <t>Wall Mounting Single Panel, Ref. FIDS03.</t>
  </si>
  <si>
    <t>Floor Mounting Double Panels, Ref. FIDS02.</t>
  </si>
  <si>
    <t>Floor Mounting Single Panel, Ref. FIDS01.</t>
  </si>
  <si>
    <t>Signs including shim-plate, base plate, supports, suspension system, fittings and fixings, complete, in accordance with the drawings and specifications. (Cont'd).</t>
  </si>
  <si>
    <t>Wall/glass mount branding, EV05 Ref. A.</t>
  </si>
  <si>
    <t>Wall/glass mount branding, EV05 Ref. A.1.</t>
  </si>
  <si>
    <t>Wall/glass mount branding, EV05 Ref. B.</t>
  </si>
  <si>
    <t>Wall/glass mount branding, EV05 Ref. B.1.</t>
  </si>
  <si>
    <t>Wall/glass mount branding, EV05 Ref. E.</t>
  </si>
  <si>
    <t>Wall/glass mount branding, EV05 Ref. E.1.</t>
  </si>
  <si>
    <t>Wall/glass mount branding, EV05 Ref. F.</t>
  </si>
  <si>
    <t>Wall/glass mount branding, EV05 Ref. F.1.</t>
  </si>
  <si>
    <t>Wall paint / glass mount gate lettering, Ref. EV04.</t>
  </si>
  <si>
    <t>Wall mount Rwandan Agriculture, Ref. EV03.</t>
  </si>
  <si>
    <t>Environmental branding signs (Cont'd).</t>
  </si>
  <si>
    <t>Blade mount flag sign, Ref. SR01.</t>
  </si>
  <si>
    <t>Wall mount room identification sign pictogram + text,
Ref. SR02.</t>
  </si>
  <si>
    <t>Toilet and shower compartments, comprising high pressure laminated panels (HPL) and doors, including pilaster shoes and sleeves, brackets, ironmongery, fittings and fixings, in accordance with the drawings and specifications. (Doors are measured separately) (Cont'd).</t>
  </si>
  <si>
    <t>Range of Six cubicles, comprising five sides and one front, Ref. TC-01. Side 1650mm / Front 7400mm/ Height 2100mm.</t>
  </si>
  <si>
    <t>Range of Seven cubicles, comprising six sides and one front, Ref. TC-01, Side 2000mm / Front 8750mm/ Height 2100mm.</t>
  </si>
  <si>
    <t>Range of Ten cubicles, comprising six sides and one front, Ref. TC-01. Side 2000mm / Front 12360mm/ Height 2100mm.</t>
  </si>
  <si>
    <t>TC02, Extra over for door opening, size 710 x 2000mm high.</t>
  </si>
  <si>
    <t>Range of Four cubicles, comprising three sides and one front, Ref. TC-02, Side 1850mm / Front 6145mm/ Height 2700mm.</t>
  </si>
  <si>
    <t>Range of Four cubicles, comprising three sides and one front, Ref. TC-02, Side 1850mm / Front 5300mm/ Height 2700mm.</t>
  </si>
  <si>
    <t>TC01, Extra over for door opening, size 815 x 2000mm high.</t>
  </si>
  <si>
    <t>TC01, Extra over for door opening, size 710 x 2000mm high.</t>
  </si>
  <si>
    <t>TC10, Urinal partitions, high pressure laminated panel, Side 500mm /Height 920mm.</t>
  </si>
  <si>
    <r>
      <t>Framed glass partitions, comprising two plies of clear fully tempered glass not less than 6mm</t>
    </r>
    <r>
      <rPr>
        <strike/>
        <u/>
        <sz val="11"/>
        <color theme="1"/>
        <rFont val="Arial"/>
        <family val="2"/>
      </rPr>
      <t xml:space="preserve">, </t>
    </r>
    <r>
      <rPr>
        <u/>
        <sz val="11"/>
        <color theme="1"/>
        <rFont val="Arial"/>
        <family val="2"/>
      </rPr>
      <t>including 0.76mm thick PVB interlayer as required, doors, ironmongery, fittings and fixings complete as specified and as shown on drawings.</t>
    </r>
  </si>
  <si>
    <t>4A3X-G20 Glass, height 2600mm.</t>
  </si>
  <si>
    <t>4000mm high partition including extra over for door opening, size (2800 x 2500 mm high).</t>
  </si>
  <si>
    <t>4A3X-G20 Glass, height 4000mm.</t>
  </si>
  <si>
    <t>4A3X-G22 Glass, height 5550mm.</t>
  </si>
  <si>
    <t>4A3X-G22 Glass, height 5500mm.</t>
  </si>
  <si>
    <t>4A3X-G22 Glass, height 4200mm.</t>
  </si>
  <si>
    <t>4A3X-G22 Glass, height 3100mm.</t>
  </si>
  <si>
    <r>
      <t>Frameless glass partitions, comprising two plies ofheat-strengthened float glass not less than 6mm</t>
    </r>
    <r>
      <rPr>
        <strike/>
        <u/>
        <sz val="11"/>
        <color theme="1"/>
        <rFont val="Arial"/>
        <family val="2"/>
      </rPr>
      <t xml:space="preserve">, </t>
    </r>
    <r>
      <rPr>
        <u/>
        <sz val="11"/>
        <color theme="1"/>
        <rFont val="Arial"/>
        <family val="2"/>
      </rPr>
      <t>including 0.76mm thick PVB interlayer as required, doors, ironmongery, fittings and fixings complete as specified and as shown on drawings.</t>
    </r>
  </si>
  <si>
    <t>5500mm high partition including extra over for door opening, size (1100 x 2250mm high).</t>
  </si>
  <si>
    <t>3100mm high partition including extra over for door opening, size (1100 x 2500mm high).</t>
  </si>
  <si>
    <t>3100mm high partition including extra over for door opening, size (1100 x 2250mm high).</t>
  </si>
  <si>
    <t>2600mm high partition including extra over for door opening, size (2500 x 2200 mm high).</t>
  </si>
  <si>
    <t>Frameless glass partitions, comprising two plies of 12.76mm clear laminated heat-strengthened glass , including 0.76mm thick PVB interlayer as required, doors, ironmongery, fittings and fixings complete as specified and as shown on drawings.</t>
  </si>
  <si>
    <t>5550mm high partition including extra over for door opening, size (1100 x 2250 mm high).</t>
  </si>
  <si>
    <t>Stainless steel wall cover panel, 1200mm high,Ref. 10:GD06.</t>
  </si>
  <si>
    <t>Corner guard, Ref. 10:GD06, diamond pattern stainless steel inside corner trim, Size 150X150 mm,
(DAR-NBIA-FD-100-ARC-DW-05-696XXXXX-B).</t>
  </si>
  <si>
    <t>Toilet roll holder, Ref. 1, multiple roll, surface mounted, 10:TA01.</t>
  </si>
  <si>
    <t>Hand soap dispenser, Ref. 3, deck mount (automatic), 10:TA12.</t>
  </si>
  <si>
    <t>Hand soap dispenser, Ref. 4, recessed wall mount, 10:TA13.</t>
  </si>
  <si>
    <t>Hand sanitiser (Automatic), 10:TA14.</t>
  </si>
  <si>
    <t>Toilet seat cleaner (Automatic), 10:TA15.</t>
  </si>
  <si>
    <t>Paper towel dispenser, Ref. 1,recessed an integrated with vanity mirror unit, 10:TA20.</t>
  </si>
  <si>
    <t>Paper towel dispenser, Ref. 3, recessed W/ integrated waste receptacle and hand dryer,10:TA22.</t>
  </si>
  <si>
    <t>To 20mm diameter</t>
  </si>
  <si>
    <t>Waste dispenser, Ref. 1, 10:TA25.</t>
  </si>
  <si>
    <t xml:space="preserve">To 25mm diameter </t>
  </si>
  <si>
    <t>Waste dispenser, Ref. 2, 10:TA26.</t>
  </si>
  <si>
    <t>To 32mm diameter</t>
  </si>
  <si>
    <t>Baby changing station, 10:TA40.</t>
  </si>
  <si>
    <t xml:space="preserve">To 40mm diameter </t>
  </si>
  <si>
    <t>Disabled toilet grab bar set, 10:TA41.</t>
  </si>
  <si>
    <t>Disabled toilet grab bar set, 10:TA 41A.</t>
  </si>
  <si>
    <t xml:space="preserve">To 50mm diameter </t>
  </si>
  <si>
    <t>Disabled toilet grab bar set, 10:TA 41B.</t>
  </si>
  <si>
    <t xml:space="preserve">To 65mm diameter </t>
  </si>
  <si>
    <t xml:space="preserve">To 80mm diameter </t>
  </si>
  <si>
    <t xml:space="preserve">To 100mm diameter </t>
  </si>
  <si>
    <t xml:space="preserve">To 125mm diameter </t>
  </si>
  <si>
    <t xml:space="preserve">To 150mm diameter </t>
  </si>
  <si>
    <t xml:space="preserve">To 200mm diameter </t>
  </si>
  <si>
    <t xml:space="preserve">To 250mm diameter </t>
  </si>
  <si>
    <t xml:space="preserve">To 300mm diameter </t>
  </si>
  <si>
    <t xml:space="preserve">To 350mm diameter </t>
  </si>
  <si>
    <t xml:space="preserve">To 20mm diameter </t>
  </si>
  <si>
    <t xml:space="preserve">To 32mm diameter </t>
  </si>
  <si>
    <t>Disable shower grab bar, 10:TA 42.</t>
  </si>
  <si>
    <t>Countertop nappy changing unit, 10:TA45.</t>
  </si>
  <si>
    <t>Tilt mirror, 10:TA61 (460 x 920mm size).</t>
  </si>
  <si>
    <t>Tilt mirror, 10:TA61 (650 x 1000mm size).</t>
  </si>
  <si>
    <t>Portable fire extinguishers, including supports and fixing brackets, in accordance with the drawings and specifications.</t>
  </si>
  <si>
    <t>Condensate drain pipes,</t>
  </si>
  <si>
    <t>Chilled water pipes,</t>
  </si>
  <si>
    <t>Corner guard, Ref. 10:GD04, 1250mm high.</t>
  </si>
  <si>
    <t>Columns protection covers, including 800 height &amp; 5mm thick metal and Yellow and black strips accessories, fittings and fixings, complete, as specified and as shown on drawings Ref: DAR-NBIA-FD-ARC-DW-05-950XXXXX-B; detail 7.</t>
  </si>
  <si>
    <t xml:space="preserve">25mm diameter </t>
  </si>
  <si>
    <t xml:space="preserve">32mm diameter </t>
  </si>
  <si>
    <t xml:space="preserve">40mm diameter </t>
  </si>
  <si>
    <t xml:space="preserve">50mm diameter </t>
  </si>
  <si>
    <t xml:space="preserve">65mm diameter </t>
  </si>
  <si>
    <t xml:space="preserve">80mm diameter </t>
  </si>
  <si>
    <t xml:space="preserve">100mm diameter </t>
  </si>
  <si>
    <t xml:space="preserve">125mm diameter </t>
  </si>
  <si>
    <t xml:space="preserve">150mm diameter </t>
  </si>
  <si>
    <t xml:space="preserve">250mm diameter </t>
  </si>
  <si>
    <t xml:space="preserve">300mm diameter </t>
  </si>
  <si>
    <t xml:space="preserve">350mm diameter </t>
  </si>
  <si>
    <t>Circular Flexible Duct work</t>
  </si>
  <si>
    <t>Size 150mm diameter</t>
  </si>
  <si>
    <t>Size 200mm diameter</t>
  </si>
  <si>
    <t>Size 250mm diameter</t>
  </si>
  <si>
    <t>Size 300mm diameter</t>
  </si>
  <si>
    <t>Counter top size; 2500 x 500 mm; including 2 holes.</t>
  </si>
  <si>
    <t>Counter top size; 2900 x 500 mm; including 2 holes.</t>
  </si>
  <si>
    <t>Counter top size; 3700 x 500 mm; including 3 holes.</t>
  </si>
  <si>
    <t>Counter top size; 4000 x 500mm; including 3 holes.</t>
  </si>
  <si>
    <t>Counter top size; 4100 x 500 mm; including 3 holes.</t>
  </si>
  <si>
    <t>Counter top size; 4400 x 500 mm; including 3 holes.</t>
  </si>
  <si>
    <t>Counter top size; 4500 x 500 mm; including 3 holes.</t>
  </si>
  <si>
    <t>Counter top size; 4700 x 500 mm; including 4 holes.</t>
  </si>
  <si>
    <t>Counter top size; 6000 x 500 mm; including 5 holes.</t>
  </si>
  <si>
    <t>Counter top size; 7000 x 500 mm; including 4 holes.</t>
  </si>
  <si>
    <t>Counter top size; 9000 x 5000 mm; including 6 holes.</t>
  </si>
  <si>
    <t>Counter top size; 9000 x 500 mm; including 7 holes.</t>
  </si>
  <si>
    <t>Counter top size; 2100 x 650 mm.</t>
  </si>
  <si>
    <t>Counter top size; 2500 x 650 mm.</t>
  </si>
  <si>
    <t>Counter top size; 3000 x 650 mm.</t>
  </si>
  <si>
    <t>Counter top size; 3400 x 650 mm.</t>
  </si>
  <si>
    <t>Counter top size; 4000 x 650 mm.</t>
  </si>
  <si>
    <t>Counter top size; 4100 x 650 mm.</t>
  </si>
  <si>
    <t>Counter top size; 4750 x 650 mm.</t>
  </si>
  <si>
    <t>Counter top size; 6000 x 650 mm.</t>
  </si>
  <si>
    <t>Lateral File, general, Ref. 12:CX01.</t>
  </si>
  <si>
    <t>Mobile File Pedestal, general, Ref. 12:CX05.</t>
  </si>
  <si>
    <t>Shoe Storage Unit, ablution room, Ref. 12:CX11.</t>
  </si>
  <si>
    <t>Two doors Credenza, meeting rooms, Ref. 12:CX12 [A].</t>
  </si>
  <si>
    <t>Three doors Credenza, with AV rack, Ref. 12:CX12 [B].</t>
  </si>
  <si>
    <t>Three doors Credenza, without AV rack, Ref. 12:CX12 [C].</t>
  </si>
  <si>
    <t>Mobile storage for AV, briefing room, Ref. 12:CX13.</t>
  </si>
  <si>
    <t>Stroller Cabinet - overall size 1815 x 1510 x 2700mm high as shown on dwg DAR-NBIA-FD-100-ARC-DW-05-662XXXXX-A.</t>
  </si>
  <si>
    <t>Office Table individual offices, Ref. 12:FG02.</t>
  </si>
  <si>
    <t>Break Room Table, Ref. 01, Ref. 12:FG03.</t>
  </si>
  <si>
    <t>Break Room Table, Ref. 02, Ref. 12:FG04.</t>
  </si>
  <si>
    <t>Overall size 4750 x 920 x 1150mm high.</t>
  </si>
  <si>
    <t>Overall size 8000 x 2700 x 1200mm high U shape.</t>
  </si>
  <si>
    <t>Check in desk with solid surface finish (12:SP02) to top and sides, brushed finish stainless steel skirting (05:SS01), including fittings and fixings, in accordance with the drawings and specifications.</t>
  </si>
  <si>
    <t>Overall size 1000 x 695 x 1200mm high.</t>
  </si>
  <si>
    <t>Ref. 01, Size 2246 diameter x 673 x 900 high.</t>
  </si>
  <si>
    <t>Ref. 02, Size 2546 diameter x 673 x 900 high.</t>
  </si>
  <si>
    <t>Base cabinet, size 2100 x 600 wide x 840mm high.</t>
  </si>
  <si>
    <t>Base cabinet, size 2400 x 650 wide x 840mm high.</t>
  </si>
  <si>
    <t>Base cabinet, size (2500 + 1523) x 600 wide x 840mm high.</t>
  </si>
  <si>
    <t>Base cabinet, size 2500 x 650 wide x 840mm high.</t>
  </si>
  <si>
    <t>Base cabinet, size 2525 x 650 wide x 840mm high.</t>
  </si>
  <si>
    <t>Base cabinet, size 3000 x 650 wide x 840mm high.</t>
  </si>
  <si>
    <t>Base cabinet, size 3090 x 600 wide x 840mm high.</t>
  </si>
  <si>
    <t>Base cabinet, size 3250 x 600 wide x 840mm high.</t>
  </si>
  <si>
    <t>Base cabinet, size 3400 x 650 wide x 840mm high.</t>
  </si>
  <si>
    <t>Base cabinet, size 4000 x 650 wide x 840mm high.</t>
  </si>
  <si>
    <t>Base cabinet, size 4100 x 650 wide x 840mm high.</t>
  </si>
  <si>
    <t>Base cabinet, size 4740 x 600 wide x 840mm high.</t>
  </si>
  <si>
    <t>Base cabinet, size 5400 x 650 wide x 840mm high.</t>
  </si>
  <si>
    <t>Base cabinet, size 6000 x 600 wide x 840mm high.</t>
  </si>
  <si>
    <t>Base cabinet, size 9080 x 650 wide x 840mm high.</t>
  </si>
  <si>
    <t>Ref. (12:SP02), size 400 x 400 x 450mm high.</t>
  </si>
  <si>
    <t>Size 3800 x 130 x 260mm high to ablution.</t>
  </si>
  <si>
    <t>Overall size 5500mm long x 960mm wide x 960mm high.</t>
  </si>
  <si>
    <t>Overall size 4900mm long x 400mm wide x 1100mm high.</t>
  </si>
  <si>
    <t>Planters to green wall, size 7645 x 480 x 680mm.</t>
  </si>
  <si>
    <t>Planters to green wall, size 37000 x 480 x 680mm.</t>
  </si>
  <si>
    <t>Overall size 400mm wide x 100mm high.</t>
  </si>
  <si>
    <t>LF09, Interior tree grille.</t>
  </si>
  <si>
    <t>Size 2460mm diameter, circular shape.</t>
  </si>
  <si>
    <t>Service lifts,  machine-room-less type complete ,as per the drawings,elevator schedules and specifications.</t>
  </si>
  <si>
    <t>Indoor, extra heavy duty type, complete as per the drawings,elevator schedules and specifications.</t>
  </si>
  <si>
    <t>Indoor, extra heavy duty type, complete as per the drawings, elevator schedules and specifications (Cont'd).</t>
  </si>
  <si>
    <t>Ref. R02A, (2500mm + 1500mm) Security Barriers
with handrails.</t>
  </si>
  <si>
    <t>Out-Side air duct including plenums.</t>
  </si>
  <si>
    <t>Kitchen exhaust duct.</t>
  </si>
  <si>
    <t>Structural steel members, including manufacturing, erection, welding, fire protection coating as required, in accordance with the drawings and specifications.</t>
  </si>
  <si>
    <t>Steel decking with welded and bolted connections, in accordance with the drawings and specifications (concrete topping measured separately).</t>
  </si>
  <si>
    <t>Steel floor decks, at arrival lounge.</t>
  </si>
  <si>
    <t>Steel floor decks, at internal bridge.</t>
  </si>
  <si>
    <t>Steel floor decks, at temporary bridge.</t>
  </si>
  <si>
    <t>Steel floor decks, at link arrival bridge.</t>
  </si>
  <si>
    <t>Chequered plates decking with welded and bolted connections, in accordance with the drawings and specifications.</t>
  </si>
  <si>
    <t>Chequered plate (8mm tk) decks for staircases.</t>
  </si>
  <si>
    <t>450mm wide, 4750mm rise.</t>
  </si>
  <si>
    <t>Antique bronze hairline finish, Ref. (05:SS04), 20mm thick.</t>
  </si>
  <si>
    <t>Antique bronze hairline finish, Ref. (05:SS04), 35mm thick.</t>
  </si>
  <si>
    <t>Aluminium strip to wall, 05:AL01.</t>
  </si>
  <si>
    <t>Brush finish, Ref. (05:SS01).</t>
  </si>
  <si>
    <t>Size 2908mm x 1240mm x 2700mm high oval shape.</t>
  </si>
  <si>
    <t>Modular Seating Unit 8, Star shape, check in, Ref. 12:FG100.</t>
  </si>
  <si>
    <t>EAF-100-C-L1-BUGGY-01A &amp; 01B, Air Flow, 300 L/s, ESP 300 Pa (1acting &amp; 1 stand by).</t>
  </si>
  <si>
    <t>EAF-100-EP-L0-SE-01, Air Flow, 180 L/s, ESP 500 Pa.</t>
  </si>
  <si>
    <t>EAF-100-C-L0-W-01, Air Flow, 70 L/s, ESP 300 Pa.</t>
  </si>
  <si>
    <t>EAF-100-EP-L0-W-04, Air Flow, 405 L/s, ESP 200 Pa.</t>
  </si>
  <si>
    <t>EAF-100-L2-N-03, Air Flow, 405 L/s, ESP 350 Pa.</t>
  </si>
  <si>
    <t>EAF-100-L2-N-02, Air Flow, 420 L/s, ESP 350 Pa.</t>
  </si>
  <si>
    <t>EAF-100-C-L0-P-01, Air Flow, 660 L/s, ESP 500 Pa.</t>
  </si>
  <si>
    <t>EAF-100-C-L0-04, Air Flow, 2170 L/s, ESP 500 Pa.</t>
  </si>
  <si>
    <t>EAF-100-C-L0-W-02, Air Flow, 2390 L/s, ESP 500 Pa.</t>
  </si>
  <si>
    <t>TEF-100-C-L0-03, Air Flow, 140 L/s, ESP 500 Pa.</t>
  </si>
  <si>
    <t>TEF-100-C-L0-02, Air Flow, 210 L/s, ESP 500 Pa.</t>
  </si>
  <si>
    <t>TEF-100-P-L0-08A, Air Flow, 285 L/s, ESP 200 Pa.</t>
  </si>
  <si>
    <t>TEF-100-P-L0-07A, Air Flow, 335 L/s, ESP 200 Pa.</t>
  </si>
  <si>
    <t>TEF-100-C-L1-01, Air Flow, 430 L/s, ESP 300 Pa.</t>
  </si>
  <si>
    <t>TEF-100-C-L2-01, Air Flow, 435 L/s, ESP 300 Pa.</t>
  </si>
  <si>
    <t>EAF-100-EP-L0-UPS-05A &amp; 05B, Air Flow, 200 L/s, ESP 300 Pa (1 acting 1 stand by exlosion proof).</t>
  </si>
  <si>
    <t>EAF-100-C-L0-UPS-01A &amp; 01B, Air Flow, 570 L/s, ESP 500 Pa.</t>
  </si>
  <si>
    <t>In line Centrifugal fresh air fans complete with associated controls and accessories, fixing in position, in accordance with the drawings (DAR-NBIA-FD-100-MEC-DW-06-002XXXXX-D) and specifications.</t>
  </si>
  <si>
    <t>Variable air volume terminals complete with associated controls and accessories, fixing in position in accordance with manufacturer's recommendations including sound attenuators connections to duct work and electrical connection to local outlets, in accordance with the drawings and specifications.</t>
  </si>
  <si>
    <t>Supply, return and exhaust air diffuser and grilles/registers as shown on schedule, fixing in position, connecting to ductwork with flexible connections where neeeded, in accordance with the drawings and specifications.</t>
  </si>
  <si>
    <t>Fresh air handling units complete with associated controls, disposable filters, accessories and anti-vibration mounting, include for flexible connections to supply/ return air duct, supply/ return chilled water pipework, motorized dampers and electrical connections to local isolators/ control panels, installing on prepared bases, in accordance with the drawings (DAR-NBIA-FD-100-MEC-DW-06-001XXXXX-E) and specifications.</t>
  </si>
  <si>
    <t>Air handling units complete with associated controls, disposable filters, accessories and anti-vibration mounting, include for flexible connections to supply/ return air duct, supply/ return chilled water pipework, motorized dampers and electrical connections to local isolators/ control panels, installing on prepared bases, in accordance with the drawings (DAR-NBIA-FD-100-MEC-DW-06-001XXXXX-E) and specifications.</t>
  </si>
  <si>
    <t>Split DX condensing unit with factory wired controllers, complete with refrigerant pipes and electrical connections to local outlets, in accordance with the drawings (DAR-NBIA-FD-100-MEC-DW-06-003XXXXX-D) and specifications.</t>
  </si>
  <si>
    <t>Decorative wall Split Ref. air-conditioning units, total cooling capacity 2.3 kW, Air flow rate 235 L/s, Ref SRAC-100-P-L0-01.</t>
  </si>
  <si>
    <t>Decorative wall Split Ref. air-conditioning units, total cooling capacity 1.9 kW, Air flow rate 194 L/s, Ref SRAC-100-P-L0-02.</t>
  </si>
  <si>
    <t>Fan coil units in double skin casing construction, include for connection to supply/return air ductwork, supply/return chilled water pipe work, and electrical connections to local outlets, fixing in position, in accordance with the drawings (DAR-NBIA-FD-100-MEC-DW-06-003XXXXX-E) and specifications.</t>
  </si>
  <si>
    <t>Fan coil units in double skin casing construction, include for connection to supply/return air ductwork, supply/return chilled water pipe work, and electrical connections to local outlets, fixing in position, in accordance with the drawings (DAR-NBIA-FD-100-MEC-DW-06-003XXXXX-E) and specifications (Cont'd).</t>
  </si>
  <si>
    <t>Div-23/78</t>
  </si>
  <si>
    <t>Div-23/79</t>
  </si>
  <si>
    <t>Div-23/80</t>
  </si>
  <si>
    <t>Div-23/81</t>
  </si>
  <si>
    <t>Div-23/82</t>
  </si>
  <si>
    <t>Medium voltage electrical power cable, in accordance with the drawings and specifications.</t>
  </si>
  <si>
    <t>Low voltage LS0H/XLPE/CU + LS0H/CU electrical power cable, in accordance with the drawings and specifications.</t>
  </si>
  <si>
    <t>Low voltage PVC/SWA/XLPE/CU + PVC/CU electrical power cable, in accordance with the drawings and specifications.</t>
  </si>
  <si>
    <t>Low voltage FR6 + FRE electrical power cable, in accordance with the drawings and specifications.</t>
  </si>
  <si>
    <t>Low voltage AWA/LS0H/XLPE/CU electrical power cable, in accordance with the drawings and specifications.</t>
  </si>
  <si>
    <t>Earthing and bonding accessories, cables and connections including terminations and conduits, in accordance with the drawings and specifications.</t>
  </si>
  <si>
    <t>Allow for interconnecting main earth bar with mechanical room and electrical room.</t>
  </si>
  <si>
    <t>Earth conductor from BD room (Main communication room) to earth pit.</t>
  </si>
  <si>
    <t>Allow for connection earth cable between BD rooms and FD rooms.</t>
  </si>
  <si>
    <t>Floor Boxes for electrical systems.</t>
  </si>
  <si>
    <t>Cable trays including all related accessories and fixing, in accordance with the drawings and specifications.</t>
  </si>
  <si>
    <t>PVC cable sleeves, in accordance with the drawings and specifications.</t>
  </si>
  <si>
    <t>SCADA equipment, devices, accessories, software, and hardware as specified in the specification section (26 0914.10,260914.11,260914.15) and drawing DAR-NBIA-FD-100-ELE-DE-01-0060XX040-C.</t>
  </si>
  <si>
    <t>SCADA controllers including rack and cabinet ethernet switches and other necessary accessories, in accordance with the drawings and specifications.</t>
  </si>
  <si>
    <t>SCADA equipment, devices, accessories, software, and hardware as specified in the specification section (Cont'd).</t>
  </si>
  <si>
    <t>Wiring to field devices for interfacing with control rack, in accordance with the drawings and specifications.</t>
  </si>
  <si>
    <t>Note: (SCADA field devices shall be priced within the rate of relevant electrical Equipment).</t>
  </si>
  <si>
    <t>Lighting control system devices including all related accessories and fixing, in accordance with the drawings and specifications.</t>
  </si>
  <si>
    <t>Allow for Control module as required.</t>
  </si>
  <si>
    <t>Occupancy sensor, ultrasonic hallway.</t>
  </si>
  <si>
    <t>Ceiling mounted occupancy sensor, Ultrasonic.</t>
  </si>
  <si>
    <t>Ceiling mounted occupancy sensor, dual technology.</t>
  </si>
  <si>
    <t>Wiring and conduiting as required, in accordance with the drawings and specifications.</t>
  </si>
  <si>
    <t>Lighting control system equipment including all related accessories and fixing, in accordance with the drawings and specifications.</t>
  </si>
  <si>
    <t>Medium voltage transformer, in accordance with the drawings and specifications.</t>
  </si>
  <si>
    <t>Dry Ref. transformer, 1000kVA, Ref -RT3-TR-01,RT4-TR-01, RT5-TR-01 and RT6-TR-01.</t>
  </si>
  <si>
    <t>Dry-Ref. AN/AF transformer, 2500/3375kVA, Ref - MTB-TR-01, MTB-TR-02, MTB-TR-05 and MTB-ETR-01.</t>
  </si>
  <si>
    <t>Ring main unit, in accordance with the drawings and specifications.</t>
  </si>
  <si>
    <t>Main switchboards, in accordance with the drawings and specifications.</t>
  </si>
  <si>
    <t>Main switchboards fed from essential power supply, in accordance with the drawings and specifications.</t>
  </si>
  <si>
    <t>Primary distribution boards, in accordance with the drawings and specifications.</t>
  </si>
  <si>
    <t>Primary distribution boards, in accordance with the drawings and specifications (Cont'd).</t>
  </si>
  <si>
    <t>Primary distribution boards fed from generator, in accordance with the drawings and specifications.</t>
  </si>
  <si>
    <t>Primary distribution boards fed from UPS, in accordance with the drawings and specifications.</t>
  </si>
  <si>
    <t>Primary distribution boards fed from UPS, in accordance with the drawings and specifications (Cont'd).</t>
  </si>
  <si>
    <t>Distribution boards, in accordance with the drawings and specifications.</t>
  </si>
  <si>
    <t>Distribution boards, in accordance with the drawings and specifications (Cont'd).</t>
  </si>
  <si>
    <t>Distribution boards fed from UPS, in accordance with the drawings and specifications.</t>
  </si>
  <si>
    <t>Motor control panels, in accordance with the drawings and specifications.</t>
  </si>
  <si>
    <t>Motor control centers, in accordance with the drawings and specifications.</t>
  </si>
  <si>
    <t>Variable frequency drive, in accordance with the drawings and specifications.</t>
  </si>
  <si>
    <t>Combination starter, in accordance with the drawings and specifications.</t>
  </si>
  <si>
    <t>Low voltage electrical busbars, including feeding unit,end feeding unit and end box, in accordance with the drawings and specifications.</t>
  </si>
  <si>
    <t>Light switches, in accordance with the drawings and specifications.</t>
  </si>
  <si>
    <t>Wiring and conduiting as required, in accordance with the drawings and specifications (Cont'd).</t>
  </si>
  <si>
    <t>Small power devices including all related accessories and fixing, in accordance with the drawings and specifications.</t>
  </si>
  <si>
    <t>Small power devices including all related accessories and fixing, in accordance with the drawings and specifications (Cont'd).</t>
  </si>
  <si>
    <t>Switch disconnectors, in accordance with the drawings and specifications.</t>
  </si>
  <si>
    <t>Switch disconnectors, in accordance with the drawings and specifications (Cont'd).</t>
  </si>
  <si>
    <t>Diesel-driven stand-by Generators as shown on drawings DDAR-NBIA-FD-100-ELE-DW-01-006XX013-D complete with day tanks, soundproof attenuators, crane, control panels PLC system, and other associated devices/components, installed on prepared concrete bases, in accordance with the drawings and specifications.</t>
  </si>
  <si>
    <t>Central battery system equipment including all related accessories and fixing, in accordance with the drawings and specifications.</t>
  </si>
  <si>
    <t>Emergency central battery system equipment including all related accessories and fixing, in accordance with the drawings and specifications.</t>
  </si>
  <si>
    <t>Central battery system equipment including all related accessories and fixing, in accordance with the drawings and specifications (Cont'd).</t>
  </si>
  <si>
    <t>UPS including batteries and static transfer switch, in accordance with the drawings and specifications.</t>
  </si>
  <si>
    <t>Capacitor bank, in accordance with the drawings and specifications.</t>
  </si>
  <si>
    <t>Lightning protection accessories, cables and connections including termination and conduits, clamps and clips in accordance with the drawings and specifications.</t>
  </si>
  <si>
    <t>lightning protection accessories, cables and connections including termination and conduits, in accordance with the drawings and specifications (Cont'd).</t>
  </si>
  <si>
    <t>Lighting fixtures in accordance with the drawings and specifications.</t>
  </si>
  <si>
    <t>Lighting fixtures including cables and supports, in accordance with the drawings and specifications (Cont'd).</t>
  </si>
  <si>
    <t>Light fittings including all related accessories and fixing, in accordance with the drawings and specifications.</t>
  </si>
  <si>
    <t>Light fittings including all related accessories and fixing, in accordance with the drawings and specifications (Cont'd).</t>
  </si>
  <si>
    <t>Cable trays, in accordance with the drawings and specifications.</t>
  </si>
  <si>
    <t>Horizontal ICT &amp; Security cable tray.</t>
  </si>
  <si>
    <t>Cable ladders, in accordance with the drawings and specifications.</t>
  </si>
  <si>
    <t>Cabinet including Cable manager, power distribution unit, Cooling fans in accordance with the drawings and specifications.</t>
  </si>
  <si>
    <t>Communications backbone cabling, in accordance with the drawings and specifications.</t>
  </si>
  <si>
    <t>24-core single mode fiber optic cable.</t>
  </si>
  <si>
    <t>Communications backbone cabling, in accordance with the drawings and specifications (Cont'd).</t>
  </si>
  <si>
    <t>Network outlets, in accordance with the drawings and specifications.</t>
  </si>
  <si>
    <t>Network outlets, in accordance with the drawings and specifications (Cont'd).</t>
  </si>
  <si>
    <t>ICT outlet - 1 number of data port and 1 number of port for standard IP telephone.</t>
  </si>
  <si>
    <t>ICT outlet - 5 number of data ports and 1 number of port for standard IP telephone.</t>
  </si>
  <si>
    <t>ICT outlet - 2 number of data ports and 1 number of port for standard IP telephone.</t>
  </si>
  <si>
    <t>Network equipment, in accordance with the drawings and specifications.</t>
  </si>
  <si>
    <t>WLAN system equipment and devices, in accordance with the drawings and specifications.</t>
  </si>
  <si>
    <t>Voice over internet protocol (VOIP), in accordance with the drawings and specifications.</t>
  </si>
  <si>
    <t>Install, configure, test &amp; commission Computer Workstations with LED Displays in accordance with the drawings and specifications (supply of equipment included in Provisional Sum Bill No.13).</t>
  </si>
  <si>
    <t>Install, configure, test &amp; commission Wall mounted telephone (supply of equipment included in Provisional Sum Bill No. 13).</t>
  </si>
  <si>
    <t>Install, configure, test &amp; commission Normal desk mounted telephone (supply of equipment included in Provisional Sum Bill No. 13).</t>
  </si>
  <si>
    <t>Install, configure, test &amp; commission Enhanced desk mounted telephone (supply of equipment included in Provisional Sum Bill No. 13).</t>
  </si>
  <si>
    <t>Install, configure, test &amp; commission Conference desk mounted telephone (supply of equipment included in Provisional Sum Bill No. 13).</t>
  </si>
  <si>
    <t>Install, configure, test &amp; commission Courtesy telephone
(supply of equipment included in Provisional Sum Bill No. 13).</t>
  </si>
  <si>
    <t>Trunked radio system Equipment, in accordance with the drawings and specifications.</t>
  </si>
  <si>
    <t>Wiring to Cellular Antenna with coaxial Cable, in accordance with the drawings and specifications.</t>
  </si>
  <si>
    <t>Equipment for public safety radio system and Commercial cellular DAS solution, in accordance with the drawings and specifications.</t>
  </si>
  <si>
    <t>Allow for TETRA equipment, Master Unit, Fiber Patch Panels and Patch Cords in accordnace with the requirements.</t>
  </si>
  <si>
    <t>Allow for LTE equipment, Master Unit, Fiber Patch Panels and Patch Cords in accordnace with the requirements.</t>
  </si>
  <si>
    <t>Integrated Audio Visual System Equipment at meeting room, in accordance with the drawings and specifications.</t>
  </si>
  <si>
    <t>Install, configure, test &amp; commission  55" FPD (supply of equipment included in Provisional Sum Bill No. 13).</t>
  </si>
  <si>
    <t>Install, configure, test &amp; commission  75" FPD (supply of equipment included in Provisional Sum Bill No. 13).</t>
  </si>
  <si>
    <t>Integrated Audio Visual System Equipment at boarding room, in accordance with the drawings and specifications.</t>
  </si>
  <si>
    <t>Install, configure, test &amp; commission 75" FPD (supply of equipment included in Provisional Sum Bill No. 13).</t>
  </si>
  <si>
    <t>Install, configure, test &amp; commission  VTC (video teleconferencing)  (supply of equipment included in Provisional Sum Bill No. 13).</t>
  </si>
  <si>
    <t>Allow for Audio video cables as required.</t>
  </si>
  <si>
    <t>Integrated Audio Visual System Equipment at Training room, in accordance with the drawings and specifications.</t>
  </si>
  <si>
    <t>Integrated Audio Visual System Equipment at briefing room, in accordance with the drawings and specifications.</t>
  </si>
  <si>
    <t>Install, configure, test &amp; commission Projector (supply of equipment included in Provisional Sum Bill No. 13).</t>
  </si>
  <si>
    <t>Integrated Audio Visual System Equipment at Conference room, in accordance with the drawings and specifications.</t>
  </si>
  <si>
    <t>Audio Visual Rack complete with equipment.</t>
  </si>
  <si>
    <t>Integrated Audio Visual System Equipment at SSB room, in accordance with the drawings and specifications.</t>
  </si>
  <si>
    <t>21 No, 55" CCTV Flat Panel Display monitoring Screens.</t>
  </si>
  <si>
    <t>IPTV Equipment, in accordance with the drawings and specifications.</t>
  </si>
  <si>
    <t xml:space="preserve">Allow for  Remote desktop, Server, encoders, interfaces etc.. In accordance with the drawings and specifications. </t>
  </si>
  <si>
    <t>Public Address and Voice Alarm system equipment, in accordance with the drawings and specifications.</t>
  </si>
  <si>
    <t>Note: System Headend Equipment measured elsewhere.</t>
  </si>
  <si>
    <t>Setup box with HDMI cable.</t>
  </si>
  <si>
    <t>Digital Signal processing audio processors (DSP).</t>
  </si>
  <si>
    <t>Speakers, in accordance with the drawings and specifications.</t>
  </si>
  <si>
    <t>Wiring to the speakers, in accordance with the drawings and specifications.</t>
  </si>
  <si>
    <t>Assistive Listening System Equipment, in accordance with the drawings and specifications.</t>
  </si>
  <si>
    <t>Audio Frequency Induction Loop System Type-1 (Check-in Counters).</t>
  </si>
  <si>
    <t>Audio Frequency Induction Loop System Type-1 (Public Elevators), in accordance with the drawings and specifications.</t>
  </si>
  <si>
    <t>Allow for cables and interfacing with other systems as specified.</t>
  </si>
  <si>
    <t>Allow for cables and interfacing with other systems.</t>
  </si>
  <si>
    <t>Disable Toilet Alarm System Equipment and devices, in accordance with the drawings and specifications.</t>
  </si>
  <si>
    <t>Wiring to Disable Toilet Alarm System devices, in accordance with the drawings and specifications.</t>
  </si>
  <si>
    <t>Master Clock System equipment and devices, in accordance with the drawings and specifications.</t>
  </si>
  <si>
    <t>Allow for the ticketing printer, stand, ticketing roll as required.</t>
  </si>
  <si>
    <t>Allow for Q Hub with platform, hardware and software as required.</t>
  </si>
  <si>
    <t>Electronic visual information display system Equipment and devices, in accordance with the drawings and specifications.</t>
  </si>
  <si>
    <t>Common Use Platforms Equipment and devices, in accordance with the drawings and specifications.</t>
  </si>
  <si>
    <t>Install, configure, test &amp; commission CPU (supply of equipment included in Provisional Sum Bill No. 13).</t>
  </si>
  <si>
    <t>Self Service Boarding Gates including Headend Equipment, boarding pass reader equipment, software and hardware components, servers, cabling, fixing, and accessories as the requirement.</t>
  </si>
  <si>
    <t>Install, configure, test &amp; commission Common Use Service Kiosk(supply of equipment included in Provisional Sum Bill No. 13).</t>
  </si>
  <si>
    <t>Service Kiosk including equipment, software and hardware components, servers, cabling, fixing and accessories as required.</t>
  </si>
  <si>
    <t>Common Use Platforms Equipment and devices, in accordance with the drawings and specifications (Cont'd).</t>
  </si>
  <si>
    <t>Install, configure, test &amp; commission Curved advertising LED screens and associated Controllers, in accordance with the drawings and specifications (supply of equipment included in Provisional Sum Bill No. 13)</t>
  </si>
  <si>
    <t>Install, configure, test &amp; commission Queue Management System equipment and devices, in accordance with the drawings and specifications (supply of equipment included in Provisional Sum Bill No. 13)</t>
  </si>
  <si>
    <t>Access Control system and Database management System Complete with hardware and Software, in accordance with the drawings and specifications.</t>
  </si>
  <si>
    <t>Note: Access control Headend equipment, software, and hardware measured elsewhere.</t>
  </si>
  <si>
    <t>Allow for interfacing with other systems.</t>
  </si>
  <si>
    <t>Access Control hardware devices, in accordance with the drawings and specifications.</t>
  </si>
  <si>
    <t>Access Control hardware devices, in accordance with the drawings and specifications (Cont'd).</t>
  </si>
  <si>
    <t>Explosive containers including all necessary accessories, in accordance with the drawings and specifications.</t>
  </si>
  <si>
    <t>Surveillance cameras, fittings and accessories, including enclosures and mounting hardware, in accordance with the drawings and specifications.</t>
  </si>
  <si>
    <t>Note: VSS Headend equipment, software Storage, supporting racks, and furniture measured elsewhere.</t>
  </si>
  <si>
    <t>Fire alarm system equipment, in accordance with the drawings and specifications.</t>
  </si>
  <si>
    <t>Fire alarm system devices including fixing, and necessary accessories, in accordance with the drawings and specifications.</t>
  </si>
  <si>
    <t>Photoelectric smoke detector, above false ceiling.</t>
  </si>
  <si>
    <t>Fire alarm system devices including fixing and necessary accessories, in accordance with the drawings and specifications (Cont'd).</t>
  </si>
  <si>
    <t>Wiring to fire alarm devices, in accordance with the drawings and specifications.</t>
  </si>
  <si>
    <t>Wiring to fire alarm devices, in accordance with the drawings and specifications (Cont'd).</t>
  </si>
  <si>
    <t>Very Early Smoke Detection Apparatus System equipment and devices in accordance with the drawings (DAR-NBIA-FD-FRD-DW-01-005XX002-B) and specifications.</t>
  </si>
  <si>
    <t>Allow interfacing with the fire alarm system including input and output modules.</t>
  </si>
  <si>
    <t>Site clearing, removing trees and disposal.</t>
  </si>
  <si>
    <t>Unitary synthetic tile surface, EP1 EPDM rubber safety surface, 600 x 600mm size panels laid on Portland cement base and other approved membrane, in accordance with the drawings and specifications.</t>
  </si>
  <si>
    <t>Flow meters, in accordance with the drawings and specifications.</t>
  </si>
  <si>
    <t>uPVC Manifold and laterals pipes Class 10 Bars all as specified and shown on drawings.</t>
  </si>
  <si>
    <t>Valves, in accordance with the drawings and specifications.</t>
  </si>
  <si>
    <t>Solenoid valves including cables, conduit pipes, pull boxes, in accordance with the drawings and specifications.</t>
  </si>
  <si>
    <t>Quick coupling valve, in accordance with the drawings and specifications.</t>
  </si>
  <si>
    <t>250mm depth approved Soil MIX A to natural ground, including field drainage connected to site wide drainage system and outlets.</t>
  </si>
  <si>
    <t>Preparing and laying even surface of turf Ref. Zoysia Matrella with installation and watering as specified.</t>
  </si>
  <si>
    <t>Trees with full and symmetrical canopy well rooted, including soil amendments, application of fertilizer, planting soil, mulch, weed barrier, pesticide, plant stabilizing system and other miscellaneous materials and accessories, in accordance with the drawings and specifications.</t>
  </si>
  <si>
    <t>Shrubs are to be well grown and filled out earthball and hessian covered or pot grown Cultivation, in accordance with the drawings and specifications.</t>
  </si>
  <si>
    <t>Div 5/13</t>
  </si>
  <si>
    <t>Div 6/4</t>
  </si>
  <si>
    <t>Div 7/8</t>
  </si>
  <si>
    <t>Div 9/11</t>
  </si>
  <si>
    <t>Div 12/25</t>
  </si>
  <si>
    <t>Div 21/17</t>
  </si>
  <si>
    <t>Div 22/22</t>
  </si>
  <si>
    <t>Div 26/55</t>
  </si>
  <si>
    <t>32A Three phase industrial socket, IP66, Ref. R45</t>
  </si>
  <si>
    <t>To 32A Three phase industrial socket, IP66, Ref. R45</t>
  </si>
  <si>
    <t>Free standing power column, Ref. R50</t>
  </si>
  <si>
    <t>To Free standing power column, Ref. R50</t>
  </si>
  <si>
    <t>Non - Fire Rated</t>
  </si>
  <si>
    <t>Suspended ceiling metal panel, complete in accordance with the drawings and specifications.</t>
  </si>
  <si>
    <t>Corner guard, 05:SS01, including stainless steel U channel shadow line, Size 100X100mm,1100mm high,
(DAR-NBIA-FD-100-ARC-DW-05-696XXXXX-B).</t>
  </si>
  <si>
    <t>Ditto, largest side over 475mm but not exceeding 750mm.</t>
  </si>
  <si>
    <t>24 37 13 - DIFFUSERS, REGISTERS &amp; GRILLES</t>
  </si>
  <si>
    <t>Div 23/1 to Div 23/87</t>
  </si>
  <si>
    <t>Div 23/87</t>
  </si>
  <si>
    <t>Install, configure, test &amp; commission Video Walls and associated Video wall Controllers, in accordance with the drawings and specifications.(supply of equipment included in Provisional Sum Bill No.13)</t>
  </si>
  <si>
    <t>Associated Video Wall Controllers with interconnecting cables.</t>
  </si>
  <si>
    <t>Allow for cables and accessories as required.</t>
  </si>
  <si>
    <t>Ref. ST 2, 150 x 150 x 50mm thick Granite cobblestone banding flamed top, split edges.</t>
  </si>
  <si>
    <t>Ref. ST 1, 400 x 900 x 60mm thick Granite cobbles flamed finish paver over 25mm thick mortar bed and screed including waterproofing.</t>
  </si>
  <si>
    <t>PW 1, Sandy earth tone colour pebble wash granite chipping 15-20mm size aggregate paving over screed floor including waterproofing.</t>
  </si>
  <si>
    <t>Concrete paving in solid paving units, thickness 60mm, 102mm x 203mm size rectangle shape including approved bedding, in accordance with the drawings and specifications.</t>
  </si>
  <si>
    <t>Div 5/1 to Div 5/13</t>
  </si>
  <si>
    <t>Div 6/1 to Div 6/4</t>
  </si>
  <si>
    <t>Div 7/1 to Div 7/8</t>
  </si>
  <si>
    <t>Div 9/1 to Div 9/11</t>
  </si>
  <si>
    <t>Div 12/1 to Div 12/25</t>
  </si>
  <si>
    <t>Div 21/1 to Div 21/17</t>
  </si>
  <si>
    <t>Div 22/1 to Div 22/22</t>
  </si>
  <si>
    <t>Div 26/1 to Div 26/55</t>
  </si>
  <si>
    <t>DIVISION 11, EQUIPMENT</t>
  </si>
  <si>
    <t>11 13 19 - STATIONARY LOADING DOCK EQUIPMENT</t>
  </si>
  <si>
    <t>Scissor lift [11:EQ03] including all necessary fitting and fixing, complete, in accordance with the drawings (DAR-NBIA-FD-100-ARC-DW-05-953XXXXX-C) and specifications.</t>
  </si>
  <si>
    <t>Platform size 3700 x 2450 mm.</t>
  </si>
  <si>
    <t>11 14 00 - PEDESTRIAN CONTROL DEVICES</t>
  </si>
  <si>
    <t>Turnstile metal gate, automatically operated, including ironmongery, operating system, safety devices, fittings and fixings, complete in accordance with drawings (DAR-NBIA-FD-100-ARC-DW-05-820XXXXX-A) and specifications.</t>
  </si>
  <si>
    <t>Type D01 overall size 2395mm long x 1401mm wide x 2322mm high.</t>
  </si>
  <si>
    <t>11 40 00 - FOOD SERVICE EQUIPMENT</t>
  </si>
  <si>
    <t>Food service equipment, including positioning, fixing, water and waste connections, electrical connections, bases, supports, complete, in accordance with the drawings and specifications.</t>
  </si>
  <si>
    <t>Apron level, Staff Canteen Area</t>
  </si>
  <si>
    <t>Cold Room (2○C), Item SC-01</t>
  </si>
  <si>
    <t>Shelving, Item SC-02</t>
  </si>
  <si>
    <t>Pan rack GN1/1, Item SC-03</t>
  </si>
  <si>
    <t>Floor trough (Fiberglass), Item SC-04</t>
  </si>
  <si>
    <t>Mobile table, Item SC-05</t>
  </si>
  <si>
    <t>11 40 00 - FOOD SERVICE EQUIPMENT (CONT'D)</t>
  </si>
  <si>
    <t>Food service equipment, including positioning, fixing, water and waste connections, electrical connections, bases, supports, complete, in accordance with the drawings and specifications (Cont'd)</t>
  </si>
  <si>
    <t>Hood + fire suppression system, Item SC-06</t>
  </si>
  <si>
    <t>Table, enclosed, Item SC-07</t>
  </si>
  <si>
    <t>Combi oven, Item SC-8</t>
  </si>
  <si>
    <t>Hot plate, Item SC-9</t>
  </si>
  <si>
    <t>Hand sink, Item SC-10</t>
  </si>
  <si>
    <t>Insect Destroyer, Item SC-11</t>
  </si>
  <si>
    <t>Table with sink, enclosed, Item SC-12</t>
  </si>
  <si>
    <t>Faucet, Item SC-13 &amp; 24</t>
  </si>
  <si>
    <t>Floor trough, Item SC-14</t>
  </si>
  <si>
    <t>Tray Collector, Item SC-15</t>
  </si>
  <si>
    <t>Sorting shelf, Item SC-16</t>
  </si>
  <si>
    <t>Dirty dish table with sink, Item SC-17</t>
  </si>
  <si>
    <t>Faucet, Item SC-18</t>
  </si>
  <si>
    <t>Hood, Ref. dishwasher, Item SC-19</t>
  </si>
  <si>
    <t>Condensate hood, Item SC-20</t>
  </si>
  <si>
    <t>Dish rack dolly, Item SC-21</t>
  </si>
  <si>
    <t>Food service equipment, including positioning, fixing, water and waste connections, electrical connections, bases, supports, complete, in accordance with the drawings and specifications (Cont'd).</t>
  </si>
  <si>
    <t>Clean Dish table, Item SC-22</t>
  </si>
  <si>
    <t>Counter with sink, Enclosed, Item SC-23</t>
  </si>
  <si>
    <t>Hot water dispenser, Item SC-25</t>
  </si>
  <si>
    <t>Coffee maker, Item SC-26</t>
  </si>
  <si>
    <t>Beverage fridge, Item SC-27</t>
  </si>
  <si>
    <t>Table, enclosed, Item SC-28</t>
  </si>
  <si>
    <t>Drop-in hand sink, Item SC-29</t>
  </si>
  <si>
    <t>Electronic faucet, Item SC-30</t>
  </si>
  <si>
    <t>Pos, Item SC-31</t>
  </si>
  <si>
    <t>S/S enclosed table, Item SC-32</t>
  </si>
  <si>
    <t>Sliding rail, Item SC-33</t>
  </si>
  <si>
    <t>Refrigerated display case, drop-in, Item SC-34</t>
  </si>
  <si>
    <t>Drop in cold pan, Item SC-35</t>
  </si>
  <si>
    <t>Sneeze guard, Item SC-36</t>
  </si>
  <si>
    <t>Hot well, Item SC-37</t>
  </si>
  <si>
    <t>Tray and cutlery dispenser, Item SC-38</t>
  </si>
  <si>
    <t>11 81 23 - FAÇADE ACCESS EQUIPMENT</t>
  </si>
  <si>
    <t>Safety line and maintenance walkway system at roof, including fittings and fixings, in accordance with the drawings and specifications.</t>
  </si>
  <si>
    <t>Fall protection line</t>
  </si>
  <si>
    <t>Fall protection rail</t>
  </si>
  <si>
    <t>Maintenance walkway</t>
  </si>
  <si>
    <t>Floor rail for glass maintenance</t>
  </si>
  <si>
    <t>Auxiliary tools</t>
  </si>
  <si>
    <t>Steel fixed ladders, comprising steel channel, side rails, safety cage, top platform, including extended rail, brackets, expansion bolts, paint, fittings and fixings, in accordance with the drawings and specifications.</t>
  </si>
  <si>
    <t>3300mm rise</t>
  </si>
  <si>
    <t>3400mm rise</t>
  </si>
  <si>
    <t>3800mm rise</t>
  </si>
  <si>
    <t>4000mm rise</t>
  </si>
  <si>
    <t>Access ladder with hatch</t>
  </si>
  <si>
    <t>11 81 23 - FAÇADE ACCESS EQUIPMENT  (CONT'D)</t>
  </si>
  <si>
    <t>Motorized equipment</t>
  </si>
  <si>
    <t>MEWP 1, Falcon FS330V or equivalent.</t>
  </si>
  <si>
    <t>MEWP 2, Palazzani TZX 225 or equivalent.</t>
  </si>
  <si>
    <t>MEWP 3, Quick-Up 13 or equivalent.</t>
  </si>
  <si>
    <t>MEWP 4, Palfinger P480 or equivalent.</t>
  </si>
  <si>
    <t>Mini mobile crane max 26m height.</t>
  </si>
  <si>
    <t>Vacuum Head for glass panel replacement.</t>
  </si>
  <si>
    <t>11 82 26 - FACILITY WASTE COMPACTORS</t>
  </si>
  <si>
    <t>Waste compactors, including supports, electrical connections, in accordance with the drawings and specifications.</t>
  </si>
  <si>
    <t>Waste compactor, 1.53 m³, 40V 3phase 50HZ.</t>
  </si>
  <si>
    <t>11 82 30 - WASTE HANDLING EQUIPMENT</t>
  </si>
  <si>
    <t>Cardboard baler with standard pallet, in accordance to the specifications.</t>
  </si>
  <si>
    <t>Horizontal cardboard baler.</t>
  </si>
  <si>
    <t>Page Div 11/1</t>
  </si>
  <si>
    <t>Page Div 11/2</t>
  </si>
  <si>
    <t>Page Div 11/3</t>
  </si>
  <si>
    <t>Page Div 11/4</t>
  </si>
  <si>
    <t>Page Div 11/5</t>
  </si>
  <si>
    <t>Page Div 11/6</t>
  </si>
  <si>
    <t>Page Div 11/7</t>
  </si>
  <si>
    <t>Div 11/6</t>
  </si>
  <si>
    <t>Division 11</t>
  </si>
  <si>
    <t>Equipment</t>
  </si>
  <si>
    <t>Div 11/1 to Div 11/6</t>
  </si>
  <si>
    <t>DIVISION 02 - SITE CONDITIONS</t>
  </si>
  <si>
    <t>02 32 13 - SUBSURFACE DRILLING AND SAMPLING</t>
  </si>
  <si>
    <t>Borehole for site investigation, including positioning, data and records, supporting with casing or bentonite where necessary, drilling rock or obstructions, ground water control, completion and backfilling, in accordance with drawings and specifications</t>
  </si>
  <si>
    <t>150 mm diameter borehole, maximum depth 30m (total 19No boreholes)</t>
  </si>
  <si>
    <t>Insitu testing</t>
  </si>
  <si>
    <t>Standard penetration tests</t>
  </si>
  <si>
    <t>Falling head test in fine-grained soils, or constant head test in coarse-grained soils</t>
  </si>
  <si>
    <t>Packer test</t>
  </si>
  <si>
    <t>Laboratory testing as frequently as required to describe adequately the natural variability in the soil deposit, including obtaining and storing samples, submittals and reports, in accordance with drawings and specifications</t>
  </si>
  <si>
    <t>Laboratory testing</t>
  </si>
  <si>
    <t>Page Div 02/1</t>
  </si>
  <si>
    <t>Page Div 02/2</t>
  </si>
  <si>
    <t>Site Conditions</t>
  </si>
  <si>
    <t>Division 2</t>
  </si>
  <si>
    <t>Div 2/1 to Div 2/3</t>
  </si>
  <si>
    <t>Div 2/3</t>
  </si>
  <si>
    <t>m2</t>
  </si>
  <si>
    <t>Included</t>
  </si>
  <si>
    <t>03 20 00 - CONCRETE REINFORCIN</t>
  </si>
  <si>
    <t>Steel floor decks</t>
  </si>
  <si>
    <t>Banana Beams Cladding including Seconary steel 120 x 120mm Secondary Steel Structure at every 1500mm  Welded Steel Bracket Secondary Structure : Aluminium Bracket and 80 x 80mm Aluminium Profile Runner at every 1500mm Weather Seal with 05: AL01 Bracker Rod &amp; 09: PT30 as shown in   drawing No. DAR-NBIA-FD-100-ARC-DW-05-443XXXXX-C</t>
  </si>
  <si>
    <t>Banana Beams Cladding  Ref. 07: MC50</t>
  </si>
  <si>
    <t>Duplicated Item H</t>
  </si>
  <si>
    <t>Duplicated Item J</t>
  </si>
  <si>
    <t>Banana beams cladding including seconary steel supports and framing, flasings, end closure, clips, channels, sealant, base, sills, fittings and fixings and all necessary accessories</t>
  </si>
  <si>
    <t>Banana beams cladding, Ref. 07: MC50</t>
  </si>
  <si>
    <t>09 54 36.13 CUSTOM DESIGN CEILING BAFFLES</t>
  </si>
  <si>
    <t>Custom design ceiling baffles, including concealed grid suspension system, supports, hangers, edge trims and angles and all necessary accessories</t>
  </si>
  <si>
    <t>Ref. 09:CG15, at Apron level</t>
  </si>
  <si>
    <t>Ref. 09:CG15, at roof level</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</si>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</sst>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44" formatCode="_(&quot;$&quot;* #,##0.00_);_(&quot;$&quot;* \(#,##0.00\);_(&quot;$&quot;* &quot;-&quot;??_);_(@_)"/>
    <numFmt numFmtId="43" formatCode="_(* #,##0.00_);_(* \(#,##0.00\);_(* &quot;-&quot;??_);_(@_)"/>
    <numFmt numFmtId="164" formatCode="_-* #,##0.00_-;\-* #,##0.00_-;_-* &quot;-&quot;??_-;_-@_-"/>
    <numFmt numFmtId="165" formatCode="_-* #,##0.00_-;_-* #,##0.00\-;_-* &quot;-&quot;??_-;_-@_-"/>
    <numFmt numFmtId="166" formatCode="_-* #,##0_-;\-* #,##0_-;_-* &quot;-&quot;??_-;_-@_-"/>
  </numFmts>
  <fonts count="65" x14ac:knownFonts="1">
    <font>
      <sz val="10"/>
      <name val="Times New Roman"/>
      <charset val="178"/>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sz val="10"/>
      <name val="Times New Roman"/>
      <family val="1"/>
    </font>
    <font>
      <sz val="10"/>
      <name val="Arial"/>
      <family val="2"/>
    </font>
    <font>
      <sz val="8"/>
      <name val="Times New Roman"/>
      <family val="1"/>
    </font>
    <font>
      <sz val="12"/>
      <color indexed="0"/>
      <name val="Arial"/>
      <family val="2"/>
    </font>
    <font>
      <sz val="11"/>
      <color theme="1"/>
      <name val="Arial"/>
      <family val="2"/>
    </font>
    <font>
      <sz val="12"/>
      <name val="Times New Roman"/>
      <family val="1"/>
    </font>
    <font>
      <b/>
      <u/>
      <sz val="11"/>
      <color theme="1"/>
      <name val="Arial"/>
      <family val="2"/>
    </font>
    <font>
      <sz val="11"/>
      <name val="Arial"/>
      <family val="2"/>
    </font>
    <font>
      <b/>
      <sz val="11"/>
      <name val="Arial"/>
      <family val="2"/>
    </font>
    <font>
      <b/>
      <sz val="11"/>
      <color theme="1"/>
      <name val="Arial"/>
      <family val="2"/>
    </font>
    <font>
      <b/>
      <u/>
      <sz val="11"/>
      <name val="Arial"/>
      <family val="2"/>
    </font>
    <font>
      <u/>
      <sz val="11"/>
      <name val="Arial"/>
      <family val="2"/>
    </font>
    <font>
      <sz val="11"/>
      <color rgb="FFFF0000"/>
      <name val="Arial"/>
      <family val="2"/>
    </font>
    <font>
      <u/>
      <sz val="11"/>
      <color rgb="FFFF0000"/>
      <name val="Arial"/>
      <family val="2"/>
    </font>
    <font>
      <u/>
      <sz val="11"/>
      <color theme="1"/>
      <name val="Arial"/>
      <family val="2"/>
    </font>
    <font>
      <b/>
      <i/>
      <sz val="11"/>
      <name val="Arial"/>
      <family val="2"/>
    </font>
    <font>
      <i/>
      <sz val="11"/>
      <name val="Arial"/>
      <family val="2"/>
    </font>
    <font>
      <sz val="11"/>
      <color indexed="8"/>
      <name val="Arial"/>
      <family val="2"/>
    </font>
    <font>
      <b/>
      <sz val="11"/>
      <color indexed="8"/>
      <name val="Arial"/>
      <family val="2"/>
    </font>
    <font>
      <strike/>
      <sz val="11"/>
      <name val="Arial"/>
      <family val="2"/>
    </font>
    <font>
      <b/>
      <strike/>
      <sz val="11"/>
      <name val="Arial"/>
      <family val="2"/>
    </font>
    <font>
      <u/>
      <sz val="11"/>
      <color indexed="8"/>
      <name val="Arial"/>
      <family val="2"/>
    </font>
    <font>
      <sz val="11"/>
      <color rgb="FF000000"/>
      <name val="Arial"/>
      <family val="2"/>
    </font>
    <font>
      <u/>
      <sz val="11"/>
      <color rgb="FF0000FF"/>
      <name val="Arial"/>
      <family val="2"/>
    </font>
    <font>
      <strike/>
      <u/>
      <sz val="11"/>
      <name val="Arial"/>
      <family val="2"/>
    </font>
    <font>
      <u/>
      <sz val="12"/>
      <name val="Times New Roman"/>
      <family val="1"/>
      <charset val="178"/>
    </font>
    <font>
      <b/>
      <sz val="11"/>
      <color rgb="FFFF0000"/>
      <name val="Arial"/>
      <family val="2"/>
    </font>
    <font>
      <u/>
      <vertAlign val="superscript"/>
      <sz val="11"/>
      <name val="Arial"/>
      <family val="2"/>
    </font>
    <font>
      <sz val="11"/>
      <color rgb="FF00B050"/>
      <name val="Arial"/>
      <family val="2"/>
    </font>
    <font>
      <b/>
      <u/>
      <sz val="11"/>
      <color rgb="FF00B050"/>
      <name val="Arial"/>
      <family val="2"/>
    </font>
    <font>
      <u/>
      <sz val="11"/>
      <color rgb="FF00B050"/>
      <name val="Arial"/>
      <family val="2"/>
    </font>
    <font>
      <u/>
      <sz val="11"/>
      <color rgb="FF000000"/>
      <name val="Arial"/>
      <family val="2"/>
    </font>
    <font>
      <strike/>
      <u/>
      <sz val="11"/>
      <color rgb="FF000000"/>
      <name val="Arial"/>
      <family val="2"/>
    </font>
    <font>
      <u/>
      <sz val="10"/>
      <color theme="11"/>
      <name val="Times New Roman"/>
      <family val="1"/>
    </font>
    <font>
      <sz val="10"/>
      <name val="Times New Roman"/>
      <family val="1"/>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trike/>
      <u/>
      <sz val="11"/>
      <color theme="1"/>
      <name val="Arial"/>
      <family val="2"/>
    </font>
    <font>
      <sz val="8"/>
      <name val="Times New Roman"/>
      <family val="1"/>
    </font>
    <font>
      <sz val="11"/>
      <color rgb="FF0000FF"/>
      <name val="Arial"/>
      <family val="2"/>
    </font>
    <font>
      <b/>
      <u/>
      <sz val="11"/>
      <color rgb="FF0000FF"/>
      <name val="Arial"/>
      <family val="2"/>
    </font>
  </fonts>
  <fills count="3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1">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double">
        <color indexed="64"/>
      </right>
      <top/>
      <bottom/>
      <diagonal/>
    </border>
    <border>
      <left/>
      <right style="double">
        <color indexed="64"/>
      </right>
      <top/>
      <bottom/>
      <diagonal/>
    </border>
    <border>
      <left style="double">
        <color auto="1"/>
      </left>
      <right style="double">
        <color auto="1"/>
      </right>
      <top/>
      <bottom/>
      <diagonal/>
    </border>
    <border>
      <left/>
      <right style="thin">
        <color indexed="64"/>
      </right>
      <top/>
      <bottom style="thin">
        <color indexed="64"/>
      </bottom>
      <diagonal/>
    </border>
    <border>
      <left style="double">
        <color auto="1"/>
      </left>
      <right/>
      <top/>
      <bottom/>
      <diagonal/>
    </border>
    <border>
      <left/>
      <right/>
      <top/>
      <bottom style="double">
        <color auto="1"/>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right style="double">
        <color auto="1"/>
      </right>
      <top style="double">
        <color auto="1"/>
      </top>
      <bottom style="thin">
        <color indexed="64"/>
      </bottom>
      <diagonal/>
    </border>
    <border>
      <left style="thin">
        <color indexed="64"/>
      </left>
      <right style="thin">
        <color indexed="64"/>
      </right>
      <top/>
      <bottom style="double">
        <color auto="1"/>
      </bottom>
      <diagonal/>
    </border>
    <border>
      <left/>
      <right style="thin">
        <color indexed="64"/>
      </right>
      <top style="thin">
        <color auto="1"/>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style="thin">
        <color indexed="64"/>
      </right>
      <top style="thin">
        <color indexed="64"/>
      </top>
      <bottom style="thin">
        <color indexed="64"/>
      </bottom>
      <diagonal/>
    </border>
    <border>
      <left/>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style="double">
        <color indexed="64"/>
      </right>
      <top style="thin">
        <color auto="1"/>
      </top>
      <bottom style="double">
        <color auto="1"/>
      </bottom>
      <diagonal/>
    </border>
    <border>
      <left style="thin">
        <color indexed="64"/>
      </left>
      <right/>
      <top style="thin">
        <color auto="1"/>
      </top>
      <bottom style="double">
        <color auto="1"/>
      </bottom>
      <diagonal/>
    </border>
    <border>
      <left/>
      <right style="double">
        <color indexed="64"/>
      </right>
      <top style="thin">
        <color auto="1"/>
      </top>
      <bottom style="double">
        <color auto="1"/>
      </bottom>
      <diagonal/>
    </border>
    <border>
      <left style="double">
        <color auto="1"/>
      </left>
      <right/>
      <top style="thin">
        <color auto="1"/>
      </top>
      <bottom style="double">
        <color auto="1"/>
      </bottom>
      <diagonal/>
    </border>
    <border>
      <left/>
      <right/>
      <top style="thin">
        <color indexed="64"/>
      </top>
      <bottom style="double">
        <color indexed="64"/>
      </bottom>
      <diagonal/>
    </border>
    <border>
      <left/>
      <right/>
      <top style="double">
        <color auto="1"/>
      </top>
      <bottom/>
      <diagonal/>
    </border>
    <border>
      <left style="double">
        <color indexed="64"/>
      </left>
      <right style="thin">
        <color auto="1"/>
      </right>
      <top style="double">
        <color indexed="64"/>
      </top>
      <bottom/>
      <diagonal/>
    </border>
    <border>
      <left/>
      <right style="thin">
        <color indexed="64"/>
      </right>
      <top/>
      <bottom style="double">
        <color auto="1"/>
      </bottom>
      <diagonal/>
    </border>
    <border>
      <left style="double">
        <color auto="1"/>
      </left>
      <right style="thin">
        <color indexed="64"/>
      </right>
      <top/>
      <bottom style="double">
        <color auto="1"/>
      </bottom>
      <diagonal/>
    </border>
    <border>
      <left style="thin">
        <color indexed="64"/>
      </left>
      <right/>
      <top/>
      <bottom style="thin">
        <color indexed="64"/>
      </bottom>
      <diagonal/>
    </border>
    <border>
      <left/>
      <right/>
      <top/>
      <bottom style="thin">
        <color indexed="64"/>
      </bottom>
      <diagonal/>
    </border>
    <border>
      <left/>
      <right style="thin">
        <color auto="1"/>
      </right>
      <top style="double">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indexed="64"/>
      </left>
      <right style="thin">
        <color auto="1"/>
      </right>
      <top style="double">
        <color indexed="64"/>
      </top>
      <bottom style="double">
        <color indexed="64"/>
      </bottom>
      <diagonal/>
    </border>
    <border>
      <left style="thin">
        <color auto="1"/>
      </left>
      <right style="thin">
        <color auto="1"/>
      </right>
      <top style="double">
        <color auto="1"/>
      </top>
      <bottom style="double">
        <color indexed="64"/>
      </bottom>
      <diagonal/>
    </border>
    <border>
      <left style="double">
        <color auto="1"/>
      </left>
      <right style="double">
        <color auto="1"/>
      </right>
      <top style="double">
        <color auto="1"/>
      </top>
      <bottom/>
      <diagonal/>
    </border>
    <border>
      <left style="double">
        <color auto="1"/>
      </left>
      <right/>
      <top style="double">
        <color auto="1"/>
      </top>
      <bottom/>
      <diagonal/>
    </border>
    <border>
      <left style="thin">
        <color indexed="64"/>
      </left>
      <right/>
      <top style="double">
        <color auto="1"/>
      </top>
      <bottom/>
      <diagonal/>
    </border>
    <border>
      <left/>
      <right style="double">
        <color auto="1"/>
      </right>
      <top style="double">
        <color auto="1"/>
      </top>
      <bottom/>
      <diagonal/>
    </border>
    <border>
      <left style="thin">
        <color auto="1"/>
      </left>
      <right/>
      <top style="double">
        <color indexed="64"/>
      </top>
      <bottom style="thin">
        <color indexed="64"/>
      </bottom>
      <diagonal/>
    </border>
  </borders>
  <cellStyleXfs count="155">
    <xf numFmtId="0" fontId="0" fillId="0" borderId="0"/>
    <xf numFmtId="165" fontId="14" fillId="0" borderId="0" applyFont="0" applyFill="0" applyBorder="0" applyAlignment="0" applyProtection="0"/>
    <xf numFmtId="43" fontId="17" fillId="0" borderId="0" applyFont="0" applyFill="0" applyBorder="0" applyAlignment="0" applyProtection="0"/>
    <xf numFmtId="0" fontId="15" fillId="0" borderId="0"/>
    <xf numFmtId="0" fontId="15" fillId="0" borderId="0">
      <alignment horizontal="justify" vertical="top" wrapText="1"/>
    </xf>
    <xf numFmtId="0" fontId="14" fillId="0" borderId="0"/>
    <xf numFmtId="0" fontId="15" fillId="0" borderId="0"/>
    <xf numFmtId="0" fontId="15" fillId="0" borderId="0"/>
    <xf numFmtId="0" fontId="15" fillId="0" borderId="0">
      <alignment horizontal="justify" vertical="top" wrapText="1"/>
    </xf>
    <xf numFmtId="0" fontId="15" fillId="0" borderId="0"/>
    <xf numFmtId="0" fontId="14" fillId="0" borderId="0"/>
    <xf numFmtId="0" fontId="14" fillId="0" borderId="0"/>
    <xf numFmtId="0" fontId="14" fillId="0" borderId="0"/>
    <xf numFmtId="0" fontId="18" fillId="0" borderId="0"/>
    <xf numFmtId="14" fontId="19" fillId="0" borderId="0"/>
    <xf numFmtId="0" fontId="15" fillId="0" borderId="0"/>
    <xf numFmtId="0" fontId="15" fillId="0" borderId="0"/>
    <xf numFmtId="14" fontId="19" fillId="0" borderId="0"/>
    <xf numFmtId="0" fontId="18" fillId="0" borderId="0"/>
    <xf numFmtId="0" fontId="14" fillId="0" borderId="0"/>
    <xf numFmtId="0" fontId="14" fillId="0" borderId="0"/>
    <xf numFmtId="0" fontId="15" fillId="0" borderId="0"/>
    <xf numFmtId="164" fontId="13" fillId="0" borderId="0" applyFont="0" applyFill="0" applyBorder="0" applyAlignment="0" applyProtection="0"/>
    <xf numFmtId="0" fontId="13" fillId="0" borderId="0"/>
    <xf numFmtId="0" fontId="12" fillId="0" borderId="0"/>
    <xf numFmtId="0" fontId="18" fillId="0" borderId="0"/>
    <xf numFmtId="0" fontId="11" fillId="0" borderId="0"/>
    <xf numFmtId="0" fontId="10" fillId="0" borderId="0"/>
    <xf numFmtId="164" fontId="10" fillId="0" borderId="0" applyFont="0" applyFill="0" applyBorder="0" applyAlignment="0" applyProtection="0"/>
    <xf numFmtId="164"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43"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14" fillId="0" borderId="0"/>
    <xf numFmtId="0" fontId="47" fillId="0" borderId="0" applyNumberFormat="0" applyFill="0" applyBorder="0" applyAlignment="0" applyProtection="0"/>
    <xf numFmtId="44" fontId="48" fillId="0" borderId="0" applyFont="0" applyFill="0" applyBorder="0" applyAlignment="0" applyProtection="0"/>
    <xf numFmtId="42" fontId="48" fillId="0" borderId="0" applyFont="0" applyFill="0" applyBorder="0" applyAlignment="0" applyProtection="0"/>
    <xf numFmtId="9" fontId="48" fillId="0" borderId="0" applyFont="0" applyFill="0" applyBorder="0" applyAlignment="0" applyProtection="0"/>
    <xf numFmtId="0" fontId="49" fillId="0" borderId="0" applyNumberFormat="0" applyFill="0" applyBorder="0" applyAlignment="0" applyProtection="0"/>
    <xf numFmtId="0" fontId="50" fillId="0" borderId="37" applyNumberFormat="0" applyFill="0" applyAlignment="0" applyProtection="0"/>
    <xf numFmtId="0" fontId="51" fillId="0" borderId="38" applyNumberFormat="0" applyFill="0" applyAlignment="0" applyProtection="0"/>
    <xf numFmtId="0" fontId="52" fillId="0" borderId="39" applyNumberFormat="0" applyFill="0" applyAlignment="0" applyProtection="0"/>
    <xf numFmtId="0" fontId="52" fillId="0" borderId="0" applyNumberFormat="0" applyFill="0" applyBorder="0" applyAlignment="0" applyProtection="0"/>
    <xf numFmtId="0" fontId="53" fillId="3" borderId="0" applyNumberFormat="0" applyBorder="0" applyAlignment="0" applyProtection="0"/>
    <xf numFmtId="0" fontId="54" fillId="4" borderId="0" applyNumberFormat="0" applyBorder="0" applyAlignment="0" applyProtection="0"/>
    <xf numFmtId="0" fontId="55" fillId="5" borderId="40" applyNumberFormat="0" applyAlignment="0" applyProtection="0"/>
    <xf numFmtId="0" fontId="56" fillId="6" borderId="41" applyNumberFormat="0" applyAlignment="0" applyProtection="0"/>
    <xf numFmtId="0" fontId="57" fillId="6" borderId="40" applyNumberFormat="0" applyAlignment="0" applyProtection="0"/>
    <xf numFmtId="0" fontId="58" fillId="0" borderId="42" applyNumberFormat="0" applyFill="0" applyAlignment="0" applyProtection="0"/>
    <xf numFmtId="0" fontId="48" fillId="7" borderId="43" applyNumberFormat="0" applyFont="0" applyAlignment="0" applyProtection="0"/>
    <xf numFmtId="0" fontId="59" fillId="0" borderId="0" applyNumberFormat="0" applyFill="0" applyBorder="0" applyAlignment="0" applyProtection="0"/>
    <xf numFmtId="0" fontId="60"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60"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60"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60"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60"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60"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4" fillId="0" borderId="0"/>
    <xf numFmtId="0" fontId="8" fillId="0" borderId="0"/>
    <xf numFmtId="0" fontId="4" fillId="0" borderId="0"/>
    <xf numFmtId="164" fontId="4" fillId="0" borderId="0" applyFont="0" applyFill="0" applyBorder="0" applyAlignment="0" applyProtection="0"/>
    <xf numFmtId="0" fontId="14" fillId="0" borderId="0"/>
    <xf numFmtId="164" fontId="17"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8" fillId="0" borderId="0"/>
    <xf numFmtId="0" fontId="5" fillId="0" borderId="0"/>
    <xf numFmtId="164" fontId="5" fillId="0" borderId="0" applyFont="0" applyFill="0" applyBorder="0" applyAlignment="0" applyProtection="0"/>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164" fontId="5" fillId="0" borderId="0" applyFont="0" applyFill="0" applyBorder="0" applyAlignment="0" applyProtection="0"/>
    <xf numFmtId="0" fontId="5" fillId="0" borderId="0"/>
    <xf numFmtId="0" fontId="5" fillId="0" borderId="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16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1" fillId="0" borderId="0" applyFont="0" applyFill="0" applyBorder="0" applyAlignment="0" applyProtection="0"/>
    <xf numFmtId="164" fontId="1" fillId="0" borderId="0" applyFont="0" applyFill="0" applyBorder="0" applyAlignment="0" applyProtection="0"/>
    <xf numFmtId="0" fontId="1" fillId="0" borderId="0"/>
  </cellStyleXfs>
  <cellXfs count="961">
    <xf numFmtId="0" fontId="0" fillId="0" borderId="0" xfId="0"/>
    <xf numFmtId="0" fontId="21" fillId="0" borderId="10" xfId="0" applyFont="1" applyBorder="1" applyAlignment="1">
      <alignment horizontal="center" vertical="top"/>
    </xf>
    <xf numFmtId="0" fontId="21" fillId="0" borderId="2" xfId="0" applyFont="1" applyBorder="1" applyAlignment="1">
      <alignment vertical="top" wrapText="1"/>
    </xf>
    <xf numFmtId="0" fontId="21" fillId="0" borderId="0" xfId="9" applyFont="1" applyAlignment="1">
      <alignment vertical="top" wrapText="1"/>
    </xf>
    <xf numFmtId="0" fontId="21" fillId="0" borderId="0" xfId="15" applyFont="1" applyAlignment="1">
      <alignment vertical="center"/>
    </xf>
    <xf numFmtId="0" fontId="21" fillId="0" borderId="0" xfId="9" applyFont="1" applyAlignment="1">
      <alignment vertical="center" wrapText="1"/>
    </xf>
    <xf numFmtId="49" fontId="21" fillId="0" borderId="0" xfId="9" applyNumberFormat="1" applyFont="1" applyAlignment="1">
      <alignment horizontal="center" vertical="top"/>
    </xf>
    <xf numFmtId="3" fontId="21" fillId="0" borderId="0" xfId="9" applyNumberFormat="1" applyFont="1" applyAlignment="1">
      <alignment horizontal="center"/>
    </xf>
    <xf numFmtId="0" fontId="32" fillId="0" borderId="0" xfId="0" applyFont="1" applyAlignment="1">
      <alignment horizontal="right" vertical="center"/>
    </xf>
    <xf numFmtId="0" fontId="31" fillId="0" borderId="0" xfId="0" applyFont="1" applyAlignment="1">
      <alignment horizontal="center"/>
    </xf>
    <xf numFmtId="0" fontId="31" fillId="0" borderId="0" xfId="0" applyFont="1"/>
    <xf numFmtId="0" fontId="21" fillId="2" borderId="0" xfId="15" applyFont="1" applyFill="1" applyAlignment="1">
      <alignment vertical="center"/>
    </xf>
    <xf numFmtId="0" fontId="21" fillId="0" borderId="0" xfId="5" applyFont="1" applyProtection="1">
      <protection locked="0"/>
    </xf>
    <xf numFmtId="0" fontId="22" fillId="0" borderId="0" xfId="9" applyFont="1" applyAlignment="1">
      <alignment vertical="center" wrapText="1"/>
    </xf>
    <xf numFmtId="0" fontId="21" fillId="0" borderId="0" xfId="15" applyFont="1" applyAlignment="1">
      <alignment vertical="top"/>
    </xf>
    <xf numFmtId="0" fontId="21" fillId="0" borderId="0" xfId="9" applyFont="1" applyAlignment="1">
      <alignment horizontal="center" vertical="top"/>
    </xf>
    <xf numFmtId="0" fontId="9" fillId="0" borderId="0" xfId="0" applyFont="1"/>
    <xf numFmtId="0" fontId="37" fillId="0" borderId="0" xfId="0" applyFont="1"/>
    <xf numFmtId="0" fontId="9" fillId="0" borderId="0" xfId="0" applyFont="1" applyAlignment="1">
      <alignment vertical="center"/>
    </xf>
    <xf numFmtId="0" fontId="28" fillId="0" borderId="0" xfId="0" applyFont="1"/>
    <xf numFmtId="0" fontId="36" fillId="0" borderId="0" xfId="0" applyFont="1" applyAlignment="1">
      <alignment vertical="center"/>
    </xf>
    <xf numFmtId="0" fontId="36" fillId="0" borderId="0" xfId="0" applyFont="1"/>
    <xf numFmtId="0" fontId="20" fillId="0" borderId="0" xfId="0" applyFont="1" applyAlignment="1">
      <alignment horizontal="center"/>
    </xf>
    <xf numFmtId="0" fontId="8" fillId="0" borderId="19" xfId="0" applyFont="1" applyBorder="1" applyAlignment="1">
      <alignment vertical="center"/>
    </xf>
    <xf numFmtId="0" fontId="21" fillId="0" borderId="11" xfId="9" applyFont="1" applyBorder="1" applyAlignment="1">
      <alignment horizontal="center" vertical="top" wrapText="1"/>
    </xf>
    <xf numFmtId="0" fontId="21" fillId="0" borderId="11" xfId="9" applyFont="1" applyBorder="1" applyAlignment="1">
      <alignment horizontal="left" vertical="top" wrapText="1"/>
    </xf>
    <xf numFmtId="0" fontId="21" fillId="0" borderId="31" xfId="0" applyFont="1" applyBorder="1" applyAlignment="1">
      <alignment horizontal="center" vertical="top"/>
    </xf>
    <xf numFmtId="0" fontId="25" fillId="0" borderId="12" xfId="0" applyFont="1" applyBorder="1" applyAlignment="1">
      <alignment vertical="top" wrapText="1"/>
    </xf>
    <xf numFmtId="0" fontId="21" fillId="0" borderId="5" xfId="0" applyFont="1" applyBorder="1" applyAlignment="1">
      <alignment horizontal="center" vertical="top"/>
    </xf>
    <xf numFmtId="0" fontId="24" fillId="0" borderId="2" xfId="0" applyFont="1" applyBorder="1" applyAlignment="1">
      <alignment vertical="top" wrapText="1"/>
    </xf>
    <xf numFmtId="0" fontId="25" fillId="0" borderId="2" xfId="0" applyFont="1" applyBorder="1" applyAlignment="1">
      <alignment vertical="top" wrapText="1"/>
    </xf>
    <xf numFmtId="0" fontId="32" fillId="0" borderId="21" xfId="0" applyFont="1" applyBorder="1" applyAlignment="1">
      <alignment horizontal="center" vertical="top"/>
    </xf>
    <xf numFmtId="0" fontId="32" fillId="0" borderId="22" xfId="0" applyFont="1" applyBorder="1" applyAlignment="1">
      <alignment vertical="top" wrapText="1"/>
    </xf>
    <xf numFmtId="0" fontId="28" fillId="0" borderId="2" xfId="0" applyFont="1" applyBorder="1" applyAlignment="1">
      <alignment vertical="top" wrapText="1"/>
    </xf>
    <xf numFmtId="0" fontId="25" fillId="0" borderId="3" xfId="0" applyFont="1" applyBorder="1" applyAlignment="1">
      <alignment vertical="top" wrapText="1"/>
    </xf>
    <xf numFmtId="0" fontId="21" fillId="0" borderId="2" xfId="21" applyFont="1" applyBorder="1" applyAlignment="1">
      <alignment vertical="top" wrapText="1"/>
    </xf>
    <xf numFmtId="0" fontId="21" fillId="0" borderId="2" xfId="7" applyFont="1" applyBorder="1" applyAlignment="1">
      <alignment vertical="top" wrapText="1"/>
    </xf>
    <xf numFmtId="0" fontId="21" fillId="0" borderId="5" xfId="7" applyFont="1" applyBorder="1" applyAlignment="1">
      <alignment horizontal="center" vertical="top"/>
    </xf>
    <xf numFmtId="0" fontId="21" fillId="0" borderId="3" xfId="0" applyFont="1" applyBorder="1" applyAlignment="1">
      <alignment vertical="top" wrapText="1"/>
    </xf>
    <xf numFmtId="0" fontId="25" fillId="0" borderId="2" xfId="7" applyFont="1" applyBorder="1" applyAlignment="1">
      <alignment vertical="top" wrapText="1"/>
    </xf>
    <xf numFmtId="0" fontId="22" fillId="0" borderId="21" xfId="0" applyFont="1" applyBorder="1" applyAlignment="1">
      <alignment horizontal="center" vertical="top"/>
    </xf>
    <xf numFmtId="0" fontId="21" fillId="0" borderId="5" xfId="0" quotePrefix="1" applyFont="1" applyBorder="1" applyAlignment="1">
      <alignment horizontal="center" vertical="top"/>
    </xf>
    <xf numFmtId="0" fontId="21" fillId="0" borderId="10" xfId="0" quotePrefix="1" applyFont="1" applyBorder="1" applyAlignment="1">
      <alignment horizontal="center" vertical="top"/>
    </xf>
    <xf numFmtId="0" fontId="21" fillId="0" borderId="3" xfId="7" applyFont="1" applyBorder="1" applyAlignment="1">
      <alignment vertical="top" wrapText="1"/>
    </xf>
    <xf numFmtId="0" fontId="22" fillId="0" borderId="5" xfId="0" applyFont="1" applyBorder="1" applyAlignment="1">
      <alignment horizontal="center" vertical="top"/>
    </xf>
    <xf numFmtId="0" fontId="22" fillId="0" borderId="3" xfId="0" applyFont="1" applyBorder="1" applyAlignment="1">
      <alignment vertical="top" wrapText="1"/>
    </xf>
    <xf numFmtId="0" fontId="24" fillId="0" borderId="3" xfId="0" applyFont="1" applyBorder="1" applyAlignment="1">
      <alignment vertical="top" wrapText="1"/>
    </xf>
    <xf numFmtId="0" fontId="25" fillId="0" borderId="0" xfId="9" applyFont="1" applyAlignment="1">
      <alignment vertical="top" wrapText="1"/>
    </xf>
    <xf numFmtId="0" fontId="21" fillId="0" borderId="0" xfId="0" applyFont="1" applyAlignment="1" applyProtection="1">
      <alignment vertical="top" wrapText="1"/>
      <protection hidden="1"/>
    </xf>
    <xf numFmtId="0" fontId="21" fillId="0" borderId="0" xfId="0" applyFont="1" applyAlignment="1">
      <alignment vertical="top" wrapText="1"/>
    </xf>
    <xf numFmtId="0" fontId="28" fillId="0" borderId="3" xfId="25" applyFont="1" applyBorder="1" applyAlignment="1">
      <alignment vertical="top" wrapText="1"/>
    </xf>
    <xf numFmtId="0" fontId="22" fillId="0" borderId="0" xfId="0" applyFont="1" applyAlignment="1">
      <alignment vertical="top" wrapText="1"/>
    </xf>
    <xf numFmtId="0" fontId="21" fillId="0" borderId="0" xfId="9" applyFont="1" applyAlignment="1">
      <alignment horizontal="center" vertical="top" wrapText="1"/>
    </xf>
    <xf numFmtId="4" fontId="24" fillId="0" borderId="2" xfId="0" applyNumberFormat="1" applyFont="1" applyBorder="1" applyAlignment="1">
      <alignment vertical="top" wrapText="1"/>
    </xf>
    <xf numFmtId="0" fontId="32" fillId="0" borderId="21" xfId="0" quotePrefix="1" applyFont="1" applyBorder="1" applyAlignment="1">
      <alignment horizontal="center" vertical="top"/>
    </xf>
    <xf numFmtId="0" fontId="21" fillId="0" borderId="0" xfId="15" applyFont="1" applyAlignment="1">
      <alignment vertical="top" wrapText="1"/>
    </xf>
    <xf numFmtId="0" fontId="32" fillId="0" borderId="23" xfId="0" applyFont="1" applyBorder="1" applyAlignment="1">
      <alignment vertical="top" wrapText="1"/>
    </xf>
    <xf numFmtId="0" fontId="8" fillId="0" borderId="3" xfId="0" applyFont="1" applyBorder="1" applyAlignment="1">
      <alignment vertical="top" wrapText="1"/>
    </xf>
    <xf numFmtId="0" fontId="32" fillId="0" borderId="5" xfId="0" applyFont="1" applyBorder="1" applyAlignment="1">
      <alignment horizontal="center" vertical="top"/>
    </xf>
    <xf numFmtId="0" fontId="32" fillId="0" borderId="3" xfId="0" applyFont="1" applyBorder="1" applyAlignment="1">
      <alignment vertical="top" wrapText="1"/>
    </xf>
    <xf numFmtId="4" fontId="24" fillId="0" borderId="3" xfId="0" applyNumberFormat="1" applyFont="1" applyBorder="1" applyAlignment="1">
      <alignment vertical="top" wrapText="1"/>
    </xf>
    <xf numFmtId="4" fontId="21" fillId="0" borderId="3" xfId="0" applyNumberFormat="1" applyFont="1" applyBorder="1" applyAlignment="1">
      <alignment vertical="top" wrapText="1"/>
    </xf>
    <xf numFmtId="0" fontId="25" fillId="0" borderId="0" xfId="0" applyFont="1" applyAlignment="1">
      <alignment vertical="top" wrapText="1"/>
    </xf>
    <xf numFmtId="0" fontId="21" fillId="0" borderId="3" xfId="21" applyFont="1" applyBorder="1" applyAlignment="1">
      <alignment vertical="top" wrapText="1"/>
    </xf>
    <xf numFmtId="0" fontId="21" fillId="0" borderId="0" xfId="9" applyFont="1" applyAlignment="1">
      <alignment horizontal="left" vertical="top" wrapText="1"/>
    </xf>
    <xf numFmtId="0" fontId="21" fillId="0" borderId="10" xfId="7" applyFont="1" applyBorder="1" applyAlignment="1">
      <alignment horizontal="center" vertical="top"/>
    </xf>
    <xf numFmtId="0" fontId="32" fillId="0" borderId="28" xfId="0" applyFont="1" applyBorder="1" applyAlignment="1">
      <alignment horizontal="center" vertical="top"/>
    </xf>
    <xf numFmtId="0" fontId="32" fillId="0" borderId="2" xfId="0" applyFont="1" applyBorder="1" applyAlignment="1">
      <alignment vertical="top" wrapText="1"/>
    </xf>
    <xf numFmtId="0" fontId="21" fillId="0" borderId="2" xfId="5" applyFont="1" applyBorder="1" applyAlignment="1">
      <alignment vertical="top" wrapText="1"/>
    </xf>
    <xf numFmtId="0" fontId="31" fillId="0" borderId="5" xfId="0" applyFont="1" applyBorder="1" applyAlignment="1">
      <alignment horizontal="center" vertical="top"/>
    </xf>
    <xf numFmtId="0" fontId="31" fillId="0" borderId="2" xfId="0" applyFont="1" applyBorder="1" applyAlignment="1">
      <alignment vertical="top" wrapText="1"/>
    </xf>
    <xf numFmtId="0" fontId="22" fillId="0" borderId="3" xfId="5" applyFont="1" applyBorder="1" applyAlignment="1">
      <alignment vertical="top" wrapText="1"/>
    </xf>
    <xf numFmtId="0" fontId="25" fillId="0" borderId="36" xfId="0" applyFont="1" applyBorder="1" applyAlignment="1">
      <alignment vertical="top" wrapText="1"/>
    </xf>
    <xf numFmtId="0" fontId="21" fillId="0" borderId="3" xfId="5" applyFont="1" applyBorder="1" applyAlignment="1">
      <alignment vertical="top" wrapText="1"/>
    </xf>
    <xf numFmtId="0" fontId="25" fillId="0" borderId="2" xfId="5" applyFont="1" applyBorder="1" applyAlignment="1">
      <alignment vertical="top" wrapText="1"/>
    </xf>
    <xf numFmtId="0" fontId="21" fillId="0" borderId="3" xfId="9" applyFont="1" applyBorder="1" applyAlignment="1">
      <alignment vertical="top" wrapText="1"/>
    </xf>
    <xf numFmtId="0" fontId="21" fillId="0" borderId="0" xfId="9" applyFont="1" applyAlignment="1">
      <alignment horizontal="center" vertical="center" wrapText="1"/>
    </xf>
    <xf numFmtId="0" fontId="21" fillId="0" borderId="2" xfId="15" applyFont="1" applyBorder="1" applyAlignment="1">
      <alignment vertical="top" wrapText="1"/>
    </xf>
    <xf numFmtId="0" fontId="21" fillId="0" borderId="10" xfId="9" applyFont="1" applyBorder="1" applyAlignment="1">
      <alignment horizontal="center" vertical="top"/>
    </xf>
    <xf numFmtId="0" fontId="21" fillId="0" borderId="12" xfId="0" applyFont="1" applyBorder="1" applyAlignment="1">
      <alignment vertical="top" wrapText="1"/>
    </xf>
    <xf numFmtId="0" fontId="22" fillId="0" borderId="23" xfId="0" applyFont="1" applyBorder="1" applyAlignment="1">
      <alignment vertical="top" wrapText="1"/>
    </xf>
    <xf numFmtId="0" fontId="25" fillId="0" borderId="3" xfId="0" applyFont="1" applyBorder="1" applyAlignment="1">
      <alignment vertical="top" wrapText="1" readingOrder="1"/>
    </xf>
    <xf numFmtId="4" fontId="25" fillId="0" borderId="3" xfId="0" applyNumberFormat="1" applyFont="1" applyBorder="1" applyAlignment="1">
      <alignment vertical="top" wrapText="1"/>
    </xf>
    <xf numFmtId="0" fontId="21" fillId="0" borderId="3" xfId="18" applyFont="1" applyBorder="1" applyAlignment="1">
      <alignment vertical="top" wrapText="1"/>
    </xf>
    <xf numFmtId="0" fontId="8" fillId="0" borderId="2" xfId="18" applyFont="1" applyBorder="1" applyAlignment="1">
      <alignment vertical="top" wrapText="1"/>
    </xf>
    <xf numFmtId="0" fontId="20" fillId="0" borderId="2" xfId="18" applyFont="1" applyBorder="1" applyAlignment="1">
      <alignment vertical="top" wrapText="1"/>
    </xf>
    <xf numFmtId="0" fontId="20" fillId="0" borderId="3" xfId="18" applyFont="1" applyBorder="1" applyAlignment="1">
      <alignment vertical="top" wrapText="1"/>
    </xf>
    <xf numFmtId="0" fontId="8" fillId="0" borderId="3" xfId="18" applyFont="1" applyBorder="1" applyAlignment="1">
      <alignment vertical="top" wrapText="1"/>
    </xf>
    <xf numFmtId="0" fontId="28" fillId="0" borderId="3" xfId="18" applyFont="1" applyBorder="1" applyAlignment="1">
      <alignment vertical="top" wrapText="1"/>
    </xf>
    <xf numFmtId="0" fontId="21" fillId="0" borderId="1" xfId="0" applyFont="1" applyBorder="1" applyAlignment="1">
      <alignment vertical="top" wrapText="1"/>
    </xf>
    <xf numFmtId="0" fontId="25" fillId="0" borderId="0" xfId="15" applyFont="1" applyAlignment="1">
      <alignment vertical="top" wrapText="1"/>
    </xf>
    <xf numFmtId="0" fontId="21" fillId="0" borderId="2" xfId="7" applyFont="1" applyBorder="1" applyAlignment="1">
      <alignment vertical="center"/>
    </xf>
    <xf numFmtId="0" fontId="21" fillId="0" borderId="2" xfId="7" applyFont="1" applyBorder="1" applyAlignment="1">
      <alignment vertical="center" wrapText="1"/>
    </xf>
    <xf numFmtId="0" fontId="23" fillId="0" borderId="0" xfId="0" applyFont="1"/>
    <xf numFmtId="0" fontId="8" fillId="0" borderId="0" xfId="0" applyFont="1"/>
    <xf numFmtId="0" fontId="8" fillId="0" borderId="0" xfId="0" applyFont="1" applyAlignment="1">
      <alignment horizontal="center"/>
    </xf>
    <xf numFmtId="0" fontId="8" fillId="0" borderId="0" xfId="0" applyFont="1" applyAlignment="1">
      <alignment vertical="center"/>
    </xf>
    <xf numFmtId="0" fontId="8" fillId="0" borderId="19" xfId="0" applyFont="1" applyBorder="1" applyAlignment="1">
      <alignment horizontal="center" vertical="center"/>
    </xf>
    <xf numFmtId="0" fontId="8" fillId="0" borderId="3" xfId="5" applyFont="1" applyBorder="1" applyAlignment="1">
      <alignment vertical="top" wrapText="1"/>
    </xf>
    <xf numFmtId="0" fontId="8" fillId="0" borderId="10" xfId="18" applyFont="1" applyBorder="1" applyAlignment="1">
      <alignment horizontal="center" vertical="top"/>
    </xf>
    <xf numFmtId="0" fontId="8" fillId="0" borderId="35" xfId="0" applyFont="1" applyBorder="1" applyAlignment="1">
      <alignment horizontal="center" wrapText="1"/>
    </xf>
    <xf numFmtId="0" fontId="8" fillId="0" borderId="35" xfId="0" applyFont="1" applyBorder="1"/>
    <xf numFmtId="0" fontId="8" fillId="0" borderId="9" xfId="0" applyFont="1" applyBorder="1"/>
    <xf numFmtId="0" fontId="8" fillId="0" borderId="1" xfId="0" applyFont="1" applyBorder="1"/>
    <xf numFmtId="0" fontId="8" fillId="0" borderId="3" xfId="0" applyFont="1" applyBorder="1"/>
    <xf numFmtId="0" fontId="8" fillId="0" borderId="34" xfId="0" applyFont="1" applyBorder="1" applyAlignment="1">
      <alignment vertical="center"/>
    </xf>
    <xf numFmtId="0" fontId="8" fillId="0" borderId="35" xfId="0" applyFont="1" applyBorder="1" applyAlignment="1">
      <alignment vertical="center"/>
    </xf>
    <xf numFmtId="0" fontId="8" fillId="0" borderId="9" xfId="0" applyFont="1" applyBorder="1" applyAlignment="1">
      <alignment vertical="center"/>
    </xf>
    <xf numFmtId="0" fontId="26" fillId="0" borderId="0" xfId="15" applyFont="1" applyAlignment="1">
      <alignment vertical="center"/>
    </xf>
    <xf numFmtId="0" fontId="22" fillId="0" borderId="3" xfId="6" applyFont="1" applyBorder="1" applyAlignment="1">
      <alignment vertical="top" wrapText="1"/>
    </xf>
    <xf numFmtId="0" fontId="29" fillId="0" borderId="3" xfId="0" applyFont="1" applyBorder="1" applyAlignment="1">
      <alignment vertical="top" wrapText="1"/>
    </xf>
    <xf numFmtId="0" fontId="25" fillId="0" borderId="3" xfId="5" applyFont="1" applyBorder="1" applyAlignment="1">
      <alignment vertical="top" wrapText="1"/>
    </xf>
    <xf numFmtId="0" fontId="24" fillId="0" borderId="3" xfId="5" applyFont="1" applyBorder="1" applyAlignment="1">
      <alignment vertical="top" wrapText="1"/>
    </xf>
    <xf numFmtId="0" fontId="28" fillId="0" borderId="3" xfId="5" applyFont="1" applyBorder="1" applyAlignment="1">
      <alignment vertical="top" wrapText="1"/>
    </xf>
    <xf numFmtId="1" fontId="21" fillId="0" borderId="3" xfId="5" applyNumberFormat="1" applyFont="1" applyBorder="1" applyAlignment="1">
      <alignment vertical="top" wrapText="1"/>
    </xf>
    <xf numFmtId="0" fontId="21" fillId="0" borderId="0" xfId="5" applyFont="1" applyAlignment="1">
      <alignment horizontal="left" vertical="top" wrapText="1"/>
    </xf>
    <xf numFmtId="0" fontId="21" fillId="0" borderId="0" xfId="0" applyFont="1" applyAlignment="1">
      <alignment horizontal="left" wrapText="1" indent="2"/>
    </xf>
    <xf numFmtId="0" fontId="39" fillId="0" borderId="0" xfId="0" applyFont="1" applyAlignment="1">
      <alignment horizontal="left" vertical="top" wrapText="1"/>
    </xf>
    <xf numFmtId="0" fontId="21" fillId="0" borderId="0" xfId="0" applyFont="1" applyAlignment="1">
      <alignment wrapText="1"/>
    </xf>
    <xf numFmtId="0" fontId="21" fillId="0" borderId="3" xfId="5" applyFont="1" applyBorder="1" applyAlignment="1">
      <alignment horizontal="left" vertical="top" wrapText="1"/>
    </xf>
    <xf numFmtId="1" fontId="21" fillId="0" borderId="2" xfId="5" applyNumberFormat="1" applyFont="1" applyBorder="1" applyAlignment="1">
      <alignment vertical="top" wrapText="1"/>
    </xf>
    <xf numFmtId="0" fontId="21" fillId="0" borderId="2" xfId="5" applyFont="1" applyBorder="1" applyAlignment="1" applyProtection="1">
      <alignment vertical="top" wrapText="1"/>
      <protection hidden="1"/>
    </xf>
    <xf numFmtId="0" fontId="28" fillId="0" borderId="2" xfId="9" applyFont="1" applyBorder="1" applyAlignment="1">
      <alignment vertical="top" wrapText="1"/>
    </xf>
    <xf numFmtId="0" fontId="27" fillId="0" borderId="3" xfId="5" applyFont="1" applyBorder="1" applyAlignment="1">
      <alignment vertical="top" wrapText="1"/>
    </xf>
    <xf numFmtId="0" fontId="28" fillId="0" borderId="3" xfId="9" applyFont="1" applyBorder="1" applyAlignment="1">
      <alignment vertical="top" wrapText="1"/>
    </xf>
    <xf numFmtId="0" fontId="21" fillId="0" borderId="3" xfId="8" applyFont="1" applyBorder="1" applyAlignment="1">
      <alignment vertical="top" wrapText="1"/>
    </xf>
    <xf numFmtId="0" fontId="22" fillId="0" borderId="3" xfId="9" applyFont="1" applyBorder="1" applyAlignment="1">
      <alignment vertical="top" wrapText="1"/>
    </xf>
    <xf numFmtId="0" fontId="21" fillId="0" borderId="3" xfId="0" applyFont="1" applyBorder="1" applyAlignment="1">
      <alignment vertical="top"/>
    </xf>
    <xf numFmtId="0" fontId="21" fillId="0" borderId="0" xfId="0" applyFont="1" applyAlignment="1">
      <alignment horizontal="left" indent="2"/>
    </xf>
    <xf numFmtId="0" fontId="8" fillId="0" borderId="5" xfId="13" applyFont="1" applyBorder="1" applyAlignment="1">
      <alignment horizontal="center" vertical="top"/>
    </xf>
    <xf numFmtId="0" fontId="28" fillId="0" borderId="2" xfId="13" applyFont="1" applyBorder="1" applyAlignment="1">
      <alignment vertical="top"/>
    </xf>
    <xf numFmtId="0" fontId="28" fillId="0" borderId="2" xfId="13" applyFont="1" applyBorder="1" applyAlignment="1">
      <alignment vertical="top" wrapText="1"/>
    </xf>
    <xf numFmtId="0" fontId="8" fillId="0" borderId="2" xfId="13" applyFont="1" applyBorder="1" applyAlignment="1">
      <alignment vertical="top" wrapText="1"/>
    </xf>
    <xf numFmtId="0" fontId="20" fillId="0" borderId="2" xfId="13" applyFont="1" applyBorder="1" applyAlignment="1">
      <alignment vertical="top" wrapText="1"/>
    </xf>
    <xf numFmtId="0" fontId="25" fillId="0" borderId="2" xfId="0" applyFont="1" applyBorder="1" applyAlignment="1">
      <alignment horizontal="left" vertical="top" wrapText="1"/>
    </xf>
    <xf numFmtId="0" fontId="21" fillId="0" borderId="2" xfId="0" applyFont="1" applyBorder="1" applyAlignment="1">
      <alignment horizontal="left" vertical="top" wrapText="1"/>
    </xf>
    <xf numFmtId="0" fontId="25" fillId="0" borderId="2" xfId="13" applyFont="1" applyBorder="1" applyAlignment="1">
      <alignment vertical="top" wrapText="1"/>
    </xf>
    <xf numFmtId="0" fontId="21" fillId="0" borderId="2" xfId="13" applyFont="1" applyBorder="1" applyAlignment="1">
      <alignment vertical="top" wrapText="1"/>
    </xf>
    <xf numFmtId="0" fontId="8" fillId="0" borderId="21" xfId="13" applyFont="1" applyBorder="1" applyAlignment="1">
      <alignment horizontal="center" vertical="top"/>
    </xf>
    <xf numFmtId="0" fontId="8" fillId="0" borderId="3" xfId="13" applyFont="1" applyBorder="1" applyAlignment="1">
      <alignment vertical="top" wrapText="1"/>
    </xf>
    <xf numFmtId="0" fontId="45" fillId="0" borderId="2" xfId="0" applyFont="1" applyBorder="1" applyAlignment="1">
      <alignment horizontal="left" vertical="center" wrapText="1"/>
    </xf>
    <xf numFmtId="0" fontId="36" fillId="0" borderId="2" xfId="0" applyFont="1" applyBorder="1" applyAlignment="1">
      <alignment vertical="top" wrapText="1"/>
    </xf>
    <xf numFmtId="0" fontId="9" fillId="0" borderId="0" xfId="9" applyFont="1" applyAlignment="1">
      <alignment vertical="center" wrapText="1"/>
    </xf>
    <xf numFmtId="0" fontId="20" fillId="0" borderId="3" xfId="13" applyFont="1" applyBorder="1" applyAlignment="1">
      <alignment vertical="top" wrapText="1"/>
    </xf>
    <xf numFmtId="0" fontId="25" fillId="0" borderId="3" xfId="13" applyFont="1" applyBorder="1" applyAlignment="1">
      <alignment vertical="top" wrapText="1"/>
    </xf>
    <xf numFmtId="0" fontId="8" fillId="0" borderId="3" xfId="13" applyFont="1" applyBorder="1" applyAlignment="1">
      <alignment vertical="top"/>
    </xf>
    <xf numFmtId="0" fontId="21" fillId="0" borderId="31" xfId="23" applyFont="1" applyBorder="1" applyAlignment="1">
      <alignment horizontal="center" vertical="top"/>
    </xf>
    <xf numFmtId="0" fontId="25" fillId="0" borderId="12" xfId="23" applyFont="1" applyBorder="1" applyAlignment="1">
      <alignment vertical="top" wrapText="1"/>
    </xf>
    <xf numFmtId="0" fontId="21" fillId="0" borderId="5" xfId="23" applyFont="1" applyBorder="1" applyAlignment="1">
      <alignment horizontal="center" vertical="top"/>
    </xf>
    <xf numFmtId="4" fontId="24" fillId="0" borderId="2" xfId="23" applyNumberFormat="1" applyFont="1" applyBorder="1" applyAlignment="1">
      <alignment vertical="top" wrapText="1"/>
    </xf>
    <xf numFmtId="0" fontId="21" fillId="0" borderId="2" xfId="23" applyFont="1" applyBorder="1" applyAlignment="1">
      <alignment vertical="top" wrapText="1"/>
    </xf>
    <xf numFmtId="0" fontId="21" fillId="0" borderId="5" xfId="23" quotePrefix="1" applyFont="1" applyBorder="1" applyAlignment="1">
      <alignment horizontal="center" vertical="top"/>
    </xf>
    <xf numFmtId="0" fontId="21" fillId="0" borderId="0" xfId="5" applyFont="1" applyAlignment="1">
      <alignment vertical="top" wrapText="1"/>
    </xf>
    <xf numFmtId="0" fontId="32" fillId="0" borderId="21" xfId="23" applyFont="1" applyBorder="1" applyAlignment="1">
      <alignment horizontal="center" vertical="top"/>
    </xf>
    <xf numFmtId="0" fontId="32" fillId="0" borderId="22" xfId="23" applyFont="1" applyBorder="1" applyAlignment="1">
      <alignment vertical="top" wrapText="1"/>
    </xf>
    <xf numFmtId="0" fontId="32" fillId="0" borderId="0" xfId="23" applyFont="1" applyAlignment="1">
      <alignment horizontal="right" vertical="center"/>
    </xf>
    <xf numFmtId="0" fontId="32" fillId="0" borderId="5" xfId="23" applyFont="1" applyBorder="1" applyAlignment="1">
      <alignment horizontal="center" vertical="top"/>
    </xf>
    <xf numFmtId="0" fontId="32" fillId="0" borderId="2" xfId="23" applyFont="1" applyBorder="1" applyAlignment="1">
      <alignment vertical="top" wrapText="1"/>
    </xf>
    <xf numFmtId="0" fontId="25" fillId="0" borderId="2" xfId="23" applyFont="1" applyBorder="1" applyAlignment="1">
      <alignment vertical="top" wrapText="1"/>
    </xf>
    <xf numFmtId="0" fontId="24" fillId="0" borderId="2" xfId="7" applyFont="1" applyBorder="1" applyAlignment="1">
      <alignment vertical="top" wrapText="1"/>
    </xf>
    <xf numFmtId="0" fontId="25" fillId="0" borderId="3" xfId="26" applyFont="1" applyBorder="1" applyAlignment="1">
      <alignment vertical="top" wrapText="1"/>
    </xf>
    <xf numFmtId="0" fontId="21" fillId="0" borderId="3" xfId="26" applyFont="1" applyBorder="1" applyAlignment="1">
      <alignment vertical="top" wrapText="1"/>
    </xf>
    <xf numFmtId="0" fontId="21" fillId="0" borderId="0" xfId="15" applyFont="1" applyAlignment="1">
      <alignment horizontal="center" vertical="center"/>
    </xf>
    <xf numFmtId="0" fontId="22" fillId="0" borderId="22" xfId="0" applyFont="1" applyBorder="1" applyAlignment="1">
      <alignment vertical="top" wrapText="1"/>
    </xf>
    <xf numFmtId="0" fontId="22" fillId="0" borderId="0" xfId="0" applyFont="1" applyAlignment="1">
      <alignment horizontal="right" vertical="center"/>
    </xf>
    <xf numFmtId="0" fontId="25" fillId="0" borderId="2" xfId="26" applyFont="1" applyBorder="1" applyAlignment="1">
      <alignment vertical="top" wrapText="1"/>
    </xf>
    <xf numFmtId="0" fontId="24" fillId="0" borderId="3" xfId="19" applyFont="1" applyBorder="1" applyAlignment="1">
      <alignment vertical="top" wrapText="1"/>
    </xf>
    <xf numFmtId="0" fontId="25" fillId="0" borderId="3" xfId="7" applyFont="1" applyBorder="1" applyAlignment="1">
      <alignment vertical="top" wrapText="1"/>
    </xf>
    <xf numFmtId="0" fontId="25" fillId="0" borderId="3" xfId="19" applyFont="1" applyBorder="1" applyAlignment="1">
      <alignment vertical="top" wrapText="1"/>
    </xf>
    <xf numFmtId="0" fontId="21" fillId="0" borderId="3" xfId="19" applyFont="1" applyBorder="1" applyAlignment="1">
      <alignment vertical="top" wrapText="1"/>
    </xf>
    <xf numFmtId="0" fontId="21" fillId="0" borderId="0" xfId="26" applyFont="1" applyAlignment="1">
      <alignment vertical="top" wrapText="1"/>
    </xf>
    <xf numFmtId="0" fontId="24" fillId="0" borderId="0" xfId="19" applyFont="1" applyAlignment="1">
      <alignment vertical="top" wrapText="1"/>
    </xf>
    <xf numFmtId="0" fontId="21" fillId="0" borderId="0" xfId="19" applyFont="1" applyAlignment="1">
      <alignment vertical="top" wrapText="1"/>
    </xf>
    <xf numFmtId="0" fontId="25" fillId="0" borderId="0" xfId="19" applyFont="1" applyAlignment="1">
      <alignment vertical="top" wrapText="1"/>
    </xf>
    <xf numFmtId="0" fontId="21" fillId="0" borderId="5" xfId="7" applyFont="1" applyBorder="1" applyAlignment="1">
      <alignment horizontal="center" vertical="center"/>
    </xf>
    <xf numFmtId="0" fontId="21" fillId="0" borderId="3" xfId="0" applyFont="1" applyBorder="1" applyAlignment="1">
      <alignment vertical="center" wrapText="1"/>
    </xf>
    <xf numFmtId="0" fontId="25" fillId="0" borderId="0" xfId="0" applyFont="1" applyAlignment="1" applyProtection="1">
      <alignment vertical="top" wrapText="1"/>
      <protection hidden="1"/>
    </xf>
    <xf numFmtId="0" fontId="21" fillId="0" borderId="5" xfId="0" applyFont="1" applyBorder="1" applyAlignment="1">
      <alignment horizontal="center" vertical="center"/>
    </xf>
    <xf numFmtId="0" fontId="30" fillId="0" borderId="3" xfId="19" applyFont="1" applyBorder="1" applyAlignment="1">
      <alignment vertical="top" wrapText="1"/>
    </xf>
    <xf numFmtId="0" fontId="21" fillId="0" borderId="0" xfId="8" applyFont="1" applyAlignment="1">
      <alignment vertical="top" wrapText="1"/>
    </xf>
    <xf numFmtId="0" fontId="22" fillId="0" borderId="2" xfId="0" applyFont="1" applyBorder="1" applyAlignment="1">
      <alignment vertical="top" wrapText="1"/>
    </xf>
    <xf numFmtId="0" fontId="21" fillId="0" borderId="3" xfId="0" applyFont="1" applyBorder="1" applyAlignment="1">
      <alignment vertical="center"/>
    </xf>
    <xf numFmtId="0" fontId="21" fillId="0" borderId="5" xfId="24" applyFont="1" applyBorder="1" applyAlignment="1">
      <alignment horizontal="center" vertical="top"/>
    </xf>
    <xf numFmtId="0" fontId="25" fillId="0" borderId="2" xfId="24" applyFont="1" applyBorder="1" applyAlignment="1">
      <alignment vertical="top" wrapText="1"/>
    </xf>
    <xf numFmtId="4" fontId="24" fillId="0" borderId="2" xfId="24" applyNumberFormat="1" applyFont="1" applyBorder="1" applyAlignment="1">
      <alignment vertical="top" wrapText="1"/>
    </xf>
    <xf numFmtId="0" fontId="21" fillId="0" borderId="2" xfId="24" applyFont="1" applyBorder="1" applyAlignment="1">
      <alignment vertical="top" wrapText="1"/>
    </xf>
    <xf numFmtId="0" fontId="21" fillId="0" borderId="5" xfId="24" quotePrefix="1" applyFont="1" applyBorder="1" applyAlignment="1">
      <alignment horizontal="center" vertical="top"/>
    </xf>
    <xf numFmtId="0" fontId="22" fillId="0" borderId="21" xfId="24" applyFont="1" applyBorder="1" applyAlignment="1">
      <alignment horizontal="center" vertical="top"/>
    </xf>
    <xf numFmtId="0" fontId="22" fillId="0" borderId="22" xfId="24" applyFont="1" applyBorder="1" applyAlignment="1">
      <alignment vertical="top" wrapText="1"/>
    </xf>
    <xf numFmtId="0" fontId="22" fillId="0" borderId="0" xfId="24" applyFont="1" applyAlignment="1">
      <alignment horizontal="right" vertical="center"/>
    </xf>
    <xf numFmtId="0" fontId="24" fillId="0" borderId="3" xfId="0" applyFont="1" applyBorder="1" applyAlignment="1">
      <alignment vertical="top"/>
    </xf>
    <xf numFmtId="0" fontId="21" fillId="0" borderId="31" xfId="24" applyFont="1" applyBorder="1" applyAlignment="1">
      <alignment horizontal="center" vertical="top"/>
    </xf>
    <xf numFmtId="0" fontId="25" fillId="0" borderId="12" xfId="24" applyFont="1" applyBorder="1" applyAlignment="1">
      <alignment vertical="top" wrapText="1"/>
    </xf>
    <xf numFmtId="0" fontId="21" fillId="0" borderId="3" xfId="24" applyFont="1" applyBorder="1" applyAlignment="1">
      <alignment vertical="top" wrapText="1"/>
    </xf>
    <xf numFmtId="0" fontId="8" fillId="0" borderId="5" xfId="24" quotePrefix="1" applyFont="1" applyBorder="1" applyAlignment="1">
      <alignment horizontal="center" vertical="top"/>
    </xf>
    <xf numFmtId="0" fontId="8" fillId="0" borderId="10" xfId="24" quotePrefix="1" applyFont="1" applyBorder="1" applyAlignment="1">
      <alignment horizontal="center" vertical="top"/>
    </xf>
    <xf numFmtId="0" fontId="21" fillId="0" borderId="10" xfId="24" quotePrefix="1" applyFont="1" applyBorder="1" applyAlignment="1">
      <alignment horizontal="center" vertical="top"/>
    </xf>
    <xf numFmtId="0" fontId="32" fillId="0" borderId="21" xfId="24" quotePrefix="1" applyFont="1" applyBorder="1" applyAlignment="1">
      <alignment horizontal="center" vertical="top"/>
    </xf>
    <xf numFmtId="0" fontId="32" fillId="0" borderId="22" xfId="24" applyFont="1" applyBorder="1" applyAlignment="1">
      <alignment vertical="top" wrapText="1"/>
    </xf>
    <xf numFmtId="0" fontId="32" fillId="0" borderId="0" xfId="24" applyFont="1" applyAlignment="1">
      <alignment horizontal="right" vertical="center"/>
    </xf>
    <xf numFmtId="0" fontId="22" fillId="0" borderId="10" xfId="0" applyFont="1" applyBorder="1" applyAlignment="1">
      <alignment horizontal="center" vertical="top"/>
    </xf>
    <xf numFmtId="0" fontId="32" fillId="0" borderId="10" xfId="24" applyFont="1" applyBorder="1" applyAlignment="1">
      <alignment horizontal="center" vertical="top"/>
    </xf>
    <xf numFmtId="0" fontId="32" fillId="0" borderId="2" xfId="24" applyFont="1" applyBorder="1" applyAlignment="1">
      <alignment vertical="top" wrapText="1"/>
    </xf>
    <xf numFmtId="0" fontId="32" fillId="0" borderId="0" xfId="24" applyFont="1" applyAlignment="1">
      <alignment horizontal="left" vertical="top"/>
    </xf>
    <xf numFmtId="0" fontId="26" fillId="0" borderId="5" xfId="0" quotePrefix="1" applyFont="1" applyBorder="1" applyAlignment="1">
      <alignment horizontal="center" vertical="top"/>
    </xf>
    <xf numFmtId="0" fontId="29" fillId="0" borderId="2" xfId="0" applyFont="1" applyBorder="1" applyAlignment="1">
      <alignment vertical="top" wrapText="1"/>
    </xf>
    <xf numFmtId="0" fontId="32" fillId="0" borderId="5" xfId="24" applyFont="1" applyBorder="1" applyAlignment="1">
      <alignment horizontal="center" vertical="top"/>
    </xf>
    <xf numFmtId="0" fontId="32" fillId="0" borderId="21" xfId="24" applyFont="1" applyBorder="1" applyAlignment="1">
      <alignment horizontal="center" vertical="top"/>
    </xf>
    <xf numFmtId="0" fontId="22" fillId="0" borderId="0" xfId="6" applyFont="1" applyAlignment="1">
      <alignment vertical="top" wrapText="1"/>
    </xf>
    <xf numFmtId="0" fontId="31" fillId="0" borderId="5" xfId="24" applyFont="1" applyBorder="1" applyAlignment="1">
      <alignment horizontal="center" vertical="top"/>
    </xf>
    <xf numFmtId="0" fontId="32" fillId="0" borderId="0" xfId="24" applyFont="1" applyAlignment="1">
      <alignment horizontal="right" vertical="top"/>
    </xf>
    <xf numFmtId="4" fontId="24" fillId="0" borderId="3" xfId="24" applyNumberFormat="1" applyFont="1" applyBorder="1" applyAlignment="1">
      <alignment vertical="top" wrapText="1"/>
    </xf>
    <xf numFmtId="0" fontId="32" fillId="0" borderId="0" xfId="24" applyFont="1" applyAlignment="1">
      <alignment vertical="top" wrapText="1"/>
    </xf>
    <xf numFmtId="0" fontId="28" fillId="0" borderId="0" xfId="0" applyFont="1" applyAlignment="1" applyProtection="1">
      <alignment vertical="top" wrapText="1"/>
      <protection hidden="1"/>
    </xf>
    <xf numFmtId="0" fontId="8" fillId="0" borderId="0" xfId="0" applyFont="1" applyAlignment="1" applyProtection="1">
      <alignment vertical="top" wrapText="1"/>
      <protection hidden="1"/>
    </xf>
    <xf numFmtId="0" fontId="31" fillId="0" borderId="2" xfId="24" applyFont="1" applyBorder="1" applyAlignment="1">
      <alignment vertical="top" wrapText="1"/>
    </xf>
    <xf numFmtId="0" fontId="32" fillId="0" borderId="3" xfId="24" applyFont="1" applyBorder="1" applyAlignment="1">
      <alignment vertical="top" wrapText="1"/>
    </xf>
    <xf numFmtId="0" fontId="35" fillId="0" borderId="2" xfId="24" applyFont="1" applyBorder="1" applyAlignment="1">
      <alignment vertical="top" wrapText="1"/>
    </xf>
    <xf numFmtId="4" fontId="24" fillId="0" borderId="2" xfId="24" applyNumberFormat="1" applyFont="1" applyBorder="1" applyAlignment="1">
      <alignment vertical="top"/>
    </xf>
    <xf numFmtId="0" fontId="22" fillId="0" borderId="10" xfId="5" applyFont="1" applyBorder="1" applyAlignment="1">
      <alignment horizontal="center" vertical="top"/>
    </xf>
    <xf numFmtId="0" fontId="21" fillId="0" borderId="10" xfId="5" quotePrefix="1" applyFont="1" applyBorder="1" applyAlignment="1">
      <alignment horizontal="center" vertical="top"/>
    </xf>
    <xf numFmtId="0" fontId="21" fillId="0" borderId="2" xfId="0" applyFont="1" applyBorder="1" applyAlignment="1">
      <alignment vertical="center"/>
    </xf>
    <xf numFmtId="0" fontId="21" fillId="0" borderId="2" xfId="0" applyFont="1" applyBorder="1" applyAlignment="1">
      <alignment vertical="top"/>
    </xf>
    <xf numFmtId="0" fontId="21" fillId="0" borderId="10" xfId="5" quotePrefix="1" applyFont="1" applyBorder="1" applyAlignment="1">
      <alignment horizontal="center" vertical="center"/>
    </xf>
    <xf numFmtId="0" fontId="21" fillId="0" borderId="2" xfId="0" applyFont="1" applyBorder="1" applyAlignment="1">
      <alignment vertical="center" wrapText="1"/>
    </xf>
    <xf numFmtId="0" fontId="21" fillId="0" borderId="5" xfId="5" quotePrefix="1" applyFont="1" applyBorder="1" applyAlignment="1">
      <alignment horizontal="center" vertical="top"/>
    </xf>
    <xf numFmtId="0" fontId="32" fillId="0" borderId="28" xfId="0" quotePrefix="1" applyFont="1" applyBorder="1" applyAlignment="1">
      <alignment horizontal="center" vertical="top"/>
    </xf>
    <xf numFmtId="0" fontId="20" fillId="0" borderId="2" xfId="0" applyFont="1" applyBorder="1" applyAlignment="1" applyProtection="1">
      <alignment vertical="top" wrapText="1"/>
      <protection hidden="1"/>
    </xf>
    <xf numFmtId="0" fontId="27" fillId="0" borderId="2" xfId="0" applyFont="1" applyBorder="1" applyAlignment="1" applyProtection="1">
      <alignment vertical="top" wrapText="1"/>
      <protection hidden="1"/>
    </xf>
    <xf numFmtId="0" fontId="28" fillId="0" borderId="2" xfId="0" applyFont="1" applyBorder="1" applyAlignment="1" applyProtection="1">
      <alignment vertical="top" wrapText="1"/>
      <protection hidden="1"/>
    </xf>
    <xf numFmtId="0" fontId="20" fillId="0" borderId="1" xfId="0" applyFont="1" applyBorder="1" applyAlignment="1" applyProtection="1">
      <alignment vertical="top" wrapText="1"/>
      <protection hidden="1"/>
    </xf>
    <xf numFmtId="0" fontId="20" fillId="0" borderId="0" xfId="0" applyFont="1" applyAlignment="1" applyProtection="1">
      <alignment vertical="top" wrapText="1"/>
      <protection hidden="1"/>
    </xf>
    <xf numFmtId="0" fontId="26" fillId="0" borderId="1" xfId="0" applyFont="1" applyBorder="1" applyAlignment="1" applyProtection="1">
      <alignment vertical="top" wrapText="1"/>
      <protection hidden="1"/>
    </xf>
    <xf numFmtId="0" fontId="28" fillId="0" borderId="1" xfId="0" applyFont="1" applyBorder="1" applyAlignment="1" applyProtection="1">
      <alignment vertical="top" wrapText="1"/>
      <protection hidden="1"/>
    </xf>
    <xf numFmtId="0" fontId="26" fillId="0" borderId="2" xfId="0" applyFont="1" applyBorder="1" applyAlignment="1">
      <alignment vertical="top" wrapText="1"/>
    </xf>
    <xf numFmtId="0" fontId="21" fillId="0" borderId="10" xfId="5" applyFont="1" applyBorder="1" applyAlignment="1">
      <alignment horizontal="center" vertical="top"/>
    </xf>
    <xf numFmtId="0" fontId="26" fillId="0" borderId="0" xfId="0" applyFont="1" applyAlignment="1" applyProtection="1">
      <alignment vertical="top" wrapText="1"/>
      <protection hidden="1"/>
    </xf>
    <xf numFmtId="4" fontId="24" fillId="0" borderId="2" xfId="0" applyNumberFormat="1" applyFont="1" applyBorder="1" applyAlignment="1">
      <alignment vertical="top"/>
    </xf>
    <xf numFmtId="0" fontId="27" fillId="0" borderId="3" xfId="0" applyFont="1" applyBorder="1" applyAlignment="1">
      <alignment vertical="top" wrapText="1"/>
    </xf>
    <xf numFmtId="3" fontId="8" fillId="0" borderId="1" xfId="0" applyNumberFormat="1" applyFont="1" applyBorder="1" applyAlignment="1">
      <alignment horizontal="left"/>
    </xf>
    <xf numFmtId="0" fontId="8" fillId="0" borderId="2" xfId="0" applyFont="1" applyBorder="1" applyAlignment="1">
      <alignment vertical="top" wrapText="1"/>
    </xf>
    <xf numFmtId="0" fontId="21" fillId="0" borderId="10" xfId="9" applyFont="1" applyBorder="1" applyAlignment="1">
      <alignment vertical="center" wrapText="1"/>
    </xf>
    <xf numFmtId="0" fontId="21" fillId="0" borderId="10" xfId="9" applyFont="1" applyBorder="1" applyAlignment="1">
      <alignment horizontal="center" vertical="center" wrapText="1"/>
    </xf>
    <xf numFmtId="0" fontId="28" fillId="0" borderId="3" xfId="0" applyFont="1" applyBorder="1" applyAlignment="1">
      <alignment vertical="top" wrapText="1"/>
    </xf>
    <xf numFmtId="0" fontId="25" fillId="0" borderId="3" xfId="0" applyFont="1" applyBorder="1" applyAlignment="1">
      <alignment vertical="center" wrapText="1"/>
    </xf>
    <xf numFmtId="0" fontId="21" fillId="0" borderId="0" xfId="0" applyFont="1" applyAlignment="1">
      <alignment vertical="center" wrapText="1"/>
    </xf>
    <xf numFmtId="0" fontId="21" fillId="0" borderId="10" xfId="0" quotePrefix="1" applyFont="1" applyBorder="1" applyAlignment="1">
      <alignment horizontal="center" vertical="center"/>
    </xf>
    <xf numFmtId="0" fontId="21" fillId="0" borderId="10" xfId="7" applyFont="1" applyBorder="1" applyAlignment="1">
      <alignment horizontal="center" vertical="center"/>
    </xf>
    <xf numFmtId="0" fontId="21" fillId="0" borderId="10" xfId="0" applyFont="1" applyBorder="1" applyAlignment="1">
      <alignment horizontal="center" vertical="center"/>
    </xf>
    <xf numFmtId="0" fontId="25" fillId="0" borderId="2" xfId="0" applyFont="1" applyBorder="1" applyAlignment="1">
      <alignment vertical="center" wrapText="1"/>
    </xf>
    <xf numFmtId="0" fontId="32" fillId="0" borderId="10" xfId="0" applyFont="1" applyBorder="1" applyAlignment="1">
      <alignment horizontal="center" vertical="top"/>
    </xf>
    <xf numFmtId="0" fontId="21" fillId="0" borderId="47" xfId="0" applyFont="1" applyBorder="1" applyAlignment="1">
      <alignment horizontal="center" vertical="top"/>
    </xf>
    <xf numFmtId="0" fontId="25" fillId="0" borderId="2" xfId="0" applyFont="1" applyBorder="1" applyAlignment="1">
      <alignment horizontal="left" vertical="center" wrapText="1"/>
    </xf>
    <xf numFmtId="0" fontId="40" fillId="0" borderId="2" xfId="0" applyFont="1" applyBorder="1" applyAlignment="1">
      <alignment vertical="top" wrapText="1"/>
    </xf>
    <xf numFmtId="0" fontId="21" fillId="0" borderId="0" xfId="9" applyFont="1" applyAlignment="1">
      <alignment horizontal="left" vertical="center" wrapText="1"/>
    </xf>
    <xf numFmtId="4" fontId="24" fillId="0" borderId="2" xfId="0" applyNumberFormat="1" applyFont="1" applyBorder="1" applyAlignment="1">
      <alignment vertical="center" wrapText="1"/>
    </xf>
    <xf numFmtId="0" fontId="22" fillId="0" borderId="10" xfId="5" applyFont="1" applyBorder="1" applyAlignment="1">
      <alignment horizontal="center" vertical="center"/>
    </xf>
    <xf numFmtId="0" fontId="21" fillId="0" borderId="2" xfId="0" applyFont="1" applyBorder="1" applyAlignment="1">
      <alignment horizontal="left" vertical="top"/>
    </xf>
    <xf numFmtId="0" fontId="24" fillId="0" borderId="1" xfId="0" applyFont="1" applyBorder="1" applyAlignment="1">
      <alignment vertical="center" wrapText="1"/>
    </xf>
    <xf numFmtId="0" fontId="24" fillId="0" borderId="1" xfId="0" applyFont="1" applyBorder="1" applyAlignment="1">
      <alignment vertical="center"/>
    </xf>
    <xf numFmtId="0" fontId="24" fillId="0" borderId="0" xfId="0" applyFont="1" applyAlignment="1">
      <alignment vertical="center"/>
    </xf>
    <xf numFmtId="0" fontId="32" fillId="0" borderId="5" xfId="0" applyFont="1" applyBorder="1" applyAlignment="1">
      <alignment horizontal="center" vertical="center"/>
    </xf>
    <xf numFmtId="0" fontId="32" fillId="0" borderId="3" xfId="0" applyFont="1" applyBorder="1" applyAlignment="1">
      <alignment vertical="center" wrapText="1"/>
    </xf>
    <xf numFmtId="0" fontId="24" fillId="0" borderId="3" xfId="0" applyFont="1" applyBorder="1" applyAlignment="1">
      <alignment vertical="center" wrapText="1"/>
    </xf>
    <xf numFmtId="0" fontId="32" fillId="0" borderId="21" xfId="0" applyFont="1" applyBorder="1" applyAlignment="1">
      <alignment horizontal="center" vertical="center"/>
    </xf>
    <xf numFmtId="0" fontId="32" fillId="0" borderId="22" xfId="0" applyFont="1" applyBorder="1" applyAlignment="1">
      <alignment vertical="center" wrapText="1"/>
    </xf>
    <xf numFmtId="0" fontId="22" fillId="0" borderId="3" xfId="5" applyFont="1" applyBorder="1" applyAlignment="1">
      <alignment vertical="center" wrapText="1"/>
    </xf>
    <xf numFmtId="0" fontId="8" fillId="0" borderId="5" xfId="0" applyFont="1" applyBorder="1" applyAlignment="1">
      <alignment horizontal="center" vertical="center"/>
    </xf>
    <xf numFmtId="0" fontId="8" fillId="0" borderId="3" xfId="0" applyFont="1" applyBorder="1" applyAlignment="1">
      <alignment vertical="center"/>
    </xf>
    <xf numFmtId="0" fontId="8" fillId="0" borderId="0" xfId="15" applyFont="1" applyAlignment="1">
      <alignment vertical="center"/>
    </xf>
    <xf numFmtId="0" fontId="21" fillId="0" borderId="0" xfId="9" applyFont="1" applyAlignment="1">
      <alignment horizontal="center" vertical="center"/>
    </xf>
    <xf numFmtId="49" fontId="21" fillId="0" borderId="3" xfId="0" applyNumberFormat="1" applyFont="1" applyBorder="1" applyAlignment="1">
      <alignment vertical="center" wrapText="1"/>
    </xf>
    <xf numFmtId="0" fontId="21" fillId="0" borderId="5" xfId="0" applyFont="1" applyBorder="1" applyAlignment="1">
      <alignment horizontal="center" vertical="center" wrapText="1"/>
    </xf>
    <xf numFmtId="0" fontId="21" fillId="0" borderId="0" xfId="15" applyFont="1" applyAlignment="1">
      <alignment vertical="center" wrapText="1"/>
    </xf>
    <xf numFmtId="0" fontId="32" fillId="0" borderId="21" xfId="0" quotePrefix="1" applyFont="1" applyBorder="1" applyAlignment="1">
      <alignment horizontal="center" vertical="center"/>
    </xf>
    <xf numFmtId="0" fontId="21" fillId="0" borderId="2" xfId="21" applyFont="1" applyBorder="1" applyAlignment="1">
      <alignment vertical="center" wrapText="1"/>
    </xf>
    <xf numFmtId="0" fontId="24" fillId="0" borderId="2" xfId="0" applyFont="1" applyBorder="1" applyAlignment="1">
      <alignment vertical="center" wrapText="1"/>
    </xf>
    <xf numFmtId="0" fontId="25" fillId="0" borderId="3" xfId="0" quotePrefix="1" applyFont="1" applyBorder="1" applyAlignment="1">
      <alignment vertical="top" wrapText="1"/>
    </xf>
    <xf numFmtId="0" fontId="21" fillId="0" borderId="3" xfId="0" applyFont="1" applyBorder="1" applyAlignment="1">
      <alignment horizontal="left" vertical="top"/>
    </xf>
    <xf numFmtId="0" fontId="25" fillId="0" borderId="5" xfId="5" applyFont="1" applyBorder="1" applyAlignment="1">
      <alignment vertical="top" wrapText="1"/>
    </xf>
    <xf numFmtId="0" fontId="25" fillId="0" borderId="3" xfId="9" applyFont="1" applyBorder="1" applyAlignment="1">
      <alignment vertical="top" wrapText="1"/>
    </xf>
    <xf numFmtId="0" fontId="32" fillId="0" borderId="5" xfId="0" quotePrefix="1" applyFont="1" applyBorder="1" applyAlignment="1">
      <alignment horizontal="center" vertical="top"/>
    </xf>
    <xf numFmtId="4" fontId="24" fillId="0" borderId="0" xfId="0" applyNumberFormat="1" applyFont="1" applyAlignment="1">
      <alignment vertical="top" wrapText="1"/>
    </xf>
    <xf numFmtId="0" fontId="21" fillId="0" borderId="2" xfId="5" applyFont="1" applyBorder="1" applyAlignment="1">
      <alignment horizontal="left" vertical="top" wrapText="1"/>
    </xf>
    <xf numFmtId="0" fontId="22" fillId="0" borderId="5" xfId="0" quotePrefix="1" applyFont="1" applyBorder="1" applyAlignment="1">
      <alignment horizontal="center" vertical="top"/>
    </xf>
    <xf numFmtId="0" fontId="22" fillId="0" borderId="0" xfId="15" applyFont="1" applyAlignment="1">
      <alignment vertical="center"/>
    </xf>
    <xf numFmtId="0" fontId="21" fillId="0" borderId="2" xfId="5" applyFont="1" applyBorder="1" applyAlignment="1">
      <alignment vertical="top"/>
    </xf>
    <xf numFmtId="0" fontId="24" fillId="0" borderId="2" xfId="9" applyFont="1" applyBorder="1" applyAlignment="1">
      <alignment vertical="top" wrapText="1"/>
    </xf>
    <xf numFmtId="0" fontId="25" fillId="0" borderId="2" xfId="9" applyFont="1" applyBorder="1" applyAlignment="1">
      <alignment vertical="top" wrapText="1"/>
    </xf>
    <xf numFmtId="0" fontId="21" fillId="0" borderId="2" xfId="9" applyFont="1" applyBorder="1" applyAlignment="1">
      <alignment vertical="top" wrapText="1"/>
    </xf>
    <xf numFmtId="0" fontId="31" fillId="0" borderId="21" xfId="0" applyFont="1" applyBorder="1" applyAlignment="1">
      <alignment horizontal="center" vertical="top"/>
    </xf>
    <xf numFmtId="0" fontId="31" fillId="0" borderId="21" xfId="0" quotePrefix="1" applyFont="1" applyBorder="1" applyAlignment="1">
      <alignment horizontal="center" vertical="top"/>
    </xf>
    <xf numFmtId="0" fontId="21" fillId="0" borderId="2" xfId="20" applyFont="1" applyBorder="1" applyAlignment="1">
      <alignment vertical="top" wrapText="1"/>
    </xf>
    <xf numFmtId="0" fontId="25" fillId="0" borderId="2" xfId="20" applyFont="1" applyBorder="1" applyAlignment="1">
      <alignment vertical="top" wrapText="1"/>
    </xf>
    <xf numFmtId="0" fontId="26" fillId="0" borderId="10" xfId="0" quotePrefix="1" applyFont="1" applyBorder="1" applyAlignment="1">
      <alignment horizontal="center" vertical="center"/>
    </xf>
    <xf numFmtId="0" fontId="28" fillId="0" borderId="2" xfId="0" applyFont="1" applyBorder="1" applyAlignment="1">
      <alignment horizontal="left" vertical="center" wrapText="1"/>
    </xf>
    <xf numFmtId="0" fontId="8" fillId="0" borderId="10" xfId="0" quotePrefix="1" applyFont="1" applyBorder="1" applyAlignment="1">
      <alignment horizontal="center" vertical="center"/>
    </xf>
    <xf numFmtId="0" fontId="8" fillId="0" borderId="21" xfId="0" quotePrefix="1" applyFont="1" applyBorder="1" applyAlignment="1">
      <alignment horizontal="center" vertical="top"/>
    </xf>
    <xf numFmtId="0" fontId="23" fillId="0" borderId="22" xfId="0" applyFont="1" applyBorder="1" applyAlignment="1">
      <alignment vertical="top" wrapText="1"/>
    </xf>
    <xf numFmtId="0" fontId="8" fillId="0" borderId="10" xfId="0" quotePrefix="1" applyFont="1" applyBorder="1" applyAlignment="1">
      <alignment horizontal="center" vertical="top"/>
    </xf>
    <xf numFmtId="0" fontId="23" fillId="0" borderId="2" xfId="0" applyFont="1" applyBorder="1" applyAlignment="1">
      <alignment vertical="top" wrapText="1"/>
    </xf>
    <xf numFmtId="0" fontId="8" fillId="0" borderId="5" xfId="0" quotePrefix="1" applyFont="1" applyBorder="1" applyAlignment="1">
      <alignment horizontal="center" vertical="top"/>
    </xf>
    <xf numFmtId="0" fontId="20" fillId="0" borderId="2" xfId="9" applyFont="1" applyBorder="1" applyAlignment="1">
      <alignment vertical="top"/>
    </xf>
    <xf numFmtId="0" fontId="8" fillId="0" borderId="2" xfId="0" applyFont="1" applyBorder="1" applyAlignment="1">
      <alignment horizontal="left" vertical="center" wrapText="1"/>
    </xf>
    <xf numFmtId="0" fontId="26" fillId="0" borderId="2" xfId="0" applyFont="1" applyBorder="1" applyAlignment="1">
      <alignment horizontal="left" vertical="center" wrapText="1"/>
    </xf>
    <xf numFmtId="0" fontId="21" fillId="0" borderId="2" xfId="16" applyFont="1" applyBorder="1" applyAlignment="1">
      <alignment vertical="top" wrapText="1"/>
    </xf>
    <xf numFmtId="0" fontId="33" fillId="0" borderId="5" xfId="0" applyFont="1" applyBorder="1" applyAlignment="1">
      <alignment horizontal="center" vertical="top"/>
    </xf>
    <xf numFmtId="0" fontId="38" fillId="0" borderId="2" xfId="16" applyFont="1" applyBorder="1" applyAlignment="1">
      <alignment vertical="top" wrapText="1"/>
    </xf>
    <xf numFmtId="0" fontId="33" fillId="0" borderId="2" xfId="16" applyFont="1" applyBorder="1" applyAlignment="1">
      <alignment vertical="top" wrapText="1"/>
    </xf>
    <xf numFmtId="0" fontId="33" fillId="0" borderId="5" xfId="0" quotePrefix="1" applyFont="1" applyBorder="1" applyAlignment="1">
      <alignment horizontal="center" vertical="top"/>
    </xf>
    <xf numFmtId="0" fontId="25" fillId="0" borderId="2" xfId="15" applyFont="1" applyBorder="1" applyAlignment="1">
      <alignment vertical="top" wrapText="1"/>
    </xf>
    <xf numFmtId="0" fontId="21" fillId="0" borderId="2" xfId="9" applyFont="1" applyBorder="1" applyAlignment="1">
      <alignment vertical="top"/>
    </xf>
    <xf numFmtId="0" fontId="26" fillId="0" borderId="2" xfId="15" applyFont="1" applyBorder="1" applyAlignment="1">
      <alignment vertical="top" wrapText="1"/>
    </xf>
    <xf numFmtId="0" fontId="31" fillId="0" borderId="5" xfId="0" quotePrefix="1" applyFont="1" applyBorder="1" applyAlignment="1">
      <alignment horizontal="center" vertical="top"/>
    </xf>
    <xf numFmtId="0" fontId="35" fillId="0" borderId="2" xfId="0" applyFont="1" applyBorder="1" applyAlignment="1">
      <alignment vertical="top" wrapText="1"/>
    </xf>
    <xf numFmtId="0" fontId="21" fillId="0" borderId="10" xfId="9" quotePrefix="1" applyFont="1" applyBorder="1" applyAlignment="1">
      <alignment horizontal="center" vertical="top"/>
    </xf>
    <xf numFmtId="0" fontId="31" fillId="0" borderId="10" xfId="0" quotePrefix="1" applyFont="1" applyBorder="1" applyAlignment="1">
      <alignment horizontal="center" vertical="top"/>
    </xf>
    <xf numFmtId="0" fontId="28" fillId="0" borderId="2" xfId="0" applyFont="1" applyBorder="1" applyAlignment="1">
      <alignment horizontal="left" vertical="top" wrapText="1"/>
    </xf>
    <xf numFmtId="0" fontId="25" fillId="0" borderId="2" xfId="0" applyFont="1" applyBorder="1" applyAlignment="1">
      <alignment vertical="top"/>
    </xf>
    <xf numFmtId="0" fontId="21" fillId="0" borderId="5" xfId="0" applyFont="1" applyBorder="1" applyAlignment="1">
      <alignment horizontal="center" vertical="top" readingOrder="1"/>
    </xf>
    <xf numFmtId="0" fontId="24" fillId="0" borderId="3" xfId="0" applyFont="1" applyBorder="1" applyAlignment="1">
      <alignment vertical="top" wrapText="1" readingOrder="1"/>
    </xf>
    <xf numFmtId="0" fontId="21" fillId="0" borderId="0" xfId="0" applyFont="1"/>
    <xf numFmtId="0" fontId="21" fillId="0" borderId="3" xfId="0" applyFont="1" applyBorder="1" applyAlignment="1">
      <alignment vertical="top" wrapText="1" readingOrder="1"/>
    </xf>
    <xf numFmtId="0" fontId="22" fillId="0" borderId="5" xfId="0" applyFont="1" applyBorder="1" applyAlignment="1">
      <alignment horizontal="center" vertical="top" readingOrder="1"/>
    </xf>
    <xf numFmtId="0" fontId="21" fillId="0" borderId="21" xfId="0" applyFont="1" applyBorder="1" applyAlignment="1">
      <alignment horizontal="center" vertical="top"/>
    </xf>
    <xf numFmtId="0" fontId="21" fillId="0" borderId="0" xfId="5" applyFont="1" applyAlignment="1" applyProtection="1">
      <alignment vertical="center"/>
      <protection locked="0"/>
    </xf>
    <xf numFmtId="0" fontId="25" fillId="0" borderId="0" xfId="6" applyFont="1" applyAlignment="1">
      <alignment vertical="top" wrapText="1"/>
    </xf>
    <xf numFmtId="0" fontId="24" fillId="0" borderId="0" xfId="0" applyFont="1" applyAlignment="1">
      <alignment vertical="top" wrapText="1" readingOrder="1"/>
    </xf>
    <xf numFmtId="0" fontId="21" fillId="0" borderId="0" xfId="0" applyFont="1" applyAlignment="1">
      <alignment vertical="top" wrapText="1" readingOrder="1"/>
    </xf>
    <xf numFmtId="0" fontId="25" fillId="0" borderId="0" xfId="0" applyFont="1" applyAlignment="1">
      <alignment vertical="top" wrapText="1" readingOrder="1"/>
    </xf>
    <xf numFmtId="0" fontId="21" fillId="0" borderId="0" xfId="6" applyFont="1" applyAlignment="1">
      <alignment vertical="top" wrapText="1"/>
    </xf>
    <xf numFmtId="0" fontId="21" fillId="0" borderId="0" xfId="0" applyFont="1" applyAlignment="1">
      <alignment vertical="center"/>
    </xf>
    <xf numFmtId="0" fontId="21" fillId="0" borderId="0" xfId="0" applyFont="1" applyAlignment="1">
      <alignment vertical="top"/>
    </xf>
    <xf numFmtId="0" fontId="42" fillId="0" borderId="3" xfId="0" applyFont="1" applyBorder="1" applyAlignment="1">
      <alignment vertical="top" wrapText="1" readingOrder="1"/>
    </xf>
    <xf numFmtId="0" fontId="43" fillId="0" borderId="3" xfId="0" applyFont="1" applyBorder="1" applyAlignment="1">
      <alignment vertical="top" wrapText="1" readingOrder="1"/>
    </xf>
    <xf numFmtId="0" fontId="44" fillId="0" borderId="3" xfId="0" applyFont="1" applyBorder="1" applyAlignment="1">
      <alignment vertical="top" wrapText="1" readingOrder="1"/>
    </xf>
    <xf numFmtId="0" fontId="22" fillId="0" borderId="3" xfId="0" applyFont="1" applyBorder="1" applyAlignment="1">
      <alignment vertical="top" wrapText="1" readingOrder="1"/>
    </xf>
    <xf numFmtId="0" fontId="25" fillId="0" borderId="3" xfId="6" applyFont="1" applyBorder="1" applyAlignment="1">
      <alignment vertical="top" wrapText="1"/>
    </xf>
    <xf numFmtId="0" fontId="33" fillId="0" borderId="5" xfId="4" applyFont="1" applyBorder="1" applyAlignment="1">
      <alignment horizontal="center" vertical="top"/>
    </xf>
    <xf numFmtId="0" fontId="33" fillId="0" borderId="0" xfId="0" applyFont="1"/>
    <xf numFmtId="0" fontId="34" fillId="0" borderId="3" xfId="4" applyFont="1" applyBorder="1" applyAlignment="1">
      <alignment vertical="top" wrapText="1"/>
    </xf>
    <xf numFmtId="0" fontId="21" fillId="0" borderId="5" xfId="4" applyFont="1" applyBorder="1" applyAlignment="1">
      <alignment horizontal="center" vertical="top"/>
    </xf>
    <xf numFmtId="0" fontId="22" fillId="0" borderId="3" xfId="4" applyFont="1" applyBorder="1" applyAlignment="1">
      <alignment vertical="top" wrapText="1"/>
    </xf>
    <xf numFmtId="0" fontId="22" fillId="0" borderId="0" xfId="0" applyFont="1"/>
    <xf numFmtId="0" fontId="24" fillId="0" borderId="3" xfId="0" applyFont="1" applyBorder="1" applyAlignment="1">
      <alignment vertical="top" readingOrder="1"/>
    </xf>
    <xf numFmtId="0" fontId="21" fillId="0" borderId="30" xfId="7" applyFont="1" applyBorder="1" applyAlignment="1">
      <alignment vertical="top" wrapText="1"/>
    </xf>
    <xf numFmtId="0" fontId="21" fillId="0" borderId="0" xfId="21" applyFont="1" applyAlignment="1">
      <alignment vertical="top" wrapText="1"/>
    </xf>
    <xf numFmtId="0" fontId="21" fillId="0" borderId="0" xfId="7" applyFont="1" applyAlignment="1">
      <alignment vertical="top" wrapText="1"/>
    </xf>
    <xf numFmtId="0" fontId="24" fillId="0" borderId="0" xfId="0" applyFont="1" applyAlignment="1">
      <alignment vertical="top" wrapText="1"/>
    </xf>
    <xf numFmtId="0" fontId="32" fillId="0" borderId="29" xfId="0" applyFont="1" applyBorder="1" applyAlignment="1">
      <alignment vertical="top" wrapText="1"/>
    </xf>
    <xf numFmtId="0" fontId="22" fillId="0" borderId="29" xfId="0" applyFont="1" applyBorder="1" applyAlignment="1">
      <alignment vertical="top" wrapText="1"/>
    </xf>
    <xf numFmtId="0" fontId="25" fillId="0" borderId="3" xfId="0" applyFont="1" applyBorder="1" applyAlignment="1">
      <alignment wrapText="1"/>
    </xf>
    <xf numFmtId="0" fontId="21" fillId="0" borderId="3" xfId="0" applyFont="1" applyBorder="1" applyAlignment="1">
      <alignment wrapText="1"/>
    </xf>
    <xf numFmtId="0" fontId="46" fillId="0" borderId="3" xfId="0" applyFont="1" applyBorder="1" applyAlignment="1">
      <alignment wrapText="1"/>
    </xf>
    <xf numFmtId="0" fontId="33" fillId="0" borderId="5" xfId="0" applyFont="1" applyBorder="1" applyAlignment="1">
      <alignment horizontal="center" vertical="top" readingOrder="1"/>
    </xf>
    <xf numFmtId="0" fontId="21" fillId="0" borderId="5" xfId="0" applyFont="1" applyBorder="1" applyAlignment="1">
      <alignment horizontal="center" vertical="center" readingOrder="1"/>
    </xf>
    <xf numFmtId="0" fontId="36" fillId="0" borderId="3" xfId="0" applyFont="1" applyBorder="1" applyAlignment="1">
      <alignment vertical="top" wrapText="1"/>
    </xf>
    <xf numFmtId="0" fontId="36" fillId="0" borderId="3" xfId="0" applyFont="1" applyBorder="1" applyAlignment="1">
      <alignment vertical="center" wrapText="1"/>
    </xf>
    <xf numFmtId="0" fontId="22" fillId="0" borderId="31" xfId="0" applyFont="1" applyBorder="1" applyAlignment="1">
      <alignment horizontal="center" vertical="top"/>
    </xf>
    <xf numFmtId="0" fontId="21" fillId="0" borderId="5" xfId="9" applyFont="1" applyBorder="1" applyAlignment="1">
      <alignment horizontal="center" vertical="top"/>
    </xf>
    <xf numFmtId="0" fontId="45" fillId="0" borderId="3" xfId="0" applyFont="1" applyBorder="1" applyAlignment="1">
      <alignment wrapText="1"/>
    </xf>
    <xf numFmtId="0" fontId="33" fillId="0" borderId="5" xfId="0" applyFont="1" applyBorder="1" applyAlignment="1">
      <alignment horizontal="center" vertical="center" readingOrder="1"/>
    </xf>
    <xf numFmtId="0" fontId="33" fillId="0" borderId="3" xfId="0" applyFont="1" applyBorder="1" applyAlignment="1">
      <alignment vertical="center" wrapText="1"/>
    </xf>
    <xf numFmtId="0" fontId="24" fillId="0" borderId="3" xfId="19" applyFont="1" applyBorder="1" applyAlignment="1">
      <alignment vertical="top"/>
    </xf>
    <xf numFmtId="0" fontId="24" fillId="0" borderId="2" xfId="0" applyFont="1" applyBorder="1" applyAlignment="1">
      <alignment vertical="top"/>
    </xf>
    <xf numFmtId="0" fontId="21" fillId="0" borderId="0" xfId="0" applyFont="1" applyAlignment="1">
      <alignment horizontal="left" vertical="top" wrapText="1" indent="2"/>
    </xf>
    <xf numFmtId="4" fontId="24" fillId="0" borderId="3" xfId="0" applyNumberFormat="1" applyFont="1" applyBorder="1" applyAlignment="1">
      <alignment vertical="top"/>
    </xf>
    <xf numFmtId="0" fontId="25" fillId="0" borderId="3" xfId="0" applyFont="1" applyBorder="1" applyAlignment="1">
      <alignment vertical="top" readingOrder="1"/>
    </xf>
    <xf numFmtId="0" fontId="21" fillId="0" borderId="3" xfId="0" applyFont="1" applyBorder="1" applyAlignment="1">
      <alignment vertical="top" readingOrder="1"/>
    </xf>
    <xf numFmtId="0" fontId="25" fillId="0" borderId="3" xfId="0" applyFont="1" applyBorder="1" applyAlignment="1">
      <alignment vertical="top"/>
    </xf>
    <xf numFmtId="0" fontId="36" fillId="0" borderId="0" xfId="0" applyFont="1" applyAlignment="1">
      <alignment vertical="top" wrapText="1"/>
    </xf>
    <xf numFmtId="0" fontId="21" fillId="0" borderId="3" xfId="0" applyFont="1" applyBorder="1"/>
    <xf numFmtId="0" fontId="25" fillId="0" borderId="5" xfId="0" applyFont="1" applyBorder="1" applyAlignment="1">
      <alignment vertical="top" wrapText="1" readingOrder="1"/>
    </xf>
    <xf numFmtId="0" fontId="8" fillId="0" borderId="3" xfId="18" applyFont="1" applyBorder="1" applyAlignment="1">
      <alignment vertical="top"/>
    </xf>
    <xf numFmtId="0" fontId="23" fillId="0" borderId="0" xfId="0" applyFont="1" applyAlignment="1">
      <alignment horizontal="center"/>
    </xf>
    <xf numFmtId="0" fontId="25" fillId="0" borderId="3" xfId="26" applyFont="1" applyBorder="1" applyAlignment="1">
      <alignment vertical="top"/>
    </xf>
    <xf numFmtId="0" fontId="21" fillId="0" borderId="1" xfId="9" applyFont="1" applyBorder="1" applyAlignment="1">
      <alignment vertical="top" wrapText="1"/>
    </xf>
    <xf numFmtId="0" fontId="24" fillId="0" borderId="3" xfId="5" applyFont="1" applyBorder="1" applyAlignment="1">
      <alignment vertical="top"/>
    </xf>
    <xf numFmtId="0" fontId="28" fillId="0" borderId="3" xfId="18" applyFont="1" applyBorder="1" applyAlignment="1">
      <alignment vertical="top"/>
    </xf>
    <xf numFmtId="0" fontId="32" fillId="0" borderId="0" xfId="0" applyFont="1" applyAlignment="1">
      <alignment vertical="top" wrapText="1"/>
    </xf>
    <xf numFmtId="1" fontId="24" fillId="0" borderId="0" xfId="0" applyNumberFormat="1" applyFont="1" applyAlignment="1">
      <alignment vertical="top" wrapText="1"/>
    </xf>
    <xf numFmtId="1" fontId="27" fillId="0" borderId="0" xfId="0" applyNumberFormat="1" applyFont="1" applyAlignment="1">
      <alignment vertical="top" wrapText="1"/>
    </xf>
    <xf numFmtId="1" fontId="21" fillId="0" borderId="0" xfId="0" applyNumberFormat="1" applyFont="1" applyAlignment="1">
      <alignment vertical="top" wrapText="1"/>
    </xf>
    <xf numFmtId="1" fontId="22" fillId="0" borderId="0" xfId="0" applyNumberFormat="1" applyFont="1" applyAlignment="1">
      <alignment vertical="top" wrapText="1"/>
    </xf>
    <xf numFmtId="1" fontId="22" fillId="0" borderId="0" xfId="0" applyNumberFormat="1" applyFont="1" applyAlignment="1">
      <alignment vertical="center" wrapText="1"/>
    </xf>
    <xf numFmtId="1" fontId="27" fillId="0" borderId="0" xfId="0" applyNumberFormat="1" applyFont="1" applyAlignment="1">
      <alignment vertical="center" wrapText="1"/>
    </xf>
    <xf numFmtId="0" fontId="8" fillId="0" borderId="0" xfId="0" applyFont="1" applyAlignment="1" applyProtection="1">
      <alignment vertical="center" wrapText="1"/>
      <protection hidden="1"/>
    </xf>
    <xf numFmtId="0" fontId="27" fillId="0" borderId="0" xfId="0" applyFont="1" applyAlignment="1" applyProtection="1">
      <alignment vertical="top" wrapText="1"/>
      <protection hidden="1"/>
    </xf>
    <xf numFmtId="0" fontId="21" fillId="0" borderId="3" xfId="7" applyFont="1" applyBorder="1" applyAlignment="1">
      <alignment vertical="center" wrapText="1"/>
    </xf>
    <xf numFmtId="0" fontId="26" fillId="0" borderId="0" xfId="9" applyFont="1" applyAlignment="1">
      <alignment vertical="center" wrapText="1"/>
    </xf>
    <xf numFmtId="0" fontId="26" fillId="0" borderId="5" xfId="7" applyFont="1" applyBorder="1" applyAlignment="1">
      <alignment horizontal="center" vertical="top"/>
    </xf>
    <xf numFmtId="0" fontId="26" fillId="0" borderId="3" xfId="19" applyFont="1" applyBorder="1" applyAlignment="1">
      <alignment vertical="top" wrapText="1"/>
    </xf>
    <xf numFmtId="164" fontId="21" fillId="0" borderId="11" xfId="107" applyFont="1" applyBorder="1" applyAlignment="1">
      <alignment horizontal="right" wrapText="1"/>
    </xf>
    <xf numFmtId="164" fontId="22" fillId="0" borderId="13" xfId="107" applyFont="1" applyBorder="1" applyAlignment="1">
      <alignment horizontal="center" vertical="center" wrapText="1"/>
    </xf>
    <xf numFmtId="164" fontId="22" fillId="0" borderId="16" xfId="107" applyFont="1" applyBorder="1" applyAlignment="1">
      <alignment horizontal="center" vertical="top" wrapText="1"/>
    </xf>
    <xf numFmtId="164" fontId="22" fillId="0" borderId="17" xfId="107" applyFont="1" applyBorder="1" applyAlignment="1">
      <alignment horizontal="center" vertical="top" wrapText="1"/>
    </xf>
    <xf numFmtId="164" fontId="22" fillId="0" borderId="18" xfId="107" applyFont="1" applyBorder="1" applyAlignment="1">
      <alignment horizontal="center" vertical="top" wrapText="1"/>
    </xf>
    <xf numFmtId="164" fontId="22" fillId="0" borderId="6" xfId="107" applyFont="1" applyBorder="1" applyAlignment="1">
      <alignment horizontal="center" vertical="center" wrapText="1"/>
    </xf>
    <xf numFmtId="164" fontId="30" fillId="0" borderId="23" xfId="107" applyFont="1" applyBorder="1" applyAlignment="1">
      <alignment horizontal="center" wrapText="1"/>
    </xf>
    <xf numFmtId="164" fontId="30" fillId="0" borderId="22" xfId="107" applyFont="1" applyBorder="1" applyAlignment="1">
      <alignment horizontal="center" wrapText="1"/>
    </xf>
    <xf numFmtId="164" fontId="30" fillId="0" borderId="24" xfId="107" applyFont="1" applyBorder="1" applyAlignment="1">
      <alignment horizontal="center" wrapText="1"/>
    </xf>
    <xf numFmtId="164" fontId="22" fillId="0" borderId="3" xfId="107" applyFont="1" applyBorder="1"/>
    <xf numFmtId="164" fontId="22" fillId="0" borderId="2" xfId="107" applyFont="1" applyBorder="1"/>
    <xf numFmtId="164" fontId="22" fillId="0" borderId="6" xfId="107" applyFont="1" applyBorder="1"/>
    <xf numFmtId="164" fontId="22" fillId="0" borderId="8" xfId="107" applyFont="1" applyBorder="1"/>
    <xf numFmtId="164" fontId="21" fillId="0" borderId="2" xfId="107" applyFont="1" applyBorder="1"/>
    <xf numFmtId="164" fontId="21" fillId="0" borderId="3" xfId="107" applyFont="1" applyBorder="1" applyAlignment="1">
      <alignment horizontal="center"/>
    </xf>
    <xf numFmtId="164" fontId="21" fillId="0" borderId="2" xfId="107" applyFont="1" applyBorder="1" applyAlignment="1">
      <alignment horizontal="center"/>
    </xf>
    <xf numFmtId="164" fontId="21" fillId="0" borderId="6" xfId="107" applyFont="1" applyBorder="1" applyAlignment="1">
      <alignment horizontal="center"/>
    </xf>
    <xf numFmtId="164" fontId="21" fillId="0" borderId="6" xfId="107" applyFont="1" applyBorder="1"/>
    <xf numFmtId="164" fontId="21" fillId="0" borderId="8" xfId="107" applyFont="1" applyBorder="1"/>
    <xf numFmtId="164" fontId="32" fillId="0" borderId="22" xfId="107" applyFont="1" applyBorder="1"/>
    <xf numFmtId="164" fontId="32" fillId="0" borderId="23" xfId="107" applyFont="1" applyBorder="1"/>
    <xf numFmtId="164" fontId="32" fillId="0" borderId="24" xfId="107" applyFont="1" applyBorder="1"/>
    <xf numFmtId="164" fontId="21" fillId="0" borderId="1" xfId="107" applyFont="1" applyBorder="1"/>
    <xf numFmtId="164" fontId="22" fillId="0" borderId="3" xfId="107" applyFont="1" applyBorder="1" applyAlignment="1">
      <alignment horizontal="center" vertical="center"/>
    </xf>
    <xf numFmtId="164" fontId="22" fillId="0" borderId="2" xfId="107" applyFont="1" applyBorder="1" applyAlignment="1">
      <alignment horizontal="center" vertical="center"/>
    </xf>
    <xf numFmtId="164" fontId="22" fillId="0" borderId="6" xfId="107" applyFont="1" applyBorder="1" applyAlignment="1">
      <alignment horizontal="center" vertical="center"/>
    </xf>
    <xf numFmtId="164" fontId="22" fillId="0" borderId="8" xfId="107" applyFont="1" applyBorder="1" applyAlignment="1">
      <alignment horizontal="center" vertical="center"/>
    </xf>
    <xf numFmtId="164" fontId="21" fillId="0" borderId="8" xfId="107" applyFont="1" applyBorder="1" applyAlignment="1">
      <alignment horizontal="center" vertical="center"/>
    </xf>
    <xf numFmtId="164" fontId="23" fillId="0" borderId="2" xfId="107" applyFont="1" applyBorder="1"/>
    <xf numFmtId="164" fontId="23" fillId="0" borderId="3" xfId="107" applyFont="1" applyBorder="1"/>
    <xf numFmtId="164" fontId="23" fillId="0" borderId="6" xfId="107" applyFont="1" applyBorder="1"/>
    <xf numFmtId="164" fontId="23" fillId="0" borderId="8" xfId="107" applyFont="1" applyBorder="1"/>
    <xf numFmtId="164" fontId="22" fillId="0" borderId="7" xfId="107" applyFont="1" applyBorder="1"/>
    <xf numFmtId="164" fontId="21" fillId="0" borderId="3" xfId="107" applyFont="1" applyBorder="1"/>
    <xf numFmtId="164" fontId="21" fillId="0" borderId="0" xfId="107" applyFont="1"/>
    <xf numFmtId="164" fontId="21" fillId="0" borderId="11" xfId="107" applyFont="1" applyFill="1" applyBorder="1" applyAlignment="1" applyProtection="1">
      <alignment horizontal="right" wrapText="1"/>
    </xf>
    <xf numFmtId="164" fontId="22" fillId="0" borderId="46" xfId="107" applyFont="1" applyBorder="1" applyAlignment="1">
      <alignment horizontal="center" vertical="center" wrapText="1"/>
    </xf>
    <xf numFmtId="164" fontId="22" fillId="0" borderId="8" xfId="107" applyFont="1" applyFill="1" applyBorder="1" applyAlignment="1" applyProtection="1"/>
    <xf numFmtId="164" fontId="21" fillId="0" borderId="8" xfId="107" applyFont="1" applyFill="1" applyBorder="1" applyAlignment="1" applyProtection="1"/>
    <xf numFmtId="164" fontId="21" fillId="0" borderId="8" xfId="107" applyFont="1" applyFill="1" applyBorder="1"/>
    <xf numFmtId="164" fontId="21" fillId="0" borderId="7" xfId="107" applyFont="1" applyFill="1" applyBorder="1" applyAlignment="1" applyProtection="1"/>
    <xf numFmtId="164" fontId="32" fillId="0" borderId="24" xfId="107" applyFont="1" applyFill="1" applyBorder="1" applyAlignment="1" applyProtection="1"/>
    <xf numFmtId="164" fontId="32" fillId="0" borderId="7" xfId="107" applyFont="1" applyFill="1" applyBorder="1" applyAlignment="1" applyProtection="1"/>
    <xf numFmtId="164" fontId="21" fillId="0" borderId="0" xfId="107" applyFont="1" applyFill="1" applyAlignment="1"/>
    <xf numFmtId="164" fontId="21" fillId="0" borderId="0" xfId="107" applyFont="1" applyAlignment="1">
      <alignment vertical="center" wrapText="1"/>
    </xf>
    <xf numFmtId="164" fontId="21" fillId="0" borderId="0" xfId="107" applyFont="1" applyAlignment="1">
      <alignment vertical="center"/>
    </xf>
    <xf numFmtId="164" fontId="31" fillId="0" borderId="0" xfId="107" applyFont="1"/>
    <xf numFmtId="164" fontId="21" fillId="0" borderId="0" xfId="107" applyFont="1" applyAlignment="1">
      <alignment horizontal="center" wrapText="1"/>
    </xf>
    <xf numFmtId="164" fontId="21" fillId="0" borderId="0" xfId="107" applyFont="1" applyAlignment="1">
      <alignment horizontal="right" wrapText="1"/>
    </xf>
    <xf numFmtId="164" fontId="31" fillId="0" borderId="0" xfId="107" applyFont="1" applyAlignment="1">
      <alignment horizontal="center"/>
    </xf>
    <xf numFmtId="164" fontId="22" fillId="0" borderId="2" xfId="107" applyFont="1" applyBorder="1" applyAlignment="1">
      <alignment horizontal="center"/>
    </xf>
    <xf numFmtId="164" fontId="22" fillId="0" borderId="1" xfId="107" applyFont="1" applyBorder="1"/>
    <xf numFmtId="164" fontId="21" fillId="0" borderId="2" xfId="107" applyFont="1" applyBorder="1" applyAlignment="1">
      <alignment horizontal="center" vertical="center"/>
    </xf>
    <xf numFmtId="164" fontId="32" fillId="0" borderId="22" xfId="107" applyFont="1" applyBorder="1" applyAlignment="1">
      <alignment horizontal="center"/>
    </xf>
    <xf numFmtId="164" fontId="32" fillId="0" borderId="26" xfId="107" applyFont="1" applyBorder="1"/>
    <xf numFmtId="164" fontId="32" fillId="0" borderId="25" xfId="107" applyFont="1" applyBorder="1"/>
    <xf numFmtId="164" fontId="32" fillId="0" borderId="0" xfId="107" applyFont="1" applyAlignment="1">
      <alignment horizontal="right" vertical="center"/>
    </xf>
    <xf numFmtId="164" fontId="21" fillId="0" borderId="0" xfId="107" applyFont="1" applyAlignment="1">
      <alignment horizontal="center"/>
    </xf>
    <xf numFmtId="164" fontId="21" fillId="0" borderId="11" xfId="107" applyFont="1" applyBorder="1" applyAlignment="1">
      <alignment horizontal="center" wrapText="1"/>
    </xf>
    <xf numFmtId="164" fontId="21" fillId="0" borderId="1" xfId="107" applyFont="1" applyBorder="1" applyAlignment="1">
      <alignment horizontal="center"/>
    </xf>
    <xf numFmtId="164" fontId="8" fillId="0" borderId="1" xfId="107" applyFont="1" applyBorder="1" applyAlignment="1">
      <alignment horizontal="center"/>
    </xf>
    <xf numFmtId="164" fontId="21" fillId="0" borderId="7" xfId="107" applyFont="1" applyBorder="1"/>
    <xf numFmtId="164" fontId="32" fillId="0" borderId="26" xfId="107" applyFont="1" applyBorder="1" applyAlignment="1">
      <alignment horizontal="center"/>
    </xf>
    <xf numFmtId="164" fontId="21" fillId="0" borderId="12" xfId="107" applyFont="1" applyBorder="1" applyAlignment="1">
      <alignment horizontal="center"/>
    </xf>
    <xf numFmtId="164" fontId="8" fillId="0" borderId="2" xfId="107" applyFont="1" applyBorder="1"/>
    <xf numFmtId="164" fontId="8" fillId="0" borderId="1" xfId="107" applyFont="1" applyBorder="1"/>
    <xf numFmtId="164" fontId="21" fillId="2" borderId="0" xfId="107" applyFont="1" applyFill="1" applyAlignment="1">
      <alignment vertical="center"/>
    </xf>
    <xf numFmtId="164" fontId="21" fillId="0" borderId="4" xfId="107" applyFont="1" applyBorder="1" applyAlignment="1">
      <alignment horizontal="center"/>
    </xf>
    <xf numFmtId="164" fontId="21" fillId="0" borderId="0" xfId="107" applyFont="1" applyAlignment="1">
      <alignment horizontal="center" vertical="center" wrapText="1"/>
    </xf>
    <xf numFmtId="164" fontId="30" fillId="0" borderId="3" xfId="107" applyFont="1" applyBorder="1"/>
    <xf numFmtId="164" fontId="30" fillId="0" borderId="2" xfId="107" applyFont="1" applyBorder="1"/>
    <xf numFmtId="164" fontId="30" fillId="0" borderId="6" xfId="107" applyFont="1" applyBorder="1"/>
    <xf numFmtId="164" fontId="30" fillId="0" borderId="7" xfId="107" applyFont="1" applyBorder="1"/>
    <xf numFmtId="164" fontId="32" fillId="0" borderId="2" xfId="107" applyFont="1" applyBorder="1" applyAlignment="1">
      <alignment horizontal="center"/>
    </xf>
    <xf numFmtId="164" fontId="32" fillId="0" borderId="3" xfId="107" applyFont="1" applyBorder="1"/>
    <xf numFmtId="164" fontId="32" fillId="0" borderId="2" xfId="107" applyFont="1" applyBorder="1"/>
    <xf numFmtId="164" fontId="32" fillId="0" borderId="6" xfId="107" applyFont="1" applyBorder="1"/>
    <xf numFmtId="164" fontId="32" fillId="0" borderId="7" xfId="107" applyFont="1" applyBorder="1"/>
    <xf numFmtId="164" fontId="22" fillId="0" borderId="22" xfId="107" applyFont="1" applyBorder="1" applyAlignment="1">
      <alignment horizontal="center"/>
    </xf>
    <xf numFmtId="164" fontId="22" fillId="0" borderId="23" xfId="107" applyFont="1" applyBorder="1"/>
    <xf numFmtId="164" fontId="22" fillId="0" borderId="22" xfId="107" applyFont="1" applyBorder="1"/>
    <xf numFmtId="164" fontId="22" fillId="0" borderId="24" xfId="107" applyFont="1" applyBorder="1"/>
    <xf numFmtId="164" fontId="8" fillId="0" borderId="2" xfId="107" applyFont="1" applyBorder="1" applyAlignment="1">
      <alignment horizontal="center"/>
    </xf>
    <xf numFmtId="164" fontId="21" fillId="0" borderId="4" xfId="107" applyFont="1" applyBorder="1"/>
    <xf numFmtId="164" fontId="21" fillId="0" borderId="0" xfId="107" applyFont="1" applyAlignment="1">
      <alignment vertical="top"/>
    </xf>
    <xf numFmtId="164" fontId="22" fillId="0" borderId="1" xfId="107" applyFont="1" applyBorder="1" applyAlignment="1">
      <alignment horizontal="center"/>
    </xf>
    <xf numFmtId="164" fontId="32" fillId="0" borderId="29" xfId="107" applyFont="1" applyBorder="1"/>
    <xf numFmtId="164" fontId="26" fillId="0" borderId="0" xfId="107" applyFont="1" applyAlignment="1">
      <alignment vertical="center"/>
    </xf>
    <xf numFmtId="164" fontId="26" fillId="0" borderId="3" xfId="107" applyFont="1" applyBorder="1"/>
    <xf numFmtId="164" fontId="26" fillId="0" borderId="2" xfId="107" applyFont="1" applyBorder="1"/>
    <xf numFmtId="164" fontId="26" fillId="0" borderId="6" xfId="107" applyFont="1" applyBorder="1"/>
    <xf numFmtId="164" fontId="21" fillId="0" borderId="2" xfId="107" applyFont="1" applyBorder="1" applyAlignment="1">
      <alignment horizontal="center" vertical="top"/>
    </xf>
    <xf numFmtId="164" fontId="21" fillId="0" borderId="0" xfId="107" applyFont="1" applyAlignment="1">
      <alignment vertical="top" wrapText="1"/>
    </xf>
    <xf numFmtId="164" fontId="31" fillId="0" borderId="2" xfId="107" applyFont="1" applyBorder="1" applyAlignment="1">
      <alignment horizontal="center"/>
    </xf>
    <xf numFmtId="164" fontId="32" fillId="0" borderId="1" xfId="107" applyFont="1" applyBorder="1" applyAlignment="1">
      <alignment horizontal="center"/>
    </xf>
    <xf numFmtId="164" fontId="32" fillId="0" borderId="1" xfId="107" applyFont="1" applyBorder="1"/>
    <xf numFmtId="164" fontId="32" fillId="0" borderId="8" xfId="107" applyFont="1" applyBorder="1"/>
    <xf numFmtId="164" fontId="21" fillId="0" borderId="1" xfId="107" applyFont="1" applyBorder="1" applyAlignment="1">
      <alignment horizontal="center" vertical="center"/>
    </xf>
    <xf numFmtId="164" fontId="21" fillId="0" borderId="1" xfId="107" applyFont="1" applyBorder="1" applyAlignment="1">
      <alignment horizontal="center" vertical="top"/>
    </xf>
    <xf numFmtId="164" fontId="21" fillId="0" borderId="0" xfId="107" applyFont="1" applyProtection="1">
      <protection locked="0"/>
    </xf>
    <xf numFmtId="164" fontId="22" fillId="0" borderId="26" xfId="107" applyFont="1" applyBorder="1" applyAlignment="1">
      <alignment horizontal="center"/>
    </xf>
    <xf numFmtId="164" fontId="22" fillId="0" borderId="0" xfId="107" applyFont="1" applyAlignment="1">
      <alignment horizontal="right" vertical="center"/>
    </xf>
    <xf numFmtId="164" fontId="21" fillId="0" borderId="34" xfId="107" applyFont="1" applyBorder="1" applyAlignment="1">
      <alignment horizontal="center" vertical="center"/>
    </xf>
    <xf numFmtId="164" fontId="21" fillId="0" borderId="4" xfId="107" applyFont="1" applyBorder="1" applyAlignment="1">
      <alignment horizontal="center" vertical="center"/>
    </xf>
    <xf numFmtId="164" fontId="21" fillId="0" borderId="0" xfId="107" applyFont="1" applyAlignment="1">
      <alignment horizontal="center" vertical="center"/>
    </xf>
    <xf numFmtId="164" fontId="21" fillId="0" borderId="7" xfId="107" applyFont="1" applyBorder="1" applyAlignment="1">
      <alignment vertical="center" wrapText="1"/>
    </xf>
    <xf numFmtId="164" fontId="21" fillId="0" borderId="9" xfId="107" applyFont="1" applyBorder="1"/>
    <xf numFmtId="164" fontId="32" fillId="0" borderId="1" xfId="107" applyFont="1" applyBorder="1" applyAlignment="1">
      <alignment horizontal="center" vertical="center"/>
    </xf>
    <xf numFmtId="164" fontId="32" fillId="0" borderId="22" xfId="107" applyFont="1" applyBorder="1" applyAlignment="1">
      <alignment horizontal="center" vertical="center"/>
    </xf>
    <xf numFmtId="164" fontId="8" fillId="0" borderId="1" xfId="107" applyFont="1" applyBorder="1" applyAlignment="1">
      <alignment horizontal="center" vertical="center"/>
    </xf>
    <xf numFmtId="164" fontId="32" fillId="0" borderId="32" xfId="107" applyFont="1" applyBorder="1"/>
    <xf numFmtId="164" fontId="21" fillId="0" borderId="3" xfId="107" applyFont="1" applyBorder="1" applyAlignment="1">
      <alignment horizontal="center" vertical="center"/>
    </xf>
    <xf numFmtId="164" fontId="21" fillId="0" borderId="6" xfId="107" applyFont="1" applyBorder="1" applyAlignment="1">
      <alignment horizontal="center" vertical="center"/>
    </xf>
    <xf numFmtId="164" fontId="21" fillId="0" borderId="2" xfId="107" applyFont="1" applyBorder="1" applyAlignment="1">
      <alignment vertical="center"/>
    </xf>
    <xf numFmtId="164" fontId="21" fillId="0" borderId="3" xfId="107" applyFont="1" applyBorder="1" applyAlignment="1">
      <alignment vertical="center"/>
    </xf>
    <xf numFmtId="164" fontId="21" fillId="0" borderId="6" xfId="107" applyFont="1" applyBorder="1" applyAlignment="1">
      <alignment vertical="center"/>
    </xf>
    <xf numFmtId="164" fontId="21" fillId="0" borderId="7" xfId="107" applyFont="1" applyBorder="1" applyAlignment="1">
      <alignment vertical="center"/>
    </xf>
    <xf numFmtId="164" fontId="32" fillId="0" borderId="26" xfId="107" applyFont="1" applyBorder="1" applyAlignment="1">
      <alignment horizontal="center" vertical="center"/>
    </xf>
    <xf numFmtId="164" fontId="32" fillId="0" borderId="15" xfId="107" applyFont="1" applyBorder="1"/>
    <xf numFmtId="164" fontId="21" fillId="0" borderId="1" xfId="107" applyFont="1" applyBorder="1" applyAlignment="1">
      <alignment horizontal="center" vertical="center" wrapText="1"/>
    </xf>
    <xf numFmtId="164" fontId="21" fillId="0" borderId="2" xfId="107" applyFont="1" applyBorder="1" applyAlignment="1">
      <alignment wrapText="1"/>
    </xf>
    <xf numFmtId="164" fontId="21" fillId="0" borderId="3" xfId="107" applyFont="1" applyBorder="1" applyAlignment="1">
      <alignment wrapText="1"/>
    </xf>
    <xf numFmtId="164" fontId="21" fillId="0" borderId="6" xfId="107" applyFont="1" applyBorder="1" applyAlignment="1">
      <alignment wrapText="1"/>
    </xf>
    <xf numFmtId="164" fontId="21" fillId="0" borderId="8" xfId="107" applyFont="1" applyBorder="1" applyAlignment="1">
      <alignment wrapText="1"/>
    </xf>
    <xf numFmtId="164" fontId="31" fillId="0" borderId="3" xfId="107" applyFont="1" applyBorder="1"/>
    <xf numFmtId="164" fontId="31" fillId="0" borderId="2" xfId="107" applyFont="1" applyBorder="1"/>
    <xf numFmtId="164" fontId="31" fillId="0" borderId="6" xfId="107" applyFont="1" applyBorder="1"/>
    <xf numFmtId="164" fontId="31" fillId="0" borderId="7" xfId="107" applyFont="1" applyBorder="1"/>
    <xf numFmtId="164" fontId="26" fillId="0" borderId="8" xfId="107" applyFont="1" applyBorder="1"/>
    <xf numFmtId="164" fontId="26" fillId="0" borderId="0" xfId="107" applyFont="1" applyAlignment="1">
      <alignment vertical="center" wrapText="1"/>
    </xf>
    <xf numFmtId="164" fontId="26" fillId="0" borderId="1" xfId="107" applyFont="1" applyBorder="1" applyAlignment="1">
      <alignment horizontal="center"/>
    </xf>
    <xf numFmtId="164" fontId="21" fillId="0" borderId="36" xfId="107" applyFont="1" applyBorder="1"/>
    <xf numFmtId="164" fontId="21" fillId="0" borderId="12" xfId="107" applyFont="1" applyBorder="1"/>
    <xf numFmtId="164" fontId="21" fillId="0" borderId="48" xfId="107" applyFont="1" applyBorder="1"/>
    <xf numFmtId="164" fontId="21" fillId="0" borderId="46" xfId="107" applyFont="1" applyBorder="1"/>
    <xf numFmtId="164" fontId="21" fillId="0" borderId="3" xfId="107" applyFont="1" applyBorder="1" applyAlignment="1">
      <alignment vertical="top"/>
    </xf>
    <xf numFmtId="164" fontId="21" fillId="0" borderId="2" xfId="107" applyFont="1" applyBorder="1" applyAlignment="1">
      <alignment vertical="top"/>
    </xf>
    <xf numFmtId="164" fontId="21" fillId="0" borderId="1" xfId="107" applyFont="1" applyBorder="1" applyAlignment="1">
      <alignment vertical="top"/>
    </xf>
    <xf numFmtId="164" fontId="21" fillId="0" borderId="8" xfId="107" applyFont="1" applyBorder="1" applyAlignment="1">
      <alignment vertical="top"/>
    </xf>
    <xf numFmtId="164" fontId="21" fillId="0" borderId="8" xfId="107" applyFont="1" applyBorder="1" applyAlignment="1">
      <alignment vertical="center"/>
    </xf>
    <xf numFmtId="164" fontId="32" fillId="0" borderId="15" xfId="107" applyFont="1" applyBorder="1" applyAlignment="1">
      <alignment horizontal="center"/>
    </xf>
    <xf numFmtId="164" fontId="21" fillId="0" borderId="6" xfId="107" applyFont="1" applyBorder="1" applyAlignment="1">
      <alignment vertical="top"/>
    </xf>
    <xf numFmtId="164" fontId="8" fillId="0" borderId="0" xfId="107" applyFont="1" applyAlignment="1">
      <alignment horizontal="center"/>
    </xf>
    <xf numFmtId="164" fontId="8" fillId="0" borderId="3" xfId="107" applyFont="1" applyBorder="1"/>
    <xf numFmtId="164" fontId="22" fillId="0" borderId="0" xfId="107" applyFont="1" applyAlignment="1">
      <alignment horizontal="center"/>
    </xf>
    <xf numFmtId="164" fontId="32" fillId="0" borderId="0" xfId="107" applyFont="1" applyAlignment="1">
      <alignment horizontal="center"/>
    </xf>
    <xf numFmtId="164" fontId="31" fillId="0" borderId="1" xfId="107" applyFont="1" applyBorder="1" applyAlignment="1">
      <alignment horizontal="center"/>
    </xf>
    <xf numFmtId="164" fontId="31" fillId="0" borderId="2" xfId="107" applyFont="1" applyBorder="1" applyAlignment="1">
      <alignment horizontal="center" vertical="top"/>
    </xf>
    <xf numFmtId="164" fontId="21" fillId="0" borderId="7" xfId="107" applyFont="1" applyFill="1" applyBorder="1"/>
    <xf numFmtId="164" fontId="0" fillId="0" borderId="1" xfId="107" applyFont="1" applyBorder="1" applyAlignment="1">
      <alignment horizontal="center"/>
    </xf>
    <xf numFmtId="164" fontId="0" fillId="0" borderId="2" xfId="107" applyFont="1" applyBorder="1" applyAlignment="1">
      <alignment horizontal="center"/>
    </xf>
    <xf numFmtId="164" fontId="9" fillId="0" borderId="0" xfId="107" applyFont="1" applyAlignment="1">
      <alignment vertical="center" wrapText="1"/>
    </xf>
    <xf numFmtId="164" fontId="0" fillId="0" borderId="0" xfId="148" applyFont="1"/>
    <xf numFmtId="164" fontId="21" fillId="0" borderId="2" xfId="148" applyFont="1" applyBorder="1" applyAlignment="1">
      <alignment horizontal="center" vertical="center"/>
    </xf>
    <xf numFmtId="164" fontId="21" fillId="0" borderId="6" xfId="148" applyFont="1" applyBorder="1" applyAlignment="1">
      <alignment horizontal="center" vertical="center"/>
    </xf>
    <xf numFmtId="164" fontId="21" fillId="0" borderId="8" xfId="148" applyFont="1" applyFill="1" applyBorder="1" applyAlignment="1" applyProtection="1">
      <alignment horizontal="center" vertical="center"/>
    </xf>
    <xf numFmtId="0" fontId="63" fillId="0" borderId="5" xfId="0" applyFont="1" applyBorder="1" applyAlignment="1">
      <alignment horizontal="center" vertical="top"/>
    </xf>
    <xf numFmtId="164" fontId="63" fillId="0" borderId="2" xfId="107" applyFont="1" applyBorder="1" applyAlignment="1">
      <alignment horizontal="center"/>
    </xf>
    <xf numFmtId="164" fontId="63" fillId="0" borderId="3" xfId="107" applyFont="1" applyBorder="1"/>
    <xf numFmtId="164" fontId="63" fillId="0" borderId="2" xfId="107" applyFont="1" applyBorder="1"/>
    <xf numFmtId="164" fontId="63" fillId="0" borderId="6" xfId="107" applyFont="1" applyBorder="1"/>
    <xf numFmtId="164" fontId="63" fillId="0" borderId="8" xfId="107" applyFont="1" applyBorder="1"/>
    <xf numFmtId="164" fontId="63" fillId="0" borderId="0" xfId="107" applyFont="1" applyAlignment="1">
      <alignment vertical="center" wrapText="1"/>
    </xf>
    <xf numFmtId="0" fontId="63" fillId="0" borderId="0" xfId="9" applyFont="1" applyAlignment="1">
      <alignment vertical="center" wrapText="1"/>
    </xf>
    <xf numFmtId="164" fontId="63" fillId="0" borderId="2" xfId="148" applyFont="1" applyBorder="1" applyAlignment="1">
      <alignment horizontal="center" vertical="center"/>
    </xf>
    <xf numFmtId="164" fontId="63" fillId="0" borderId="6" xfId="148" applyFont="1" applyBorder="1" applyAlignment="1">
      <alignment horizontal="center" vertical="center"/>
    </xf>
    <xf numFmtId="164" fontId="63" fillId="0" borderId="8" xfId="148" applyFont="1" applyFill="1" applyBorder="1" applyAlignment="1" applyProtection="1">
      <alignment horizontal="center" vertical="center"/>
    </xf>
    <xf numFmtId="164" fontId="8" fillId="0" borderId="0" xfId="107" applyFont="1"/>
    <xf numFmtId="164" fontId="8" fillId="0" borderId="19" xfId="107" applyFont="1" applyBorder="1" applyAlignment="1">
      <alignment horizontal="center" wrapText="1"/>
    </xf>
    <xf numFmtId="164" fontId="8" fillId="0" borderId="19" xfId="107" applyFont="1" applyBorder="1" applyAlignment="1">
      <alignment vertical="center"/>
    </xf>
    <xf numFmtId="164" fontId="8" fillId="0" borderId="4" xfId="107" applyFont="1" applyBorder="1" applyAlignment="1">
      <alignment vertical="center"/>
    </xf>
    <xf numFmtId="0" fontId="63" fillId="0" borderId="5" xfId="13" applyFont="1" applyBorder="1" applyAlignment="1">
      <alignment horizontal="center" vertical="top"/>
    </xf>
    <xf numFmtId="0" fontId="64" fillId="0" borderId="2" xfId="0" applyFont="1" applyBorder="1" applyAlignment="1">
      <alignment vertical="top" wrapText="1"/>
    </xf>
    <xf numFmtId="0" fontId="37" fillId="0" borderId="2" xfId="0" applyFont="1" applyBorder="1" applyAlignment="1">
      <alignment vertical="top" wrapText="1"/>
    </xf>
    <xf numFmtId="0" fontId="63" fillId="0" borderId="2" xfId="0" applyFont="1" applyBorder="1" applyAlignment="1">
      <alignment vertical="top" wrapText="1"/>
    </xf>
    <xf numFmtId="164" fontId="63" fillId="0" borderId="1" xfId="107" applyFont="1" applyBorder="1" applyAlignment="1">
      <alignment horizontal="center"/>
    </xf>
    <xf numFmtId="0" fontId="63" fillId="0" borderId="2" xfId="21" applyFont="1" applyBorder="1" applyAlignment="1">
      <alignment vertical="top" wrapText="1"/>
    </xf>
    <xf numFmtId="0" fontId="64" fillId="0" borderId="2" xfId="21" applyFont="1" applyBorder="1" applyAlignment="1">
      <alignment vertical="top" wrapText="1"/>
    </xf>
    <xf numFmtId="0" fontId="37" fillId="0" borderId="2" xfId="21" applyFont="1" applyBorder="1" applyAlignment="1">
      <alignment vertical="top" wrapText="1"/>
    </xf>
    <xf numFmtId="0" fontId="63" fillId="0" borderId="2" xfId="24" applyFont="1" applyBorder="1" applyAlignment="1">
      <alignment vertical="top" wrapText="1"/>
    </xf>
    <xf numFmtId="164" fontId="21" fillId="0" borderId="2" xfId="150" applyFont="1" applyBorder="1"/>
    <xf numFmtId="164" fontId="21" fillId="0" borderId="6" xfId="150" applyFont="1" applyBorder="1" applyAlignment="1">
      <alignment horizontal="center"/>
    </xf>
    <xf numFmtId="164" fontId="21" fillId="0" borderId="8" xfId="150" applyFont="1" applyBorder="1" applyAlignment="1">
      <alignment horizontal="center"/>
    </xf>
    <xf numFmtId="164" fontId="21" fillId="0" borderId="0" xfId="150" applyFont="1" applyAlignment="1">
      <alignment vertical="center"/>
    </xf>
    <xf numFmtId="164" fontId="31" fillId="0" borderId="0" xfId="150" applyFont="1"/>
    <xf numFmtId="164" fontId="21" fillId="0" borderId="0" xfId="150" applyFont="1" applyAlignment="1">
      <alignment vertical="center" wrapText="1"/>
    </xf>
    <xf numFmtId="164" fontId="21" fillId="0" borderId="11" xfId="150" applyFont="1" applyBorder="1" applyAlignment="1">
      <alignment horizontal="center" wrapText="1"/>
    </xf>
    <xf numFmtId="164" fontId="21" fillId="0" borderId="11" xfId="150" applyFont="1" applyBorder="1" applyAlignment="1">
      <alignment horizontal="right" wrapText="1"/>
    </xf>
    <xf numFmtId="164" fontId="22" fillId="0" borderId="13" xfId="150" applyFont="1" applyBorder="1" applyAlignment="1">
      <alignment horizontal="center" vertical="center" wrapText="1"/>
    </xf>
    <xf numFmtId="164" fontId="31" fillId="0" borderId="0" xfId="150" applyFont="1" applyAlignment="1">
      <alignment horizontal="center"/>
    </xf>
    <xf numFmtId="164" fontId="22" fillId="0" borderId="16" xfId="150" applyFont="1" applyBorder="1" applyAlignment="1">
      <alignment horizontal="center" vertical="top" wrapText="1"/>
    </xf>
    <xf numFmtId="164" fontId="22" fillId="0" borderId="17" xfId="150" applyFont="1" applyBorder="1" applyAlignment="1">
      <alignment horizontal="center" vertical="top" wrapText="1"/>
    </xf>
    <xf numFmtId="164" fontId="22" fillId="0" borderId="18" xfId="150" applyFont="1" applyBorder="1" applyAlignment="1">
      <alignment horizontal="center" vertical="top" wrapText="1"/>
    </xf>
    <xf numFmtId="164" fontId="22" fillId="0" borderId="6" xfId="150" applyFont="1" applyBorder="1" applyAlignment="1">
      <alignment horizontal="center" vertical="center" wrapText="1"/>
    </xf>
    <xf numFmtId="164" fontId="30" fillId="0" borderId="22" xfId="150" applyFont="1" applyBorder="1" applyAlignment="1">
      <alignment horizontal="center" wrapText="1"/>
    </xf>
    <xf numFmtId="164" fontId="30" fillId="0" borderId="23" xfId="150" applyFont="1" applyBorder="1" applyAlignment="1">
      <alignment horizontal="center" wrapText="1"/>
    </xf>
    <xf numFmtId="164" fontId="30" fillId="0" borderId="24" xfId="150" applyFont="1" applyBorder="1" applyAlignment="1">
      <alignment horizontal="center" wrapText="1"/>
    </xf>
    <xf numFmtId="164" fontId="22" fillId="0" borderId="2" xfId="150" applyFont="1" applyBorder="1" applyAlignment="1">
      <alignment horizontal="center"/>
    </xf>
    <xf numFmtId="164" fontId="22" fillId="0" borderId="3" xfId="150" applyFont="1" applyBorder="1"/>
    <xf numFmtId="164" fontId="22" fillId="0" borderId="2" xfId="150" applyFont="1" applyBorder="1"/>
    <xf numFmtId="164" fontId="22" fillId="0" borderId="6" xfId="150" applyFont="1" applyBorder="1"/>
    <xf numFmtId="164" fontId="22" fillId="0" borderId="8" xfId="150" applyFont="1" applyBorder="1"/>
    <xf numFmtId="164" fontId="21" fillId="0" borderId="2" xfId="150" applyFont="1" applyBorder="1" applyAlignment="1">
      <alignment horizontal="center"/>
    </xf>
    <xf numFmtId="164" fontId="26" fillId="0" borderId="2" xfId="150" applyFont="1" applyBorder="1" applyAlignment="1">
      <alignment horizontal="center"/>
    </xf>
    <xf numFmtId="164" fontId="8" fillId="0" borderId="2" xfId="150" applyFont="1" applyBorder="1" applyAlignment="1">
      <alignment horizontal="center"/>
    </xf>
    <xf numFmtId="164" fontId="21" fillId="0" borderId="3" xfId="150" applyFont="1" applyBorder="1" applyAlignment="1">
      <alignment horizontal="center"/>
    </xf>
    <xf numFmtId="164" fontId="21" fillId="0" borderId="3" xfId="150" applyFont="1" applyBorder="1"/>
    <xf numFmtId="164" fontId="21" fillId="0" borderId="6" xfId="150" applyFont="1" applyBorder="1"/>
    <xf numFmtId="164" fontId="21" fillId="0" borderId="8" xfId="150" applyFont="1" applyBorder="1"/>
    <xf numFmtId="164" fontId="32" fillId="0" borderId="22" xfId="150" applyFont="1" applyBorder="1" applyAlignment="1">
      <alignment horizontal="center"/>
    </xf>
    <xf numFmtId="164" fontId="32" fillId="0" borderId="23" xfId="150" applyFont="1" applyBorder="1"/>
    <xf numFmtId="164" fontId="32" fillId="0" borderId="22" xfId="150" applyFont="1" applyBorder="1"/>
    <xf numFmtId="164" fontId="32" fillId="0" borderId="24" xfId="150" applyFont="1" applyBorder="1"/>
    <xf numFmtId="164" fontId="21" fillId="0" borderId="2" xfId="150" applyFont="1" applyBorder="1" applyAlignment="1">
      <alignment horizontal="center" vertical="center"/>
    </xf>
    <xf numFmtId="164" fontId="21" fillId="0" borderId="1" xfId="150" applyFont="1" applyBorder="1" applyAlignment="1">
      <alignment horizontal="center"/>
    </xf>
    <xf numFmtId="164" fontId="22" fillId="0" borderId="7" xfId="150" applyFont="1" applyBorder="1"/>
    <xf numFmtId="164" fontId="22" fillId="0" borderId="0" xfId="150" applyFont="1" applyAlignment="1">
      <alignment vertical="center" wrapText="1"/>
    </xf>
    <xf numFmtId="164" fontId="22" fillId="0" borderId="1" xfId="150" applyFont="1" applyBorder="1" applyAlignment="1">
      <alignment horizontal="center"/>
    </xf>
    <xf numFmtId="164" fontId="8" fillId="0" borderId="1" xfId="150" applyFont="1" applyBorder="1" applyAlignment="1">
      <alignment horizontal="center"/>
    </xf>
    <xf numFmtId="164" fontId="32" fillId="0" borderId="26" xfId="150" applyFont="1" applyBorder="1" applyAlignment="1">
      <alignment horizontal="center"/>
    </xf>
    <xf numFmtId="164" fontId="22" fillId="0" borderId="4" xfId="150" applyFont="1" applyBorder="1"/>
    <xf numFmtId="164" fontId="22" fillId="0" borderId="0" xfId="150" applyFont="1"/>
    <xf numFmtId="164" fontId="21" fillId="0" borderId="1" xfId="150" applyFont="1" applyBorder="1"/>
    <xf numFmtId="164" fontId="22" fillId="0" borderId="1" xfId="150" applyFont="1" applyBorder="1"/>
    <xf numFmtId="164" fontId="22" fillId="0" borderId="4" xfId="150" applyFont="1" applyBorder="1" applyAlignment="1">
      <alignment horizontal="center"/>
    </xf>
    <xf numFmtId="164" fontId="32" fillId="0" borderId="0" xfId="150" applyFont="1" applyAlignment="1">
      <alignment horizontal="right" vertical="center"/>
    </xf>
    <xf numFmtId="164" fontId="21" fillId="0" borderId="0" xfId="150" applyFont="1" applyAlignment="1">
      <alignment horizontal="center"/>
    </xf>
    <xf numFmtId="164" fontId="21" fillId="0" borderId="0" xfId="150" applyFont="1"/>
    <xf numFmtId="164" fontId="25" fillId="0" borderId="2" xfId="150" applyFont="1" applyBorder="1"/>
    <xf numFmtId="164" fontId="32" fillId="0" borderId="2" xfId="150" applyFont="1" applyBorder="1" applyAlignment="1">
      <alignment horizontal="center"/>
    </xf>
    <xf numFmtId="164" fontId="32" fillId="0" borderId="1" xfId="150" applyFont="1" applyBorder="1" applyAlignment="1">
      <alignment horizontal="center"/>
    </xf>
    <xf numFmtId="164" fontId="32" fillId="0" borderId="2" xfId="150" applyFont="1" applyBorder="1"/>
    <xf numFmtId="164" fontId="32" fillId="0" borderId="3" xfId="150" applyFont="1" applyBorder="1"/>
    <xf numFmtId="164" fontId="32" fillId="0" borderId="6" xfId="150" applyFont="1" applyBorder="1"/>
    <xf numFmtId="164" fontId="32" fillId="0" borderId="7" xfId="150" applyFont="1" applyBorder="1"/>
    <xf numFmtId="164" fontId="21" fillId="0" borderId="7" xfId="150" applyFont="1" applyBorder="1"/>
    <xf numFmtId="164" fontId="21" fillId="0" borderId="1" xfId="150" applyFont="1" applyBorder="1" applyAlignment="1">
      <alignment horizontal="center" vertical="center"/>
    </xf>
    <xf numFmtId="164" fontId="21" fillId="0" borderId="2" xfId="150" applyFont="1" applyBorder="1" applyAlignment="1">
      <alignment horizontal="center" vertical="top"/>
    </xf>
    <xf numFmtId="164" fontId="21" fillId="0" borderId="8" xfId="150" applyFont="1" applyFill="1" applyBorder="1" applyAlignment="1" applyProtection="1">
      <alignment horizontal="center" vertical="center"/>
    </xf>
    <xf numFmtId="164" fontId="22" fillId="0" borderId="0" xfId="150" applyFont="1" applyAlignment="1">
      <alignment vertical="center"/>
    </xf>
    <xf numFmtId="164" fontId="21" fillId="0" borderId="0" xfId="150" applyFont="1" applyProtection="1">
      <protection locked="0"/>
    </xf>
    <xf numFmtId="164" fontId="21" fillId="0" borderId="0" xfId="150" applyFont="1" applyAlignment="1">
      <alignment horizontal="center" vertical="center" wrapText="1"/>
    </xf>
    <xf numFmtId="164" fontId="21" fillId="0" borderId="0" xfId="150" applyFont="1" applyAlignment="1">
      <alignment horizontal="right" wrapText="1"/>
    </xf>
    <xf numFmtId="164" fontId="22" fillId="0" borderId="46" xfId="150" applyFont="1" applyBorder="1" applyAlignment="1">
      <alignment horizontal="center" vertical="center" wrapText="1"/>
    </xf>
    <xf numFmtId="164" fontId="21" fillId="0" borderId="0" xfId="150" applyFont="1" applyAlignment="1">
      <alignment vertical="top"/>
    </xf>
    <xf numFmtId="164" fontId="32" fillId="0" borderId="29" xfId="150" applyFont="1" applyBorder="1"/>
    <xf numFmtId="164" fontId="26" fillId="0" borderId="2" xfId="150" applyFont="1" applyBorder="1" applyAlignment="1">
      <alignment horizontal="center" vertical="center"/>
    </xf>
    <xf numFmtId="164" fontId="26" fillId="0" borderId="3" xfId="150" applyFont="1" applyBorder="1" applyAlignment="1">
      <alignment horizontal="center" vertical="center"/>
    </xf>
    <xf numFmtId="164" fontId="26" fillId="0" borderId="6" xfId="150" applyFont="1" applyBorder="1" applyAlignment="1">
      <alignment horizontal="center" vertical="center"/>
    </xf>
    <xf numFmtId="164" fontId="26" fillId="0" borderId="7" xfId="150" applyFont="1" applyBorder="1" applyAlignment="1">
      <alignment horizontal="center" vertical="center"/>
    </xf>
    <xf numFmtId="164" fontId="26" fillId="0" borderId="0" xfId="150" applyFont="1" applyAlignment="1">
      <alignment vertical="center"/>
    </xf>
    <xf numFmtId="164" fontId="8" fillId="0" borderId="2" xfId="150" applyFont="1" applyBorder="1" applyAlignment="1">
      <alignment horizontal="center" vertical="center"/>
    </xf>
    <xf numFmtId="164" fontId="23" fillId="0" borderId="22" xfId="150" applyFont="1" applyBorder="1" applyAlignment="1">
      <alignment horizontal="center"/>
    </xf>
    <xf numFmtId="164" fontId="23" fillId="0" borderId="2" xfId="150" applyFont="1" applyBorder="1" applyAlignment="1">
      <alignment horizontal="center"/>
    </xf>
    <xf numFmtId="164" fontId="26" fillId="0" borderId="3" xfId="150" applyFont="1" applyBorder="1"/>
    <xf numFmtId="164" fontId="26" fillId="0" borderId="2" xfId="150" applyFont="1" applyBorder="1"/>
    <xf numFmtId="164" fontId="26" fillId="0" borderId="6" xfId="150" applyFont="1" applyBorder="1"/>
    <xf numFmtId="164" fontId="26" fillId="0" borderId="7" xfId="150" applyFont="1" applyBorder="1"/>
    <xf numFmtId="164" fontId="26" fillId="0" borderId="8" xfId="150" applyFont="1" applyBorder="1" applyAlignment="1">
      <alignment horizontal="center" vertical="center"/>
    </xf>
    <xf numFmtId="164" fontId="33" fillId="0" borderId="2" xfId="150" applyFont="1" applyBorder="1" applyAlignment="1">
      <alignment horizontal="center"/>
    </xf>
    <xf numFmtId="164" fontId="21" fillId="0" borderId="0" xfId="150" applyFont="1" applyAlignment="1">
      <alignment vertical="top" wrapText="1"/>
    </xf>
    <xf numFmtId="164" fontId="31" fillId="0" borderId="2" xfId="150" applyFont="1" applyBorder="1" applyAlignment="1">
      <alignment horizontal="center"/>
    </xf>
    <xf numFmtId="164" fontId="32" fillId="0" borderId="0" xfId="150" applyFont="1"/>
    <xf numFmtId="164" fontId="32" fillId="0" borderId="1" xfId="150" applyFont="1" applyBorder="1"/>
    <xf numFmtId="164" fontId="32" fillId="0" borderId="8" xfId="150" applyFont="1" applyBorder="1"/>
    <xf numFmtId="164" fontId="32" fillId="0" borderId="26" xfId="150" applyFont="1" applyBorder="1"/>
    <xf numFmtId="0" fontId="21" fillId="0" borderId="3" xfId="113" applyFont="1" applyBorder="1" applyAlignment="1">
      <alignment vertical="top" wrapText="1"/>
    </xf>
    <xf numFmtId="0" fontId="22" fillId="0" borderId="3" xfId="113" applyFont="1" applyBorder="1" applyAlignment="1">
      <alignment vertical="top" wrapText="1"/>
    </xf>
    <xf numFmtId="0" fontId="33" fillId="0" borderId="3" xfId="113" applyFont="1" applyBorder="1" applyAlignment="1">
      <alignment vertical="top" wrapText="1"/>
    </xf>
    <xf numFmtId="0" fontId="25" fillId="0" borderId="3" xfId="113" applyFont="1" applyBorder="1" applyAlignment="1">
      <alignment vertical="top" wrapText="1"/>
    </xf>
    <xf numFmtId="0" fontId="25" fillId="0" borderId="3" xfId="113" applyFont="1" applyBorder="1" applyAlignment="1">
      <alignment vertical="top"/>
    </xf>
    <xf numFmtId="0" fontId="24" fillId="0" borderId="3" xfId="113" applyFont="1" applyBorder="1" applyAlignment="1">
      <alignment vertical="top" wrapText="1"/>
    </xf>
    <xf numFmtId="0" fontId="20" fillId="0" borderId="3" xfId="113" applyFont="1" applyBorder="1" applyAlignment="1">
      <alignment vertical="top" wrapText="1"/>
    </xf>
    <xf numFmtId="0" fontId="28" fillId="0" borderId="3" xfId="113" applyFont="1" applyBorder="1" applyAlignment="1">
      <alignment vertical="top" wrapText="1"/>
    </xf>
    <xf numFmtId="0" fontId="23" fillId="0" borderId="3" xfId="113" applyFont="1" applyBorder="1" applyAlignment="1">
      <alignment vertical="top" wrapText="1"/>
    </xf>
    <xf numFmtId="164" fontId="21" fillId="0" borderId="2" xfId="153" applyFont="1" applyBorder="1"/>
    <xf numFmtId="164" fontId="21" fillId="0" borderId="6" xfId="153" applyFont="1" applyBorder="1" applyAlignment="1">
      <alignment horizontal="center"/>
    </xf>
    <xf numFmtId="164" fontId="21" fillId="0" borderId="8" xfId="153" applyFont="1" applyBorder="1" applyAlignment="1">
      <alignment horizontal="center"/>
    </xf>
    <xf numFmtId="164" fontId="21" fillId="0" borderId="0" xfId="153" applyFont="1" applyAlignment="1">
      <alignment vertical="center"/>
    </xf>
    <xf numFmtId="164" fontId="31" fillId="0" borderId="0" xfId="153" applyFont="1"/>
    <xf numFmtId="164" fontId="21" fillId="0" borderId="0" xfId="153" applyFont="1" applyAlignment="1">
      <alignment vertical="center" wrapText="1"/>
    </xf>
    <xf numFmtId="164" fontId="21" fillId="0" borderId="11" xfId="153" applyFont="1" applyBorder="1" applyAlignment="1">
      <alignment horizontal="center" wrapText="1"/>
    </xf>
    <xf numFmtId="164" fontId="21" fillId="0" borderId="11" xfId="153" applyFont="1" applyBorder="1" applyAlignment="1">
      <alignment horizontal="right" wrapText="1"/>
    </xf>
    <xf numFmtId="164" fontId="22" fillId="0" borderId="13" xfId="153" applyFont="1" applyBorder="1" applyAlignment="1">
      <alignment horizontal="center" vertical="center" wrapText="1"/>
    </xf>
    <xf numFmtId="164" fontId="31" fillId="0" borderId="0" xfId="153" applyFont="1" applyAlignment="1">
      <alignment horizontal="center"/>
    </xf>
    <xf numFmtId="164" fontId="22" fillId="0" borderId="16" xfId="153" applyFont="1" applyBorder="1" applyAlignment="1">
      <alignment horizontal="center" vertical="top" wrapText="1"/>
    </xf>
    <xf numFmtId="164" fontId="22" fillId="0" borderId="17" xfId="153" applyFont="1" applyBorder="1" applyAlignment="1">
      <alignment horizontal="center" vertical="top" wrapText="1"/>
    </xf>
    <xf numFmtId="164" fontId="22" fillId="0" borderId="18" xfId="153" applyFont="1" applyBorder="1" applyAlignment="1">
      <alignment horizontal="center" vertical="top" wrapText="1"/>
    </xf>
    <xf numFmtId="164" fontId="22" fillId="0" borderId="6" xfId="153" applyFont="1" applyBorder="1" applyAlignment="1">
      <alignment horizontal="center" vertical="center" wrapText="1"/>
    </xf>
    <xf numFmtId="164" fontId="30" fillId="0" borderId="22" xfId="153" applyFont="1" applyBorder="1" applyAlignment="1">
      <alignment horizontal="center" wrapText="1"/>
    </xf>
    <xf numFmtId="164" fontId="30" fillId="0" borderId="23" xfId="153" applyFont="1" applyBorder="1" applyAlignment="1">
      <alignment horizontal="center" wrapText="1"/>
    </xf>
    <xf numFmtId="164" fontId="30" fillId="0" borderId="24" xfId="153" applyFont="1" applyBorder="1" applyAlignment="1">
      <alignment horizontal="center" wrapText="1"/>
    </xf>
    <xf numFmtId="164" fontId="22" fillId="0" borderId="1" xfId="153" applyFont="1" applyBorder="1" applyAlignment="1">
      <alignment horizontal="center"/>
    </xf>
    <xf numFmtId="164" fontId="22" fillId="0" borderId="12" xfId="153" applyFont="1" applyBorder="1"/>
    <xf numFmtId="164" fontId="22" fillId="0" borderId="3" xfId="153" applyFont="1" applyBorder="1"/>
    <xf numFmtId="164" fontId="22" fillId="0" borderId="2" xfId="153" applyFont="1" applyBorder="1"/>
    <xf numFmtId="164" fontId="22" fillId="0" borderId="6" xfId="153" applyFont="1" applyBorder="1"/>
    <xf numFmtId="164" fontId="22" fillId="0" borderId="8" xfId="153" applyFont="1" applyBorder="1"/>
    <xf numFmtId="164" fontId="21" fillId="0" borderId="1" xfId="153" applyFont="1" applyBorder="1" applyAlignment="1">
      <alignment horizontal="center"/>
    </xf>
    <xf numFmtId="164" fontId="21" fillId="0" borderId="3" xfId="153" applyFont="1" applyBorder="1"/>
    <xf numFmtId="164" fontId="21" fillId="0" borderId="6" xfId="153" applyFont="1" applyBorder="1"/>
    <xf numFmtId="164" fontId="21" fillId="0" borderId="8" xfId="153" applyFont="1" applyBorder="1"/>
    <xf numFmtId="164" fontId="21" fillId="0" borderId="2" xfId="153" applyFont="1" applyBorder="1" applyAlignment="1">
      <alignment horizontal="center"/>
    </xf>
    <xf numFmtId="164" fontId="22" fillId="0" borderId="22" xfId="153" applyFont="1" applyBorder="1" applyAlignment="1">
      <alignment horizontal="center"/>
    </xf>
    <xf numFmtId="164" fontId="22" fillId="0" borderId="26" xfId="153" applyFont="1" applyBorder="1" applyAlignment="1">
      <alignment horizontal="center"/>
    </xf>
    <xf numFmtId="164" fontId="22" fillId="0" borderId="22" xfId="153" applyFont="1" applyBorder="1"/>
    <xf numFmtId="164" fontId="22" fillId="0" borderId="23" xfId="153" applyFont="1" applyBorder="1"/>
    <xf numFmtId="164" fontId="22" fillId="0" borderId="24" xfId="153" applyFont="1" applyBorder="1"/>
    <xf numFmtId="164" fontId="22" fillId="0" borderId="0" xfId="153" applyFont="1" applyAlignment="1">
      <alignment horizontal="right" vertical="center"/>
    </xf>
    <xf numFmtId="164" fontId="21" fillId="0" borderId="1" xfId="153" applyFont="1" applyBorder="1"/>
    <xf numFmtId="164" fontId="22" fillId="0" borderId="1" xfId="153" applyFont="1" applyBorder="1"/>
    <xf numFmtId="164" fontId="21" fillId="0" borderId="0" xfId="153" applyFont="1" applyAlignment="1">
      <alignment horizontal="center"/>
    </xf>
    <xf numFmtId="164" fontId="21" fillId="0" borderId="0" xfId="153" applyFont="1"/>
    <xf numFmtId="164" fontId="22" fillId="0" borderId="2" xfId="153" applyFont="1" applyBorder="1" applyAlignment="1">
      <alignment horizontal="center"/>
    </xf>
    <xf numFmtId="164" fontId="21" fillId="0" borderId="3" xfId="153" applyFont="1" applyBorder="1" applyAlignment="1">
      <alignment horizontal="center"/>
    </xf>
    <xf numFmtId="164" fontId="32" fillId="0" borderId="22" xfId="153" applyFont="1" applyBorder="1" applyAlignment="1">
      <alignment horizontal="center"/>
    </xf>
    <xf numFmtId="164" fontId="32" fillId="0" borderId="23" xfId="153" applyFont="1" applyBorder="1"/>
    <xf numFmtId="164" fontId="32" fillId="0" borderId="22" xfId="153" applyFont="1" applyBorder="1"/>
    <xf numFmtId="164" fontId="32" fillId="0" borderId="24" xfId="153" applyFont="1" applyBorder="1"/>
    <xf numFmtId="164" fontId="21" fillId="0" borderId="2" xfId="153" applyFont="1" applyBorder="1" applyAlignment="1">
      <alignment horizontal="center" vertical="center"/>
    </xf>
    <xf numFmtId="164" fontId="22" fillId="0" borderId="7" xfId="153" applyFont="1" applyBorder="1"/>
    <xf numFmtId="164" fontId="22" fillId="0" borderId="0" xfId="153" applyFont="1"/>
    <xf numFmtId="164" fontId="32" fillId="0" borderId="0" xfId="153" applyFont="1" applyAlignment="1">
      <alignment horizontal="right" vertical="center"/>
    </xf>
    <xf numFmtId="164" fontId="32" fillId="0" borderId="2" xfId="153" applyFont="1" applyBorder="1" applyAlignment="1">
      <alignment horizontal="center"/>
    </xf>
    <xf numFmtId="164" fontId="32" fillId="0" borderId="2" xfId="153" applyFont="1" applyBorder="1"/>
    <xf numFmtId="164" fontId="32" fillId="0" borderId="3" xfId="153" applyFont="1" applyBorder="1"/>
    <xf numFmtId="164" fontId="32" fillId="0" borderId="6" xfId="153" applyFont="1" applyBorder="1"/>
    <xf numFmtId="164" fontId="32" fillId="0" borderId="7" xfId="153" applyFont="1" applyBorder="1"/>
    <xf numFmtId="164" fontId="21" fillId="0" borderId="7" xfId="153" applyFont="1" applyBorder="1"/>
    <xf numFmtId="164" fontId="21" fillId="0" borderId="0" xfId="153" applyFont="1" applyAlignment="1">
      <alignment horizontal="right" wrapText="1"/>
    </xf>
    <xf numFmtId="164" fontId="21" fillId="0" borderId="0" xfId="153" applyFont="1" applyAlignment="1">
      <alignment vertical="top"/>
    </xf>
    <xf numFmtId="164" fontId="33" fillId="0" borderId="2" xfId="153" applyFont="1" applyBorder="1" applyAlignment="1">
      <alignment horizontal="center"/>
    </xf>
    <xf numFmtId="164" fontId="21" fillId="0" borderId="1" xfId="153" applyFont="1" applyBorder="1" applyAlignment="1">
      <alignment horizontal="center" readingOrder="1"/>
    </xf>
    <xf numFmtId="164" fontId="21" fillId="0" borderId="1" xfId="153" applyFont="1" applyBorder="1" applyAlignment="1">
      <alignment readingOrder="1"/>
    </xf>
    <xf numFmtId="164" fontId="21" fillId="0" borderId="6" xfId="153" applyFont="1" applyBorder="1" applyAlignment="1">
      <alignment readingOrder="1"/>
    </xf>
    <xf numFmtId="164" fontId="21" fillId="0" borderId="7" xfId="153" applyFont="1" applyBorder="1" applyAlignment="1">
      <alignment readingOrder="1"/>
    </xf>
    <xf numFmtId="164" fontId="22" fillId="0" borderId="1" xfId="153" applyFont="1" applyBorder="1" applyAlignment="1">
      <alignment horizontal="center" readingOrder="1"/>
    </xf>
    <xf numFmtId="164" fontId="22" fillId="0" borderId="1" xfId="153" applyFont="1" applyBorder="1" applyAlignment="1">
      <alignment readingOrder="1"/>
    </xf>
    <xf numFmtId="164" fontId="22" fillId="0" borderId="6" xfId="153" applyFont="1" applyBorder="1" applyAlignment="1">
      <alignment readingOrder="1"/>
    </xf>
    <xf numFmtId="164" fontId="22" fillId="0" borderId="7" xfId="153" applyFont="1" applyBorder="1" applyAlignment="1">
      <alignment readingOrder="1"/>
    </xf>
    <xf numFmtId="164" fontId="21" fillId="0" borderId="26" xfId="153" applyFont="1" applyBorder="1" applyAlignment="1">
      <alignment horizontal="center"/>
    </xf>
    <xf numFmtId="164" fontId="21" fillId="0" borderId="26" xfId="153" applyFont="1" applyBorder="1"/>
    <xf numFmtId="164" fontId="21" fillId="0" borderId="27" xfId="153" applyFont="1" applyBorder="1"/>
    <xf numFmtId="164" fontId="21" fillId="0" borderId="0" xfId="153" applyFont="1" applyAlignment="1" applyProtection="1">
      <alignment vertical="center"/>
      <protection locked="0"/>
    </xf>
    <xf numFmtId="164" fontId="34" fillId="0" borderId="1" xfId="153" applyFont="1" applyBorder="1" applyAlignment="1">
      <alignment horizontal="center"/>
    </xf>
    <xf numFmtId="164" fontId="34" fillId="0" borderId="1" xfId="153" applyFont="1" applyBorder="1" applyAlignment="1"/>
    <xf numFmtId="164" fontId="34" fillId="0" borderId="6" xfId="153" applyFont="1" applyBorder="1" applyAlignment="1"/>
    <xf numFmtId="164" fontId="34" fillId="0" borderId="7" xfId="153" applyFont="1" applyBorder="1"/>
    <xf numFmtId="164" fontId="33" fillId="0" borderId="0" xfId="153" applyFont="1"/>
    <xf numFmtId="164" fontId="22" fillId="0" borderId="1" xfId="153" applyFont="1" applyBorder="1" applyAlignment="1"/>
    <xf numFmtId="164" fontId="22" fillId="0" borderId="6" xfId="153" applyFont="1" applyBorder="1" applyAlignment="1"/>
    <xf numFmtId="164" fontId="21" fillId="0" borderId="22" xfId="153" applyFont="1" applyBorder="1" applyAlignment="1">
      <alignment horizontal="center"/>
    </xf>
    <xf numFmtId="164" fontId="21" fillId="0" borderId="22" xfId="153" applyFont="1" applyBorder="1"/>
    <xf numFmtId="164" fontId="21" fillId="0" borderId="29" xfId="153" applyFont="1" applyBorder="1"/>
    <xf numFmtId="164" fontId="0" fillId="0" borderId="0" xfId="153" applyFont="1"/>
    <xf numFmtId="164" fontId="21" fillId="0" borderId="0" xfId="153" applyFont="1" applyAlignment="1">
      <alignment horizontal="center" wrapText="1"/>
    </xf>
    <xf numFmtId="164" fontId="22" fillId="0" borderId="49" xfId="153" applyFont="1" applyBorder="1" applyAlignment="1">
      <alignment horizontal="center" vertical="center" wrapText="1"/>
    </xf>
    <xf numFmtId="164" fontId="22" fillId="0" borderId="26" xfId="153" applyFont="1" applyBorder="1"/>
    <xf numFmtId="164" fontId="21" fillId="0" borderId="4" xfId="153" applyFont="1" applyBorder="1" applyAlignment="1">
      <alignment horizontal="center"/>
    </xf>
    <xf numFmtId="164" fontId="21" fillId="0" borderId="4" xfId="153" applyFont="1" applyBorder="1"/>
    <xf numFmtId="164" fontId="30" fillId="0" borderId="3" xfId="153" applyFont="1" applyBorder="1"/>
    <xf numFmtId="164" fontId="30" fillId="0" borderId="2" xfId="153" applyFont="1" applyBorder="1"/>
    <xf numFmtId="164" fontId="30" fillId="0" borderId="6" xfId="153" applyFont="1" applyBorder="1"/>
    <xf numFmtId="164" fontId="30" fillId="0" borderId="7" xfId="153" applyFont="1" applyBorder="1"/>
    <xf numFmtId="164" fontId="33" fillId="0" borderId="2" xfId="153" applyFont="1" applyBorder="1" applyAlignment="1">
      <alignment horizontal="center" vertical="center"/>
    </xf>
    <xf numFmtId="164" fontId="29" fillId="0" borderId="3" xfId="153" applyFont="1" applyBorder="1"/>
    <xf numFmtId="164" fontId="29" fillId="0" borderId="2" xfId="153" applyFont="1" applyBorder="1"/>
    <xf numFmtId="164" fontId="29" fillId="0" borderId="6" xfId="153" applyFont="1" applyBorder="1"/>
    <xf numFmtId="164" fontId="29" fillId="0" borderId="7" xfId="153" applyFont="1" applyBorder="1"/>
    <xf numFmtId="164" fontId="29" fillId="0" borderId="23" xfId="153" applyFont="1" applyBorder="1"/>
    <xf numFmtId="164" fontId="29" fillId="0" borderId="22" xfId="153" applyFont="1" applyBorder="1"/>
    <xf numFmtId="164" fontId="29" fillId="0" borderId="24" xfId="153" applyFont="1" applyBorder="1"/>
    <xf numFmtId="164" fontId="29" fillId="0" borderId="27" xfId="153" applyFont="1" applyBorder="1"/>
    <xf numFmtId="164" fontId="21" fillId="0" borderId="8" xfId="153" applyFont="1" applyBorder="1" applyAlignment="1">
      <alignment horizontal="right"/>
    </xf>
    <xf numFmtId="164" fontId="8" fillId="0" borderId="0" xfId="107" applyFont="1" applyAlignment="1">
      <alignment vertical="center"/>
    </xf>
    <xf numFmtId="166" fontId="21" fillId="0" borderId="11" xfId="107" applyNumberFormat="1" applyFont="1" applyBorder="1" applyAlignment="1">
      <alignment horizontal="center" wrapText="1"/>
    </xf>
    <xf numFmtId="166" fontId="30" fillId="0" borderId="22" xfId="107" applyNumberFormat="1" applyFont="1" applyBorder="1" applyAlignment="1">
      <alignment horizontal="center" wrapText="1"/>
    </xf>
    <xf numFmtId="166" fontId="21" fillId="0" borderId="12" xfId="107" applyNumberFormat="1" applyFont="1" applyBorder="1" applyAlignment="1">
      <alignment horizontal="center"/>
    </xf>
    <xf numFmtId="166" fontId="21" fillId="0" borderId="2" xfId="107" applyNumberFormat="1" applyFont="1" applyBorder="1" applyAlignment="1">
      <alignment horizontal="center"/>
    </xf>
    <xf numFmtId="166" fontId="8" fillId="0" borderId="1" xfId="107" applyNumberFormat="1" applyFont="1" applyBorder="1" applyAlignment="1">
      <alignment horizontal="center"/>
    </xf>
    <xf numFmtId="166" fontId="32" fillId="0" borderId="22" xfId="107" applyNumberFormat="1" applyFont="1" applyBorder="1" applyAlignment="1">
      <alignment horizontal="center"/>
    </xf>
    <xf numFmtId="166" fontId="21" fillId="0" borderId="1" xfId="107" applyNumberFormat="1" applyFont="1" applyBorder="1" applyAlignment="1">
      <alignment horizontal="center"/>
    </xf>
    <xf numFmtId="166" fontId="63" fillId="0" borderId="2" xfId="107" applyNumberFormat="1" applyFont="1" applyBorder="1" applyAlignment="1">
      <alignment horizontal="center"/>
    </xf>
    <xf numFmtId="166" fontId="21" fillId="0" borderId="0" xfId="107" applyNumberFormat="1" applyFont="1" applyAlignment="1">
      <alignment horizontal="center"/>
    </xf>
    <xf numFmtId="166" fontId="21" fillId="0" borderId="11" xfId="107" applyNumberFormat="1" applyFont="1" applyBorder="1" applyAlignment="1">
      <alignment horizontal="center" vertical="center" wrapText="1"/>
    </xf>
    <xf numFmtId="166" fontId="30" fillId="0" borderId="22" xfId="107" applyNumberFormat="1" applyFont="1" applyBorder="1" applyAlignment="1">
      <alignment horizontal="center" vertical="center" wrapText="1"/>
    </xf>
    <xf numFmtId="166" fontId="21" fillId="0" borderId="12" xfId="107" applyNumberFormat="1" applyFont="1" applyBorder="1" applyAlignment="1">
      <alignment horizontal="center" vertical="center"/>
    </xf>
    <xf numFmtId="166" fontId="21" fillId="0" borderId="2" xfId="107" applyNumberFormat="1" applyFont="1" applyBorder="1" applyAlignment="1">
      <alignment horizontal="center" vertical="center"/>
    </xf>
    <xf numFmtId="166" fontId="8" fillId="0" borderId="1" xfId="107" applyNumberFormat="1" applyFont="1" applyBorder="1" applyAlignment="1">
      <alignment horizontal="center" vertical="center"/>
    </xf>
    <xf numFmtId="166" fontId="32" fillId="0" borderId="22" xfId="107" applyNumberFormat="1" applyFont="1" applyBorder="1" applyAlignment="1">
      <alignment horizontal="center" vertical="center"/>
    </xf>
    <xf numFmtId="166" fontId="0" fillId="0" borderId="1" xfId="107" applyNumberFormat="1" applyFont="1" applyBorder="1" applyAlignment="1">
      <alignment horizontal="center" vertical="center"/>
    </xf>
    <xf numFmtId="166" fontId="21" fillId="0" borderId="1" xfId="107" applyNumberFormat="1" applyFont="1" applyBorder="1" applyAlignment="1">
      <alignment horizontal="center" vertical="center"/>
    </xf>
    <xf numFmtId="166" fontId="8" fillId="2" borderId="1" xfId="107" applyNumberFormat="1" applyFont="1" applyFill="1" applyBorder="1" applyAlignment="1">
      <alignment horizontal="center" vertical="center"/>
    </xf>
    <xf numFmtId="166" fontId="63" fillId="0" borderId="2" xfId="107" applyNumberFormat="1" applyFont="1" applyBorder="1" applyAlignment="1">
      <alignment horizontal="center" vertical="center"/>
    </xf>
    <xf numFmtId="166" fontId="21" fillId="0" borderId="0" xfId="107" applyNumberFormat="1" applyFont="1" applyAlignment="1">
      <alignment horizontal="center" vertical="center"/>
    </xf>
    <xf numFmtId="0" fontId="33" fillId="2" borderId="10" xfId="0" quotePrefix="1" applyFont="1" applyFill="1" applyBorder="1" applyAlignment="1">
      <alignment horizontal="center" vertical="top"/>
    </xf>
    <xf numFmtId="0" fontId="33" fillId="2" borderId="2" xfId="105" applyFont="1" applyFill="1" applyBorder="1" applyAlignment="1">
      <alignment vertical="top" wrapText="1"/>
    </xf>
    <xf numFmtId="0" fontId="33" fillId="2" borderId="2" xfId="5" applyFont="1" applyFill="1" applyBorder="1" applyAlignment="1">
      <alignment horizontal="center"/>
    </xf>
    <xf numFmtId="0" fontId="33" fillId="2" borderId="2" xfId="0" applyFont="1" applyFill="1" applyBorder="1" applyAlignment="1">
      <alignment vertical="top" wrapText="1"/>
    </xf>
    <xf numFmtId="3" fontId="33" fillId="2" borderId="1" xfId="15" applyNumberFormat="1" applyFont="1" applyFill="1" applyBorder="1" applyAlignment="1">
      <alignment horizontal="center"/>
    </xf>
    <xf numFmtId="0" fontId="33" fillId="2" borderId="5" xfId="7" applyFont="1" applyFill="1" applyBorder="1" applyAlignment="1">
      <alignment horizontal="center" vertical="top"/>
    </xf>
    <xf numFmtId="0" fontId="33" fillId="2" borderId="5" xfId="0" quotePrefix="1" applyFont="1" applyFill="1" applyBorder="1" applyAlignment="1">
      <alignment horizontal="center" vertical="top"/>
    </xf>
    <xf numFmtId="0" fontId="33" fillId="2" borderId="3" xfId="105" applyFont="1" applyFill="1" applyBorder="1" applyAlignment="1">
      <alignment vertical="top" wrapText="1"/>
    </xf>
    <xf numFmtId="0" fontId="33" fillId="2" borderId="1" xfId="105" applyFont="1" applyFill="1" applyBorder="1" applyAlignment="1">
      <alignment horizontal="center"/>
    </xf>
    <xf numFmtId="0" fontId="21" fillId="2" borderId="5" xfId="0" quotePrefix="1" applyFont="1" applyFill="1" applyBorder="1" applyAlignment="1">
      <alignment horizontal="center" vertical="top"/>
    </xf>
    <xf numFmtId="0" fontId="21" fillId="2" borderId="3" xfId="105" applyFont="1" applyFill="1" applyBorder="1" applyAlignment="1">
      <alignment vertical="top" wrapText="1"/>
    </xf>
    <xf numFmtId="0" fontId="21" fillId="2" borderId="1" xfId="105" applyFont="1" applyFill="1" applyBorder="1" applyAlignment="1">
      <alignment horizontal="center"/>
    </xf>
    <xf numFmtId="0" fontId="21" fillId="2" borderId="5" xfId="7" applyFont="1" applyFill="1" applyBorder="1" applyAlignment="1">
      <alignment horizontal="center" vertical="top"/>
    </xf>
    <xf numFmtId="0" fontId="21" fillId="2" borderId="2" xfId="105" applyFont="1" applyFill="1" applyBorder="1" applyAlignment="1">
      <alignment vertical="top" wrapText="1"/>
    </xf>
    <xf numFmtId="0" fontId="21" fillId="2" borderId="2" xfId="5" applyFont="1" applyFill="1" applyBorder="1" applyAlignment="1">
      <alignment horizontal="center"/>
    </xf>
    <xf numFmtId="166" fontId="22" fillId="0" borderId="22" xfId="107" applyNumberFormat="1" applyFont="1" applyBorder="1" applyAlignment="1">
      <alignment horizontal="center"/>
    </xf>
    <xf numFmtId="166" fontId="33" fillId="2" borderId="2" xfId="0" applyNumberFormat="1" applyFont="1" applyFill="1" applyBorder="1" applyAlignment="1">
      <alignment horizontal="center"/>
    </xf>
    <xf numFmtId="166" fontId="33" fillId="2" borderId="1" xfId="105" applyNumberFormat="1" applyFont="1" applyFill="1" applyBorder="1" applyAlignment="1">
      <alignment horizontal="center"/>
    </xf>
    <xf numFmtId="166" fontId="21" fillId="2" borderId="1" xfId="105" applyNumberFormat="1" applyFont="1" applyFill="1" applyBorder="1" applyAlignment="1">
      <alignment horizontal="center"/>
    </xf>
    <xf numFmtId="166" fontId="22" fillId="0" borderId="2" xfId="107" applyNumberFormat="1" applyFont="1" applyBorder="1" applyAlignment="1">
      <alignment horizontal="center"/>
    </xf>
    <xf numFmtId="166" fontId="21" fillId="0" borderId="1" xfId="107" applyNumberFormat="1" applyFont="1" applyBorder="1" applyAlignment="1">
      <alignment horizontal="center" vertical="top"/>
    </xf>
    <xf numFmtId="166" fontId="21" fillId="0" borderId="0" xfId="107" applyNumberFormat="1" applyFont="1" applyAlignment="1">
      <alignment horizontal="center" wrapText="1"/>
    </xf>
    <xf numFmtId="166" fontId="25" fillId="0" borderId="2" xfId="107" applyNumberFormat="1" applyFont="1" applyBorder="1" applyAlignment="1">
      <alignment horizontal="center"/>
    </xf>
    <xf numFmtId="166" fontId="21" fillId="0" borderId="0" xfId="153" applyNumberFormat="1" applyFont="1" applyAlignment="1">
      <alignment horizontal="center" vertical="center" wrapText="1"/>
    </xf>
    <xf numFmtId="166" fontId="30" fillId="0" borderId="22" xfId="153" applyNumberFormat="1" applyFont="1" applyBorder="1" applyAlignment="1">
      <alignment horizontal="center" wrapText="1"/>
    </xf>
    <xf numFmtId="166" fontId="21" fillId="0" borderId="2" xfId="153" applyNumberFormat="1" applyFont="1" applyBorder="1" applyAlignment="1">
      <alignment horizontal="center"/>
    </xf>
    <xf numFmtId="166" fontId="32" fillId="0" borderId="22" xfId="153" applyNumberFormat="1" applyFont="1" applyBorder="1" applyAlignment="1">
      <alignment horizontal="center"/>
    </xf>
    <xf numFmtId="166" fontId="33" fillId="0" borderId="2" xfId="153" applyNumberFormat="1" applyFont="1" applyBorder="1" applyAlignment="1">
      <alignment horizontal="center" vertical="center"/>
    </xf>
    <xf numFmtId="166" fontId="32" fillId="0" borderId="2" xfId="153" applyNumberFormat="1" applyFont="1" applyBorder="1" applyAlignment="1">
      <alignment horizontal="center"/>
    </xf>
    <xf numFmtId="166" fontId="22" fillId="0" borderId="2" xfId="153" applyNumberFormat="1" applyFont="1" applyBorder="1" applyAlignment="1">
      <alignment horizontal="center"/>
    </xf>
    <xf numFmtId="166" fontId="22" fillId="0" borderId="22" xfId="153" applyNumberFormat="1" applyFont="1" applyBorder="1" applyAlignment="1">
      <alignment horizontal="center"/>
    </xf>
    <xf numFmtId="166" fontId="0" fillId="0" borderId="0" xfId="153" applyNumberFormat="1" applyFont="1"/>
    <xf numFmtId="166" fontId="21" fillId="0" borderId="0" xfId="153" applyNumberFormat="1" applyFont="1" applyAlignment="1">
      <alignment horizontal="center" wrapText="1"/>
    </xf>
    <xf numFmtId="166" fontId="8" fillId="0" borderId="2" xfId="153" applyNumberFormat="1" applyFont="1" applyBorder="1" applyAlignment="1">
      <alignment horizontal="center"/>
    </xf>
    <xf numFmtId="166" fontId="33" fillId="0" borderId="2" xfId="153" applyNumberFormat="1" applyFont="1" applyBorder="1" applyAlignment="1">
      <alignment horizontal="center"/>
    </xf>
    <xf numFmtId="166" fontId="21" fillId="0" borderId="2" xfId="153" applyNumberFormat="1" applyFont="1" applyBorder="1" applyAlignment="1">
      <alignment horizontal="center" vertical="center"/>
    </xf>
    <xf numFmtId="166" fontId="21" fillId="0" borderId="0" xfId="153" applyNumberFormat="1" applyFont="1" applyAlignment="1">
      <alignment horizontal="center"/>
    </xf>
    <xf numFmtId="166" fontId="21" fillId="0" borderId="26" xfId="153" applyNumberFormat="1" applyFont="1" applyBorder="1" applyAlignment="1">
      <alignment horizontal="center"/>
    </xf>
    <xf numFmtId="166" fontId="21" fillId="0" borderId="1" xfId="153" applyNumberFormat="1" applyFont="1" applyBorder="1" applyAlignment="1">
      <alignment horizontal="center"/>
    </xf>
    <xf numFmtId="166" fontId="21" fillId="0" borderId="11" xfId="153" applyNumberFormat="1" applyFont="1" applyBorder="1" applyAlignment="1">
      <alignment horizontal="center" wrapText="1"/>
    </xf>
    <xf numFmtId="166" fontId="21" fillId="0" borderId="2" xfId="153" applyNumberFormat="1" applyFont="1" applyBorder="1" applyAlignment="1">
      <alignment horizontal="center" readingOrder="1"/>
    </xf>
    <xf numFmtId="166" fontId="22" fillId="0" borderId="2" xfId="153" applyNumberFormat="1" applyFont="1" applyBorder="1" applyAlignment="1">
      <alignment horizontal="center" readingOrder="1"/>
    </xf>
    <xf numFmtId="166" fontId="21" fillId="0" borderId="1" xfId="153" applyNumberFormat="1" applyFont="1" applyBorder="1" applyAlignment="1">
      <alignment horizontal="center" readingOrder="1"/>
    </xf>
    <xf numFmtId="166" fontId="34" fillId="0" borderId="2" xfId="153" applyNumberFormat="1" applyFont="1" applyBorder="1" applyAlignment="1">
      <alignment horizontal="center"/>
    </xf>
    <xf numFmtId="166" fontId="15" fillId="0" borderId="2" xfId="153" applyNumberFormat="1" applyFont="1" applyBorder="1" applyAlignment="1">
      <alignment horizontal="center" readingOrder="1"/>
    </xf>
    <xf numFmtId="166" fontId="21" fillId="0" borderId="0" xfId="150" applyNumberFormat="1" applyFont="1" applyAlignment="1">
      <alignment horizontal="center" vertical="center" wrapText="1"/>
    </xf>
    <xf numFmtId="166" fontId="30" fillId="0" borderId="22" xfId="150" applyNumberFormat="1" applyFont="1" applyBorder="1" applyAlignment="1">
      <alignment horizontal="center" wrapText="1"/>
    </xf>
    <xf numFmtId="166" fontId="32" fillId="0" borderId="2" xfId="150" applyNumberFormat="1" applyFont="1" applyBorder="1" applyAlignment="1">
      <alignment horizontal="center"/>
    </xf>
    <xf numFmtId="166" fontId="21" fillId="0" borderId="2" xfId="150" applyNumberFormat="1" applyFont="1" applyBorder="1" applyAlignment="1">
      <alignment horizontal="center"/>
    </xf>
    <xf numFmtId="166" fontId="32" fillId="0" borderId="22" xfId="150" applyNumberFormat="1" applyFont="1" applyBorder="1" applyAlignment="1">
      <alignment horizontal="center"/>
    </xf>
    <xf numFmtId="166" fontId="26" fillId="0" borderId="2" xfId="150" applyNumberFormat="1" applyFont="1" applyBorder="1" applyAlignment="1">
      <alignment horizontal="center" vertical="center"/>
    </xf>
    <xf numFmtId="166" fontId="8" fillId="0" borderId="2" xfId="150" applyNumberFormat="1" applyFont="1" applyBorder="1" applyAlignment="1">
      <alignment horizontal="center" vertical="center"/>
    </xf>
    <xf numFmtId="166" fontId="23" fillId="0" borderId="22" xfId="150" applyNumberFormat="1" applyFont="1" applyBorder="1" applyAlignment="1">
      <alignment horizontal="center"/>
    </xf>
    <xf numFmtId="166" fontId="23" fillId="0" borderId="2" xfId="150" applyNumberFormat="1" applyFont="1" applyBorder="1" applyAlignment="1">
      <alignment horizontal="center"/>
    </xf>
    <xf numFmtId="166" fontId="8" fillId="0" borderId="2" xfId="150" applyNumberFormat="1" applyFont="1" applyBorder="1" applyAlignment="1">
      <alignment horizontal="center"/>
    </xf>
    <xf numFmtId="166" fontId="33" fillId="0" borderId="2" xfId="150" applyNumberFormat="1" applyFont="1" applyBorder="1" applyAlignment="1">
      <alignment horizontal="center"/>
    </xf>
    <xf numFmtId="166" fontId="21" fillId="0" borderId="2" xfId="150" applyNumberFormat="1" applyFont="1" applyBorder="1" applyAlignment="1">
      <alignment horizontal="center" vertical="top"/>
    </xf>
    <xf numFmtId="166" fontId="31" fillId="0" borderId="2" xfId="150" applyNumberFormat="1" applyFont="1" applyBorder="1" applyAlignment="1">
      <alignment horizontal="center"/>
    </xf>
    <xf numFmtId="166" fontId="21" fillId="0" borderId="1" xfId="150" applyNumberFormat="1" applyFont="1" applyBorder="1" applyAlignment="1">
      <alignment horizontal="center"/>
    </xf>
    <xf numFmtId="166" fontId="32" fillId="0" borderId="1" xfId="150" applyNumberFormat="1" applyFont="1" applyBorder="1" applyAlignment="1">
      <alignment horizontal="center"/>
    </xf>
    <xf numFmtId="166" fontId="32" fillId="0" borderId="26" xfId="150" applyNumberFormat="1" applyFont="1" applyBorder="1" applyAlignment="1">
      <alignment horizontal="center"/>
    </xf>
    <xf numFmtId="166" fontId="21" fillId="0" borderId="2" xfId="150" applyNumberFormat="1" applyFont="1" applyBorder="1" applyAlignment="1">
      <alignment horizontal="center" vertical="center"/>
    </xf>
    <xf numFmtId="166" fontId="22" fillId="0" borderId="2" xfId="150" applyNumberFormat="1" applyFont="1" applyBorder="1" applyAlignment="1">
      <alignment horizontal="center"/>
    </xf>
    <xf numFmtId="166" fontId="21" fillId="0" borderId="0" xfId="150" applyNumberFormat="1" applyFont="1" applyAlignment="1">
      <alignment horizontal="center"/>
    </xf>
    <xf numFmtId="166" fontId="21" fillId="0" borderId="11" xfId="150" applyNumberFormat="1" applyFont="1" applyBorder="1" applyAlignment="1">
      <alignment horizontal="center" wrapText="1"/>
    </xf>
    <xf numFmtId="166" fontId="21" fillId="0" borderId="1" xfId="150" applyNumberFormat="1" applyFont="1" applyBorder="1" applyAlignment="1">
      <alignment horizontal="center" vertical="top"/>
    </xf>
    <xf numFmtId="166" fontId="22" fillId="0" borderId="1" xfId="150" applyNumberFormat="1" applyFont="1" applyBorder="1" applyAlignment="1">
      <alignment horizontal="center"/>
    </xf>
    <xf numFmtId="166" fontId="21" fillId="0" borderId="12" xfId="150" applyNumberFormat="1" applyFont="1" applyBorder="1" applyAlignment="1">
      <alignment horizontal="center"/>
    </xf>
    <xf numFmtId="166" fontId="26" fillId="0" borderId="2" xfId="150" applyNumberFormat="1" applyFont="1" applyBorder="1" applyAlignment="1">
      <alignment horizontal="center"/>
    </xf>
    <xf numFmtId="166" fontId="21" fillId="0" borderId="12" xfId="153" applyNumberFormat="1" applyFont="1" applyBorder="1" applyAlignment="1">
      <alignment horizontal="center"/>
    </xf>
    <xf numFmtId="166" fontId="25" fillId="0" borderId="2" xfId="153" applyNumberFormat="1" applyFont="1" applyBorder="1" applyAlignment="1">
      <alignment horizontal="center"/>
    </xf>
    <xf numFmtId="166" fontId="21" fillId="0" borderId="0" xfId="107" applyNumberFormat="1" applyFont="1" applyAlignment="1">
      <alignment horizontal="center" vertical="center" wrapText="1"/>
    </xf>
    <xf numFmtId="166" fontId="25" fillId="0" borderId="2" xfId="107" applyNumberFormat="1" applyFont="1" applyBorder="1" applyAlignment="1">
      <alignment horizontal="center" vertical="center"/>
    </xf>
    <xf numFmtId="166" fontId="32" fillId="0" borderId="1" xfId="107" applyNumberFormat="1" applyFont="1" applyBorder="1" applyAlignment="1">
      <alignment horizontal="center"/>
    </xf>
    <xf numFmtId="166" fontId="32" fillId="0" borderId="1" xfId="107" applyNumberFormat="1" applyFont="1" applyBorder="1" applyAlignment="1">
      <alignment horizontal="center" vertical="center"/>
    </xf>
    <xf numFmtId="166" fontId="21" fillId="0" borderId="1" xfId="107" applyNumberFormat="1" applyFont="1" applyBorder="1" applyAlignment="1">
      <alignment horizontal="center" vertical="center" wrapText="1"/>
    </xf>
    <xf numFmtId="166" fontId="32" fillId="0" borderId="2" xfId="107" applyNumberFormat="1" applyFont="1" applyBorder="1" applyAlignment="1">
      <alignment horizontal="center"/>
    </xf>
    <xf numFmtId="166" fontId="23" fillId="0" borderId="1" xfId="107" applyNumberFormat="1" applyFont="1" applyBorder="1" applyAlignment="1">
      <alignment horizontal="center"/>
    </xf>
    <xf numFmtId="166" fontId="31" fillId="0" borderId="2" xfId="107" applyNumberFormat="1" applyFont="1" applyBorder="1" applyAlignment="1">
      <alignment horizontal="center"/>
    </xf>
    <xf numFmtId="166" fontId="26" fillId="0" borderId="2" xfId="107" applyNumberFormat="1" applyFont="1" applyBorder="1" applyAlignment="1">
      <alignment horizontal="center"/>
    </xf>
    <xf numFmtId="166" fontId="21" fillId="0" borderId="2" xfId="107" applyNumberFormat="1" applyFont="1" applyBorder="1" applyAlignment="1">
      <alignment horizontal="center" vertical="top"/>
    </xf>
    <xf numFmtId="166" fontId="30" fillId="0" borderId="2" xfId="107" applyNumberFormat="1" applyFont="1" applyBorder="1" applyAlignment="1">
      <alignment horizontal="center"/>
    </xf>
    <xf numFmtId="166" fontId="8" fillId="0" borderId="2" xfId="107" applyNumberFormat="1" applyFont="1" applyBorder="1" applyAlignment="1">
      <alignment horizontal="center"/>
    </xf>
    <xf numFmtId="166" fontId="25" fillId="0" borderId="1" xfId="107" applyNumberFormat="1" applyFont="1" applyBorder="1" applyAlignment="1">
      <alignment horizontal="center"/>
    </xf>
    <xf numFmtId="166" fontId="21" fillId="0" borderId="0" xfId="107" applyNumberFormat="1" applyFont="1" applyAlignment="1">
      <alignment horizontal="center" vertical="top"/>
    </xf>
    <xf numFmtId="166" fontId="32" fillId="0" borderId="23" xfId="107" applyNumberFormat="1" applyFont="1" applyBorder="1" applyAlignment="1">
      <alignment horizontal="center"/>
    </xf>
    <xf numFmtId="166" fontId="21" fillId="0" borderId="3" xfId="107" applyNumberFormat="1" applyFont="1" applyBorder="1" applyAlignment="1">
      <alignment horizontal="center"/>
    </xf>
    <xf numFmtId="166" fontId="31" fillId="0" borderId="2" xfId="107" applyNumberFormat="1" applyFont="1" applyBorder="1" applyAlignment="1">
      <alignment horizontal="center" vertical="top"/>
    </xf>
    <xf numFmtId="3" fontId="32" fillId="0" borderId="2" xfId="0" applyNumberFormat="1" applyFont="1" applyBorder="1" applyAlignment="1">
      <alignment horizontal="center"/>
    </xf>
    <xf numFmtId="0" fontId="21" fillId="0" borderId="3" xfId="0" applyFont="1" applyBorder="1" applyAlignment="1">
      <alignment horizontal="center"/>
    </xf>
    <xf numFmtId="4" fontId="32" fillId="0" borderId="2" xfId="24" applyNumberFormat="1" applyFont="1" applyBorder="1"/>
    <xf numFmtId="4" fontId="32" fillId="0" borderId="3" xfId="24" applyNumberFormat="1" applyFont="1" applyBorder="1"/>
    <xf numFmtId="4" fontId="32" fillId="0" borderId="6" xfId="0" applyNumberFormat="1" applyFont="1" applyBorder="1"/>
    <xf numFmtId="4" fontId="32" fillId="0" borderId="7" xfId="0" applyNumberFormat="1" applyFont="1" applyBorder="1"/>
    <xf numFmtId="0" fontId="32" fillId="2" borderId="5" xfId="24" applyFont="1" applyFill="1" applyBorder="1" applyAlignment="1">
      <alignment horizontal="center" vertical="top"/>
    </xf>
    <xf numFmtId="0" fontId="25" fillId="2" borderId="3" xfId="0" applyFont="1" applyFill="1" applyBorder="1" applyAlignment="1">
      <alignment vertical="top" wrapText="1"/>
    </xf>
    <xf numFmtId="3" fontId="21" fillId="2" borderId="2" xfId="0" applyNumberFormat="1" applyFont="1" applyFill="1" applyBorder="1" applyAlignment="1">
      <alignment horizontal="center"/>
    </xf>
    <xf numFmtId="0" fontId="21" fillId="2" borderId="3" xfId="0" applyFont="1" applyFill="1" applyBorder="1" applyAlignment="1">
      <alignment horizontal="center"/>
    </xf>
    <xf numFmtId="4" fontId="32" fillId="2" borderId="3" xfId="24" applyNumberFormat="1" applyFont="1" applyFill="1" applyBorder="1"/>
    <xf numFmtId="4" fontId="32" fillId="2" borderId="2" xfId="24" applyNumberFormat="1" applyFont="1" applyFill="1" applyBorder="1"/>
    <xf numFmtId="4" fontId="32" fillId="2" borderId="6" xfId="0" applyNumberFormat="1" applyFont="1" applyFill="1" applyBorder="1"/>
    <xf numFmtId="4" fontId="32" fillId="2" borderId="7" xfId="0" applyNumberFormat="1" applyFont="1" applyFill="1" applyBorder="1"/>
    <xf numFmtId="0" fontId="22" fillId="2" borderId="0" xfId="6" applyFont="1" applyFill="1" applyAlignment="1">
      <alignment vertical="top" wrapText="1"/>
    </xf>
    <xf numFmtId="0" fontId="31" fillId="2" borderId="5" xfId="24" applyFont="1" applyFill="1" applyBorder="1" applyAlignment="1">
      <alignment horizontal="center" vertical="top"/>
    </xf>
    <xf numFmtId="0" fontId="21" fillId="2" borderId="3" xfId="0" applyFont="1" applyFill="1" applyBorder="1" applyAlignment="1">
      <alignment vertical="top" wrapText="1"/>
    </xf>
    <xf numFmtId="3" fontId="21" fillId="2" borderId="2" xfId="15" applyNumberFormat="1" applyFont="1" applyFill="1" applyBorder="1" applyAlignment="1">
      <alignment horizontal="center"/>
    </xf>
    <xf numFmtId="164" fontId="21" fillId="2" borderId="2" xfId="148" applyFont="1" applyFill="1" applyBorder="1" applyAlignment="1">
      <alignment horizontal="center" vertical="center"/>
    </xf>
    <xf numFmtId="164" fontId="21" fillId="2" borderId="6" xfId="148" applyFont="1" applyFill="1" applyBorder="1" applyAlignment="1">
      <alignment horizontal="center" vertical="center"/>
    </xf>
    <xf numFmtId="164" fontId="21" fillId="2" borderId="8" xfId="148" applyFont="1" applyFill="1" applyBorder="1" applyAlignment="1" applyProtection="1">
      <alignment horizontal="center" vertical="center"/>
    </xf>
    <xf numFmtId="3" fontId="21" fillId="2" borderId="1" xfId="0" applyNumberFormat="1" applyFont="1" applyFill="1" applyBorder="1" applyAlignment="1">
      <alignment horizontal="center"/>
    </xf>
    <xf numFmtId="3" fontId="21" fillId="0" borderId="1" xfId="0" applyNumberFormat="1" applyFont="1" applyBorder="1" applyAlignment="1">
      <alignment horizontal="center"/>
    </xf>
    <xf numFmtId="0" fontId="21" fillId="0" borderId="1" xfId="5" applyFont="1" applyBorder="1" applyAlignment="1">
      <alignment horizontal="center"/>
    </xf>
    <xf numFmtId="0" fontId="21" fillId="2" borderId="5" xfId="0" applyFont="1" applyFill="1" applyBorder="1" applyAlignment="1">
      <alignment horizontal="center" vertical="top"/>
    </xf>
    <xf numFmtId="0" fontId="24" fillId="2" borderId="3" xfId="0" applyFont="1" applyFill="1" applyBorder="1" applyAlignment="1">
      <alignment vertical="top" wrapText="1"/>
    </xf>
    <xf numFmtId="0" fontId="21" fillId="2" borderId="1" xfId="5" applyFont="1" applyFill="1" applyBorder="1" applyAlignment="1">
      <alignment horizontal="center"/>
    </xf>
    <xf numFmtId="0" fontId="21" fillId="2" borderId="1" xfId="0" applyFont="1" applyFill="1" applyBorder="1" applyAlignment="1">
      <alignment horizontal="center"/>
    </xf>
    <xf numFmtId="0" fontId="8" fillId="0" borderId="5" xfId="0" applyFont="1" applyBorder="1" applyAlignment="1">
      <alignment horizontal="center" vertical="top"/>
    </xf>
    <xf numFmtId="164" fontId="8" fillId="0" borderId="6" xfId="107" applyFont="1" applyBorder="1"/>
    <xf numFmtId="164" fontId="8" fillId="0" borderId="8" xfId="107" applyFont="1" applyBorder="1"/>
    <xf numFmtId="164" fontId="8" fillId="0" borderId="0" xfId="107" applyFont="1" applyAlignment="1">
      <alignment vertical="center" wrapText="1"/>
    </xf>
    <xf numFmtId="0" fontId="8" fillId="0" borderId="0" xfId="9" applyFont="1" applyAlignment="1">
      <alignment vertical="center" wrapText="1"/>
    </xf>
    <xf numFmtId="164" fontId="8" fillId="0" borderId="2" xfId="148" applyFont="1" applyBorder="1" applyAlignment="1">
      <alignment horizontal="center" vertical="center"/>
    </xf>
    <xf numFmtId="164" fontId="8" fillId="0" borderId="6" xfId="148" applyFont="1" applyBorder="1" applyAlignment="1">
      <alignment horizontal="center" vertical="center"/>
    </xf>
    <xf numFmtId="164" fontId="8" fillId="0" borderId="8" xfId="148" applyFont="1" applyFill="1" applyBorder="1" applyAlignment="1" applyProtection="1">
      <alignment horizontal="center" vertical="center"/>
    </xf>
    <xf numFmtId="0" fontId="8" fillId="0" borderId="3" xfId="21" applyFont="1" applyBorder="1" applyAlignment="1">
      <alignment vertical="top" wrapText="1"/>
    </xf>
    <xf numFmtId="164" fontId="21" fillId="2" borderId="2" xfId="107" applyFont="1" applyFill="1" applyBorder="1"/>
    <xf numFmtId="164" fontId="21" fillId="2" borderId="3" xfId="107" applyFont="1" applyFill="1" applyBorder="1"/>
    <xf numFmtId="164" fontId="21" fillId="2" borderId="6" xfId="107" applyFont="1" applyFill="1" applyBorder="1"/>
    <xf numFmtId="164" fontId="21" fillId="2" borderId="8" xfId="107" applyFont="1" applyFill="1" applyBorder="1"/>
    <xf numFmtId="17" fontId="40" fillId="2" borderId="0" xfId="104" quotePrefix="1" applyNumberFormat="1" applyFont="1" applyFill="1" applyAlignment="1">
      <alignment horizontal="center"/>
    </xf>
    <xf numFmtId="0" fontId="40" fillId="2" borderId="0" xfId="104" quotePrefix="1" applyFont="1" applyFill="1" applyAlignment="1">
      <alignment horizontal="center"/>
    </xf>
    <xf numFmtId="0" fontId="23" fillId="0" borderId="0" xfId="0" applyFont="1" applyAlignment="1">
      <alignment horizontal="center" wrapText="1"/>
    </xf>
    <xf numFmtId="0" fontId="23" fillId="0" borderId="0" xfId="0" applyFont="1" applyAlignment="1">
      <alignment horizontal="center"/>
    </xf>
    <xf numFmtId="0" fontId="8" fillId="0" borderId="0" xfId="0" applyFont="1" applyAlignment="1">
      <alignment horizontal="center"/>
    </xf>
    <xf numFmtId="0" fontId="20" fillId="0" borderId="0" xfId="0" applyFont="1" applyAlignment="1">
      <alignment horizontal="center"/>
    </xf>
    <xf numFmtId="0" fontId="22" fillId="0" borderId="0" xfId="9" applyFont="1" applyAlignment="1">
      <alignment horizontal="center" vertical="top"/>
    </xf>
    <xf numFmtId="49" fontId="22" fillId="0" borderId="31" xfId="0" applyNumberFormat="1" applyFont="1" applyBorder="1" applyAlignment="1">
      <alignment horizontal="center" vertical="center" wrapText="1"/>
    </xf>
    <xf numFmtId="49" fontId="22" fillId="0" borderId="44" xfId="0" applyNumberFormat="1" applyFont="1" applyBorder="1" applyAlignment="1">
      <alignment horizontal="center" vertical="center" wrapText="1"/>
    </xf>
    <xf numFmtId="0" fontId="22" fillId="0" borderId="12" xfId="0" applyFont="1" applyBorder="1" applyAlignment="1">
      <alignment vertical="center" wrapText="1"/>
    </xf>
    <xf numFmtId="0" fontId="22" fillId="0" borderId="45" xfId="0" applyFont="1" applyBorder="1" applyAlignment="1">
      <alignment vertical="center" wrapText="1"/>
    </xf>
    <xf numFmtId="166" fontId="22" fillId="0" borderId="12" xfId="107" applyNumberFormat="1" applyFont="1" applyBorder="1" applyAlignment="1">
      <alignment horizontal="center" vertical="center" wrapText="1"/>
    </xf>
    <xf numFmtId="164" fontId="22" fillId="0" borderId="12" xfId="107" applyFont="1" applyBorder="1" applyAlignment="1">
      <alignment horizontal="center" vertical="center" wrapText="1"/>
    </xf>
    <xf numFmtId="164" fontId="22" fillId="0" borderId="45" xfId="107" applyFont="1" applyBorder="1" applyAlignment="1">
      <alignment horizontal="center" vertical="center" wrapText="1"/>
    </xf>
    <xf numFmtId="164" fontId="22" fillId="0" borderId="20" xfId="107" applyFont="1" applyBorder="1" applyAlignment="1">
      <alignment horizontal="center" vertical="top" wrapText="1"/>
    </xf>
    <xf numFmtId="164" fontId="22" fillId="0" borderId="14" xfId="107" applyFont="1" applyBorder="1" applyAlignment="1">
      <alignment horizontal="center" vertical="top" wrapText="1"/>
    </xf>
    <xf numFmtId="166" fontId="22" fillId="0" borderId="4" xfId="107" applyNumberFormat="1" applyFont="1" applyBorder="1" applyAlignment="1">
      <alignment horizontal="center" vertical="center" wrapText="1"/>
    </xf>
    <xf numFmtId="164" fontId="22" fillId="0" borderId="2" xfId="107" applyFont="1" applyBorder="1" applyAlignment="1">
      <alignment horizontal="center" vertical="center" wrapText="1"/>
    </xf>
    <xf numFmtId="164" fontId="22" fillId="0" borderId="15" xfId="107" applyFont="1" applyBorder="1" applyAlignment="1">
      <alignment horizontal="center" vertical="center" wrapText="1"/>
    </xf>
    <xf numFmtId="0" fontId="22" fillId="0" borderId="2" xfId="0" applyFont="1" applyBorder="1" applyAlignment="1">
      <alignment vertical="center" wrapText="1"/>
    </xf>
    <xf numFmtId="0" fontId="22" fillId="0" borderId="15" xfId="0" applyFont="1" applyBorder="1" applyAlignment="1">
      <alignment vertical="center" wrapText="1"/>
    </xf>
    <xf numFmtId="49" fontId="22" fillId="0" borderId="5" xfId="0" applyNumberFormat="1" applyFont="1" applyBorder="1" applyAlignment="1">
      <alignment horizontal="center" vertical="center" wrapText="1"/>
    </xf>
    <xf numFmtId="49" fontId="22" fillId="0" borderId="33" xfId="0" applyNumberFormat="1" applyFont="1" applyBorder="1" applyAlignment="1">
      <alignment horizontal="center" vertical="center" wrapText="1"/>
    </xf>
    <xf numFmtId="164" fontId="22" fillId="0" borderId="20" xfId="107" applyFont="1" applyBorder="1" applyAlignment="1">
      <alignment horizontal="center" vertical="center" wrapText="1"/>
    </xf>
    <xf numFmtId="164" fontId="22" fillId="0" borderId="20" xfId="107" applyFont="1" applyBorder="1" applyAlignment="1">
      <alignment horizontal="center" wrapText="1"/>
    </xf>
    <xf numFmtId="164" fontId="22" fillId="0" borderId="14" xfId="107" applyFont="1" applyBorder="1" applyAlignment="1">
      <alignment horizontal="center" wrapText="1"/>
    </xf>
    <xf numFmtId="166" fontId="22" fillId="0" borderId="12" xfId="153" applyNumberFormat="1" applyFont="1" applyBorder="1" applyAlignment="1">
      <alignment horizontal="center" vertical="center" wrapText="1"/>
    </xf>
    <xf numFmtId="166" fontId="22" fillId="0" borderId="4" xfId="153" applyNumberFormat="1" applyFont="1" applyBorder="1" applyAlignment="1">
      <alignment horizontal="center" vertical="center" wrapText="1"/>
    </xf>
    <xf numFmtId="164" fontId="22" fillId="0" borderId="12" xfId="153" applyFont="1" applyBorder="1" applyAlignment="1">
      <alignment horizontal="center" vertical="center" wrapText="1"/>
    </xf>
    <xf numFmtId="164" fontId="22" fillId="0" borderId="2" xfId="153" applyFont="1" applyBorder="1" applyAlignment="1">
      <alignment horizontal="center" vertical="center" wrapText="1"/>
    </xf>
    <xf numFmtId="164" fontId="22" fillId="0" borderId="15" xfId="153" applyFont="1" applyBorder="1" applyAlignment="1">
      <alignment horizontal="center" vertical="center" wrapText="1"/>
    </xf>
    <xf numFmtId="164" fontId="22" fillId="0" borderId="20" xfId="153" applyFont="1" applyBorder="1" applyAlignment="1">
      <alignment horizontal="center" vertical="top" wrapText="1"/>
    </xf>
    <xf numFmtId="164" fontId="22" fillId="0" borderId="14" xfId="153" applyFont="1" applyBorder="1" applyAlignment="1">
      <alignment horizontal="center" vertical="top" wrapText="1"/>
    </xf>
    <xf numFmtId="166" fontId="22" fillId="0" borderId="12" xfId="150" applyNumberFormat="1" applyFont="1" applyBorder="1" applyAlignment="1">
      <alignment horizontal="center" vertical="center" wrapText="1"/>
    </xf>
    <xf numFmtId="166" fontId="22" fillId="0" borderId="4" xfId="150" applyNumberFormat="1" applyFont="1" applyBorder="1" applyAlignment="1">
      <alignment horizontal="center" vertical="center" wrapText="1"/>
    </xf>
    <xf numFmtId="164" fontId="22" fillId="0" borderId="12" xfId="150" applyFont="1" applyBorder="1" applyAlignment="1">
      <alignment horizontal="center" vertical="center" wrapText="1"/>
    </xf>
    <xf numFmtId="164" fontId="22" fillId="0" borderId="2" xfId="150" applyFont="1" applyBorder="1" applyAlignment="1">
      <alignment horizontal="center" vertical="center" wrapText="1"/>
    </xf>
    <xf numFmtId="164" fontId="22" fillId="0" borderId="15" xfId="150" applyFont="1" applyBorder="1" applyAlignment="1">
      <alignment horizontal="center" vertical="center" wrapText="1"/>
    </xf>
    <xf numFmtId="164" fontId="22" fillId="0" borderId="20" xfId="150" applyFont="1" applyBorder="1" applyAlignment="1">
      <alignment horizontal="center" vertical="top" wrapText="1"/>
    </xf>
    <xf numFmtId="164" fontId="22" fillId="0" borderId="14" xfId="150" applyFont="1" applyBorder="1" applyAlignment="1">
      <alignment horizontal="center" vertical="top" wrapText="1"/>
    </xf>
    <xf numFmtId="0" fontId="21" fillId="0" borderId="0" xfId="9" applyFont="1" applyAlignment="1">
      <alignment horizontal="center" vertical="top"/>
    </xf>
    <xf numFmtId="164" fontId="22" fillId="0" borderId="45" xfId="150" applyFont="1" applyBorder="1" applyAlignment="1">
      <alignment horizontal="center" vertical="center" wrapText="1"/>
    </xf>
    <xf numFmtId="164" fontId="22" fillId="0" borderId="20" xfId="150" applyFont="1" applyBorder="1" applyAlignment="1">
      <alignment horizontal="center" wrapText="1"/>
    </xf>
    <xf numFmtId="164" fontId="22" fillId="0" borderId="45" xfId="153" applyFont="1" applyBorder="1" applyAlignment="1">
      <alignment horizontal="center" vertical="center" wrapText="1"/>
    </xf>
    <xf numFmtId="164" fontId="22" fillId="0" borderId="50" xfId="153" applyFont="1" applyBorder="1" applyAlignment="1">
      <alignment horizontal="center" vertical="top" wrapText="1"/>
    </xf>
  </cellXfs>
  <cellStyles count="155">
    <cellStyle name="20% - Accent1" xfId="81" builtinId="30" hidden="1"/>
    <cellStyle name="20% - Accent2" xfId="85" builtinId="34" hidden="1"/>
    <cellStyle name="20% - Accent3" xfId="89" builtinId="38" hidden="1"/>
    <cellStyle name="20% - Accent4" xfId="93" builtinId="42" hidden="1"/>
    <cellStyle name="20% - Accent5" xfId="97" builtinId="46" hidden="1"/>
    <cellStyle name="20% - Accent6" xfId="101" builtinId="50" hidden="1"/>
    <cellStyle name="40% - Accent1" xfId="82" builtinId="31" hidden="1"/>
    <cellStyle name="40% - Accent2" xfId="86" builtinId="35" hidden="1"/>
    <cellStyle name="40% - Accent3" xfId="90" builtinId="39" hidden="1"/>
    <cellStyle name="40% - Accent4" xfId="94" builtinId="43" hidden="1"/>
    <cellStyle name="40% - Accent5" xfId="98" builtinId="47" hidden="1"/>
    <cellStyle name="40% - Accent6" xfId="102" builtinId="51" hidden="1"/>
    <cellStyle name="60% - Accent1" xfId="83" builtinId="32" hidden="1"/>
    <cellStyle name="60% - Accent2" xfId="87" builtinId="36" hidden="1"/>
    <cellStyle name="60% - Accent3" xfId="91" builtinId="40" hidden="1"/>
    <cellStyle name="60% - Accent4" xfId="95" builtinId="44" hidden="1"/>
    <cellStyle name="60% - Accent5" xfId="99" builtinId="48" hidden="1"/>
    <cellStyle name="60% - Accent6" xfId="103" builtinId="52" hidden="1"/>
    <cellStyle name="Accent1" xfId="80" builtinId="29" hidden="1"/>
    <cellStyle name="Accent2" xfId="84" builtinId="33" hidden="1"/>
    <cellStyle name="Accent3" xfId="88" builtinId="37" hidden="1"/>
    <cellStyle name="Accent4" xfId="92" builtinId="41" hidden="1"/>
    <cellStyle name="Accent5" xfId="96" builtinId="45" hidden="1"/>
    <cellStyle name="Accent6" xfId="100" builtinId="49" hidden="1"/>
    <cellStyle name="Bad" xfId="73" builtinId="27" hidden="1"/>
    <cellStyle name="Calculation" xfId="76" builtinId="22" hidden="1"/>
    <cellStyle name="Comma" xfId="1" builtinId="3" hidden="1"/>
    <cellStyle name="Comma" xfId="107" builtinId="3"/>
    <cellStyle name="Comma 10 2" xfId="37" xr:uid="{7ED3AF72-5F27-40C3-9EF7-93B6AA60AD14}"/>
    <cellStyle name="Comma 10 2 2" xfId="124" xr:uid="{F843F57B-1E66-470D-A512-95BD4CB70C77}"/>
    <cellStyle name="Comma 10 4" xfId="38" xr:uid="{B3D39EC7-48B5-45C9-8F8B-1A669AEF24B4}"/>
    <cellStyle name="Comma 10 4 2" xfId="125" xr:uid="{9C47E2A8-F8D2-4009-A7E6-8E60BBC5E6A5}"/>
    <cellStyle name="Comma 11 2" xfId="39" xr:uid="{4821425A-4807-4F4C-89B9-F0C0E4F9AA83}"/>
    <cellStyle name="Comma 11 2 2" xfId="126" xr:uid="{65F1F2E7-FB7B-4363-BB2F-D6F3642E6D16}"/>
    <cellStyle name="Comma 12 2" xfId="29" xr:uid="{5CD0A734-1CCF-4035-AB98-2A4A1FC05232}"/>
    <cellStyle name="Comma 12 2 2" xfId="116" xr:uid="{4F9687D4-C6FF-471C-B1F9-4D7A902E5044}"/>
    <cellStyle name="Comma 12 4" xfId="40" xr:uid="{F7CF4468-A454-489E-AA83-D97B8213AC61}"/>
    <cellStyle name="Comma 12 4 2" xfId="127" xr:uid="{A5D66CE7-D560-4BF2-8F23-8ED74F2E88F9}"/>
    <cellStyle name="Comma 13 2" xfId="28" xr:uid="{94271321-5F48-4BE1-A02F-7CF42C0BB039}"/>
    <cellStyle name="Comma 13 2 2" xfId="115" xr:uid="{C89959B7-5189-4B3E-B3EB-E6623119E8A3}"/>
    <cellStyle name="Comma 13 3" xfId="41" xr:uid="{1FB8F5E4-5BAA-4162-A7A7-0F0A24F5D623}"/>
    <cellStyle name="Comma 13 3 2" xfId="128" xr:uid="{5E27BDBC-66FC-4DFE-AC1F-0683D02C0E48}"/>
    <cellStyle name="Comma 2" xfId="148" xr:uid="{B00EC6A3-7A74-47C5-8B3C-7359FFB330C7}"/>
    <cellStyle name="Comma 2 2" xfId="150" xr:uid="{9D599FC9-C606-4CA6-A5C1-6DE891D99963}"/>
    <cellStyle name="Comma 2 3" xfId="153" xr:uid="{EB42BC49-1F90-40AD-A635-FDE16A93F97A}"/>
    <cellStyle name="Comma 2 3 3" xfId="34" xr:uid="{DC4AEF01-23B8-40EF-93F2-424D1B64B3AE}"/>
    <cellStyle name="Comma 2 3 3 2" xfId="121" xr:uid="{931CEF8F-41CE-4483-BFA2-2013B1A404A6}"/>
    <cellStyle name="Comma 2 3 5" xfId="42" xr:uid="{6272C021-61CE-4557-A44C-8C19EDBAA332}"/>
    <cellStyle name="Comma 2 3 5 2" xfId="129" xr:uid="{7463BA19-3AB9-4F0C-8DD1-02C20F2B3DCE}"/>
    <cellStyle name="Comma 3" xfId="149" xr:uid="{531D112A-5D6A-4CBB-B0D2-4BA085384F4A}"/>
    <cellStyle name="Comma 4" xfId="2" xr:uid="{00000000-0005-0000-0000-000001000000}"/>
    <cellStyle name="Comma 4 2" xfId="109" xr:uid="{8DFEDD18-5DB1-49EA-A05E-FCD27D1DC3D0}"/>
    <cellStyle name="Comma 5" xfId="152" xr:uid="{EC3F8D31-01E3-4E90-9BD4-45796917D024}"/>
    <cellStyle name="Comma 5 2" xfId="31" xr:uid="{9A47607E-4974-4B66-BC0C-B03B8D8B4E62}"/>
    <cellStyle name="Comma 5 2 2" xfId="118" xr:uid="{EABB0713-89B0-4E37-968D-9EAD38A5B167}"/>
    <cellStyle name="Comma 5 4" xfId="43" xr:uid="{C8413748-4ABC-44F0-8590-8C2E968BBCF0}"/>
    <cellStyle name="Comma 5 4 2" xfId="130" xr:uid="{621A395A-9F91-419E-AC35-ADE5A4C9B6E7}"/>
    <cellStyle name="Comma 6" xfId="22" xr:uid="{7AE7574E-E92E-4665-B29B-609E67091ABD}"/>
    <cellStyle name="Comma 6 2" xfId="110" xr:uid="{095513E2-4440-4028-8338-9D629E2FF742}"/>
    <cellStyle name="Comma 6 3" xfId="44" xr:uid="{52CDF0A5-8F58-405E-83F3-DFF693FBC389}"/>
    <cellStyle name="Comma 6 3 2" xfId="131" xr:uid="{BB7DAB61-59F8-4DA3-8E93-29E2052AB8DB}"/>
    <cellStyle name="Comma 7 2" xfId="45" xr:uid="{FD57435A-3E09-4832-A014-429A8AFAFB8D}"/>
    <cellStyle name="Comma 7 2 2" xfId="132" xr:uid="{C80033C5-F801-41F0-BE41-0EB1510C7FCE}"/>
    <cellStyle name="Comma 8 2" xfId="46" xr:uid="{D7D0BE53-9208-4732-B81C-179E77A7D13D}"/>
    <cellStyle name="Comma 8 2 2" xfId="133" xr:uid="{A96EDEA8-65E8-420F-ABE2-EFB77ABCE508}"/>
    <cellStyle name="Currency" xfId="64" builtinId="4" hidden="1"/>
    <cellStyle name="Currency [0]" xfId="65" builtinId="7" hidden="1"/>
    <cellStyle name="Explanatory Text" xfId="79" builtinId="53" hidden="1"/>
    <cellStyle name="Followed Hyperlink" xfId="63" builtinId="9" hidden="1"/>
    <cellStyle name="Good" xfId="72" builtinId="26" hidden="1"/>
    <cellStyle name="Heading 1" xfId="68" builtinId="16" hidden="1"/>
    <cellStyle name="Heading 2" xfId="69" builtinId="17" hidden="1"/>
    <cellStyle name="Heading 3" xfId="70" builtinId="18" hidden="1"/>
    <cellStyle name="Heading 4" xfId="71" builtinId="19" hidden="1"/>
    <cellStyle name="Input" xfId="74" builtinId="20" hidden="1"/>
    <cellStyle name="Linked Cell" xfId="77" builtinId="24" hidden="1"/>
    <cellStyle name="Normal" xfId="0" builtinId="0"/>
    <cellStyle name="Normal - Style1 2" xfId="3" xr:uid="{00000000-0005-0000-0000-000004000000}"/>
    <cellStyle name="Normal 10" xfId="19" xr:uid="{8A665FA4-521D-4306-860E-39E73684F550}"/>
    <cellStyle name="Normal 10 2 2" xfId="4" xr:uid="{00000000-0005-0000-0000-000005000000}"/>
    <cellStyle name="Normal 11" xfId="20" xr:uid="{BBD7D4E3-8983-4D2D-ADEC-C440AE5F4FF2}"/>
    <cellStyle name="Normal 11 3" xfId="14" xr:uid="{4D46EF9D-4B4A-49AD-A82C-1E7B3E8DCBE1}"/>
    <cellStyle name="Normal 12" xfId="104" xr:uid="{1870654D-365A-4564-8915-2318574CCECE}"/>
    <cellStyle name="Normal 14" xfId="62" xr:uid="{C9C984D7-7B07-4B92-B2DC-5F19D77FA353}"/>
    <cellStyle name="Normal 14 2 3 3" xfId="35" xr:uid="{FED58F68-219B-441C-8FB0-C93ADAF28EB9}"/>
    <cellStyle name="Normal 14 2 3 3 2" xfId="122" xr:uid="{0D61026D-2E6F-4E9E-B930-9CA8994AA754}"/>
    <cellStyle name="Normal 14 2 5" xfId="47" xr:uid="{DA016CB2-BD68-44B2-A8C0-57DC09C7A7CE}"/>
    <cellStyle name="Normal 14 2 5 2" xfId="134" xr:uid="{904F9CE2-0147-4903-9001-7967133BE642}"/>
    <cellStyle name="Normal 2" xfId="5" xr:uid="{00000000-0005-0000-0000-000008000000}"/>
    <cellStyle name="Normal 2 2" xfId="18" xr:uid="{AE694F13-CA1C-43E3-96F0-AB8C1F066A4F}"/>
    <cellStyle name="Normal 2 2 2" xfId="25" xr:uid="{EC5B8BB0-F0CE-42F9-8D33-6334B6EB59F3}"/>
    <cellStyle name="Normal 2 2 2 2" xfId="113" xr:uid="{BCAD69E6-48A6-4853-A587-F6817EB723DA}"/>
    <cellStyle name="Normal 2 2 3" xfId="48" xr:uid="{C098BC8C-CEF4-4858-B346-D6607513DF61}"/>
    <cellStyle name="Normal 2 2 3 2" xfId="6" xr:uid="{00000000-0005-0000-0000-00000A000000}"/>
    <cellStyle name="Normal 2 4" xfId="17" xr:uid="{EFFB5369-5F68-467D-A3BB-E577E8FCEBE0}"/>
    <cellStyle name="Normal 3" xfId="7" xr:uid="{00000000-0005-0000-0000-00000B000000}"/>
    <cellStyle name="Normal 4" xfId="10" xr:uid="{96046026-BA25-42B1-AA93-5F73EB0CE7BB}"/>
    <cellStyle name="Normal 4 2" xfId="8" xr:uid="{00000000-0005-0000-0000-00000C000000}"/>
    <cellStyle name="Normal 4 3 3" xfId="33" xr:uid="{20CAE1F2-44E6-4ECF-B518-85116040A7A4}"/>
    <cellStyle name="Normal 4 3 3 2" xfId="120" xr:uid="{CF9A6A90-3E54-4A9A-A4CC-F6F5211ADB21}"/>
    <cellStyle name="Normal 4 3 5" xfId="49" xr:uid="{80554663-7AB0-4EBA-8B4F-A86A1DF073AE}"/>
    <cellStyle name="Normal 4 3 5 2" xfId="135" xr:uid="{087E3DC7-6937-41C3-8991-3446F18DD0FC}"/>
    <cellStyle name="Normal 5" xfId="106" xr:uid="{37784824-4320-4FF5-80FA-55D796B63DB9}"/>
    <cellStyle name="Normal 5 2" xfId="147" xr:uid="{DE6A9FB2-C777-43E0-9476-7FE852B37935}"/>
    <cellStyle name="Normal 5 3" xfId="151" xr:uid="{84D447E5-E38E-4EFC-B1A6-F8BB53B7E077}"/>
    <cellStyle name="Normal 5 4" xfId="154" xr:uid="{B04845D5-64DE-4AA3-95B2-2E0245F086F0}"/>
    <cellStyle name="Normal 6" xfId="108" xr:uid="{7C0F9F34-2149-490E-8714-14487072DE5A}"/>
    <cellStyle name="Normal 7" xfId="11" xr:uid="{CAF92416-CC81-4153-8EDA-708C5D479A47}"/>
    <cellStyle name="Normal 7 10 2" xfId="50" xr:uid="{8AB8EBE6-33B2-4751-BD5F-6194E594B9B5}"/>
    <cellStyle name="Normal 7 10 2 2" xfId="136" xr:uid="{AC39BFBA-6348-4E6A-98E6-761C37399D8D}"/>
    <cellStyle name="Normal 7 11 2" xfId="32" xr:uid="{28EDB746-5AB5-47B3-AB8B-F5F50AB2068D}"/>
    <cellStyle name="Normal 7 11 2 2" xfId="119" xr:uid="{5C6A4585-4B06-4841-B9EC-9AE0CC3318B0}"/>
    <cellStyle name="Normal 7 11 4" xfId="51" xr:uid="{D98B151B-1D70-48BE-B7AE-F7992F8F2C1C}"/>
    <cellStyle name="Normal 7 11 4 2" xfId="137" xr:uid="{34979F37-5637-4497-9B95-37491C3121FD}"/>
    <cellStyle name="Normal 7 12 2" xfId="27" xr:uid="{329438B3-FE99-40D2-A852-5B8416AB6B3F}"/>
    <cellStyle name="Normal 7 12 2 2" xfId="114" xr:uid="{5D9085E4-EA46-4953-BAC6-69763B7CEE26}"/>
    <cellStyle name="Normal 7 3 2" xfId="52" xr:uid="{AE93593C-6D30-4417-A755-E632A4622675}"/>
    <cellStyle name="Normal 7 3 2 2" xfId="138" xr:uid="{A3B4EA9C-FDCF-4562-BCCE-2991A001038E}"/>
    <cellStyle name="Normal 7 4 2" xfId="30" xr:uid="{405252BA-EC07-49B9-92B9-C33286D50328}"/>
    <cellStyle name="Normal 7 4 2 2" xfId="117" xr:uid="{F7B8E7B1-16A4-4AD6-9725-1B20B73D4C97}"/>
    <cellStyle name="Normal 7 4 4" xfId="53" xr:uid="{DF659405-288A-4D2F-B3BD-D88BFE425407}"/>
    <cellStyle name="Normal 7 4 4 2" xfId="139" xr:uid="{34ED8353-ADAC-413D-8A7D-C5F1A62A0D7F}"/>
    <cellStyle name="Normal 7 5" xfId="23" xr:uid="{46E52710-F46B-4D0C-B397-E812F1AB8185}"/>
    <cellStyle name="Normal 7 5 2" xfId="111" xr:uid="{5589FFEE-70A9-4C36-8F1C-3B2B3FF03ACD}"/>
    <cellStyle name="Normal 7 5 3" xfId="54" xr:uid="{F980146E-C831-4B9B-96E4-BC14AAD95715}"/>
    <cellStyle name="Normal 7 5 3 2" xfId="140" xr:uid="{870F3EF9-F521-42DE-AB6E-3CC29BE46E55}"/>
    <cellStyle name="Normal 7 6" xfId="24" xr:uid="{8A73D082-336D-49B5-99D1-C0496C878566}"/>
    <cellStyle name="Normal 7 6 2" xfId="112" xr:uid="{0CED89A2-C184-4294-A4FD-8FB19159F45D}"/>
    <cellStyle name="Normal 7 6 3" xfId="55" xr:uid="{3B32B329-E2FB-482F-BF94-FB250E799AB0}"/>
    <cellStyle name="Normal 7 6 3 2" xfId="141" xr:uid="{BD465D8C-B570-47D1-898C-943AD11905CA}"/>
    <cellStyle name="Normal 7 7 2" xfId="56" xr:uid="{E70EA8AA-8ABC-47C2-893E-A9D0AD7BFFF6}"/>
    <cellStyle name="Normal 7 7 2 2" xfId="142" xr:uid="{421667ED-5B3E-4AB2-AEA7-1E2CF4236D79}"/>
    <cellStyle name="Normal 7 8 2" xfId="57" xr:uid="{53E78986-9E20-49F2-BD27-37559F429F21}"/>
    <cellStyle name="Normal 7 8 2 2" xfId="143" xr:uid="{7880684D-0CD0-4EE2-82CB-F060FD091B7E}"/>
    <cellStyle name="Normal 7 9 2" xfId="36" xr:uid="{E8633390-F0ED-4BCD-AB07-5659A4296DA0}"/>
    <cellStyle name="Normal 7 9 2 2" xfId="123" xr:uid="{A459DAB4-DFA3-4AF5-8FC6-F2A7118B4B1D}"/>
    <cellStyle name="Normal 8" xfId="12" xr:uid="{22A4A9A9-059C-453E-90AA-48E23CA0DB61}"/>
    <cellStyle name="Normal 8 2 2 3" xfId="58" xr:uid="{68AC7A3E-0055-4ED6-AEB9-AB55AC8925F3}"/>
    <cellStyle name="Normal 8 2 2 3 2" xfId="144" xr:uid="{7F047BE4-9DCE-499B-8204-C5BA7F390002}"/>
    <cellStyle name="Normal 8 2 5" xfId="59" xr:uid="{84B75AD4-1683-43A4-A05B-B8CC2239AF01}"/>
    <cellStyle name="Normal 8 2 5 2" xfId="145" xr:uid="{A16F8484-7F71-4A11-B426-FF4032683EE1}"/>
    <cellStyle name="Normal 8 2 7 2" xfId="60" xr:uid="{67FA7B34-EDBA-4D59-96D8-C82D4FB95F49}"/>
    <cellStyle name="Normal 8 2 7 2 2" xfId="146" xr:uid="{5B0CBE62-BE53-47F0-B027-6B8754A1E7D8}"/>
    <cellStyle name="Normal 9" xfId="13" xr:uid="{FA4337E0-8B4F-4DA8-9D48-0D6FAEEFC3D1}"/>
    <cellStyle name="Normal 9 2" xfId="26" xr:uid="{97005B5B-2885-4796-AB92-2931952C4C64}"/>
    <cellStyle name="Normal 9 2 2" xfId="105" xr:uid="{92EFAC6C-F5F4-442B-88FC-90E138092DF0}"/>
    <cellStyle name="Normal 9 3" xfId="61" xr:uid="{E397833D-917A-44AF-AEE4-DAD79314A368}"/>
    <cellStyle name="Normal_BQ-MSTER (2)" xfId="9" xr:uid="{00000000-0005-0000-0000-000010000000}"/>
    <cellStyle name="Normal_BQ-MSTER (2)_BILL-5 - BLOCK - D" xfId="16" xr:uid="{6769E468-F8B6-44B5-BA72-50D69169B968}"/>
    <cellStyle name="Normal_BQ-MSTER (4) 2" xfId="15" xr:uid="{46479BEA-CA2B-4B8B-A640-D5E38A98DE36}"/>
    <cellStyle name="Normal_P1 - General Items(Revised)" xfId="21" xr:uid="{8CF8CBA7-51F4-4262-92DA-8305F4A3B047}"/>
    <cellStyle name="Note" xfId="78" builtinId="10" hidden="1"/>
    <cellStyle name="Output" xfId="75" builtinId="21" hidden="1"/>
    <cellStyle name="Percent" xfId="66" builtinId="5" hidden="1"/>
    <cellStyle name="Title" xfId="67" builtinId="15" hidden="1"/>
  </cellStyles>
  <dxfs count="0"/>
  <tableStyles count="1" defaultTableStyle="TableStyleMedium9" defaultPivotStyle="PivotStyleLight16">
    <tableStyle name="Invisible" pivot="0" table="0" count="0" xr9:uid="{5983CEA4-B9F4-412A-BB1E-2998135B970F}"/>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color rgb="FF66FFFF"/>
      <color rgb="FFFFCCFF"/>
      <color rgb="FFCC99FF"/>
      <color rgb="FFCCCCFF"/>
      <color rgb="FFFF33CC"/>
      <color rgb="FF66CCFF"/>
      <color rgb="FFF6FCAE"/>
      <color rgb="FFBE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sharedStrings" Target="sharedStrings.xml"/><Relationship Id="rId8" Type="http://schemas.openxmlformats.org/officeDocument/2006/relationships/worksheet" Target="worksheets/sheet8.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2.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192.168.10.229\ShareFolder\06PRECON\BUDDHIKA\MTB-Division%2002.xlsx" TargetMode="External"/><Relationship Id="rId1" Type="http://schemas.openxmlformats.org/officeDocument/2006/relationships/externalLinkPath" Target="file:///\\192.168.10.229\ShareFolder\06PRECON\BUDDHIKA\MTB-Division%2002.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gjonesp.sharepoint.com/sites/DohaPreContractTeam/Shared%20Documents/DH2321%20-%20NBIA%20(BOQ)/06%20BOQ%20R2/Bill%20No.%2003%20-%20Main%20Terminal%20Building%20-%20R1.xlsx" TargetMode="External"/><Relationship Id="rId1" Type="http://schemas.openxmlformats.org/officeDocument/2006/relationships/externalLinkPath" Target="https://dgjonesp.sharepoint.com/sites/DohaPreContractTeam/Shared%20Documents/DH2321%20-%20NBIA%20(BOQ)/06%20BOQ%20R2/Bill%20No.%2003%20-%20Main%20Terminal%20Building%20-%20R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V:\01.%20Tenders\2024\Ongoing\067R-%20HIAEP-002%20NBIA%20Rwanda\I.%20Work%20in%20Progress\b.%20QS%20Folder\MEP\Bill%20No.%2003%20-%20Main%20Terminal%20Building%20-%20R1\Bill%20No.%2003%20-%20Main%20Terminal%20Building%20-%20R1.MEP.xlsx" TargetMode="External"/><Relationship Id="rId1" Type="http://schemas.openxmlformats.org/officeDocument/2006/relationships/externalLinkPath" Target="file:///X:\01.%20Tenders\2024\Ongoing\067R-%20HIAEP-002%20NBIA%20Rwanda\I.%20Work%20in%20Progress\b.%20QS%20Folder\MEP\Bill%20No.%2003%20-%20Main%20Terminal%20Building%20-%20R1\Bill%20No.%2003%20-%20Main%20Terminal%20Building%20-%20R1.ME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Div 02"/>
    </sheetNames>
    <sheetDataSet>
      <sheetData sheetId="0">
        <row r="15">
          <cell r="A15" t="str">
            <v>BILL NO 3</v>
          </cell>
        </row>
        <row r="17">
          <cell r="A17" t="str">
            <v>MAIN TERMINAL BUILDING</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Index"/>
      <sheetName val="Div 3"/>
      <sheetName val="Div 4"/>
      <sheetName val="Div 5"/>
      <sheetName val="Div 6"/>
      <sheetName val="Div 7"/>
      <sheetName val="Div 8"/>
      <sheetName val="Div 9"/>
      <sheetName val="Div 10"/>
      <sheetName val="Div 11"/>
      <sheetName val="Div 12"/>
      <sheetName val="Div 13"/>
      <sheetName val="Div 14"/>
      <sheetName val="Div 21"/>
      <sheetName val="Div 22"/>
      <sheetName val="Div 23"/>
      <sheetName val="Div 26 "/>
      <sheetName val="Div 27"/>
      <sheetName val="Div 28"/>
      <sheetName val="Div 31"/>
      <sheetName val="Div 32"/>
      <sheetName val="Summary"/>
    </sheetNames>
    <sheetDataSet>
      <sheetData sheetId="0">
        <row r="15">
          <cell r="A15" t="str">
            <v>BILL NO 3</v>
          </cell>
        </row>
        <row r="17">
          <cell r="A17" t="str">
            <v>MAIN TERMINAL BUILDING</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_2 Pricing Bill"/>
      <sheetName val="Cover"/>
      <sheetName val="Index"/>
      <sheetName val="Div 2"/>
      <sheetName val="Div 4"/>
      <sheetName val="Div 3"/>
      <sheetName val="Div 5"/>
      <sheetName val="Div 6"/>
      <sheetName val="Div 7"/>
      <sheetName val="Div 8"/>
      <sheetName val="Div 9"/>
      <sheetName val="Div 10"/>
      <sheetName val="Div 11"/>
      <sheetName val="Div 12"/>
      <sheetName val="Div 13"/>
      <sheetName val="Div 14"/>
      <sheetName val="Div 21"/>
      <sheetName val="Div 22"/>
      <sheetName val="Div 23"/>
      <sheetName val="Div 26 "/>
      <sheetName val="Div 27"/>
      <sheetName val="Div 28"/>
      <sheetName val="Div 31"/>
      <sheetName val="Div 32"/>
      <sheetName val="Summary"/>
    </sheetNames>
    <sheetDataSet>
      <sheetData sheetId="0">
        <row r="1">
          <cell r="H1" t="str">
            <v>Bill quantity</v>
          </cell>
        </row>
      </sheetData>
      <sheetData sheetId="1">
        <row r="15">
          <cell r="A15" t="str">
            <v>BILL NO 3</v>
          </cell>
        </row>
        <row r="17">
          <cell r="A17" t="str">
            <v>MAIN TERMINAL BUILDING</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026">
          <cell r="J2026">
            <v>33379659.525527906</v>
          </cell>
        </row>
      </sheetData>
      <sheetData sheetId="20"/>
      <sheetData sheetId="21"/>
      <sheetData sheetId="22"/>
      <sheetData sheetId="23"/>
      <sheetData sheetId="2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doha@dgjones.com"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22.v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BB099-B74F-4F16-92FD-9B741654F9CE}">
  <sheetPr codeName="Sheet23">
    <pageSetUpPr fitToPage="1"/>
  </sheetPr>
  <dimension ref="A1:B35"/>
  <sheetViews>
    <sheetView showGridLines="0" view="pageBreakPreview" zoomScaleSheetLayoutView="100" workbookViewId="0">
      <pane ySplit="1" topLeftCell="A2" activePane="bottomLeft" state="frozen"/>
      <selection activeCell="Q1" sqref="Q1"/>
      <selection pane="bottomLeft" activeCell="K14" sqref="K14"/>
    </sheetView>
  </sheetViews>
  <sheetFormatPr defaultColWidth="9.33203125" defaultRowHeight="14.25" x14ac:dyDescent="0.2"/>
  <cols>
    <col min="1" max="1" width="16.6640625" style="6" bestFit="1" customWidth="1"/>
    <col min="2" max="2" width="89.83203125" style="3" customWidth="1"/>
    <col min="3" max="16384" width="9.33203125" style="5"/>
  </cols>
  <sheetData>
    <row r="1" spans="1:2" x14ac:dyDescent="0.2">
      <c r="A1" s="94"/>
      <c r="B1" s="94"/>
    </row>
    <row r="2" spans="1:2" ht="15" x14ac:dyDescent="0.25">
      <c r="A2" s="918" t="s">
        <v>0</v>
      </c>
      <c r="B2" s="919"/>
    </row>
    <row r="3" spans="1:2" ht="15" x14ac:dyDescent="0.25">
      <c r="A3" s="919" t="s">
        <v>1</v>
      </c>
      <c r="B3" s="919"/>
    </row>
    <row r="4" spans="1:2" x14ac:dyDescent="0.2">
      <c r="A4" s="94"/>
      <c r="B4" s="94"/>
    </row>
    <row r="5" spans="1:2" x14ac:dyDescent="0.2">
      <c r="A5" s="920"/>
      <c r="B5" s="920"/>
    </row>
    <row r="6" spans="1:2" ht="15" x14ac:dyDescent="0.25">
      <c r="A6" s="918" t="s">
        <v>2</v>
      </c>
      <c r="B6" s="919"/>
    </row>
    <row r="7" spans="1:2" x14ac:dyDescent="0.2">
      <c r="A7" s="94"/>
      <c r="B7" s="94"/>
    </row>
    <row r="8" spans="1:2" x14ac:dyDescent="0.2">
      <c r="A8" s="94"/>
      <c r="B8" s="94"/>
    </row>
    <row r="9" spans="1:2" x14ac:dyDescent="0.2">
      <c r="A9" s="94"/>
      <c r="B9" s="94"/>
    </row>
    <row r="10" spans="1:2" x14ac:dyDescent="0.2">
      <c r="A10" s="94"/>
      <c r="B10" s="94"/>
    </row>
    <row r="11" spans="1:2" x14ac:dyDescent="0.2">
      <c r="A11" s="94"/>
      <c r="B11" s="94"/>
    </row>
    <row r="12" spans="1:2" x14ac:dyDescent="0.2">
      <c r="A12" s="94"/>
      <c r="B12" s="94"/>
    </row>
    <row r="13" spans="1:2" x14ac:dyDescent="0.2">
      <c r="A13" s="94"/>
      <c r="B13" s="94"/>
    </row>
    <row r="14" spans="1:2" x14ac:dyDescent="0.2">
      <c r="A14" s="94"/>
      <c r="B14" s="94"/>
    </row>
    <row r="15" spans="1:2" ht="15" x14ac:dyDescent="0.25">
      <c r="A15" s="919" t="s">
        <v>3</v>
      </c>
      <c r="B15" s="919"/>
    </row>
    <row r="16" spans="1:2" x14ac:dyDescent="0.2">
      <c r="A16" s="94"/>
      <c r="B16" s="94"/>
    </row>
    <row r="17" spans="1:2" ht="15" x14ac:dyDescent="0.25">
      <c r="A17" s="919" t="s">
        <v>4</v>
      </c>
      <c r="B17" s="919"/>
    </row>
    <row r="18" spans="1:2" ht="12.95" customHeight="1" x14ac:dyDescent="0.25">
      <c r="A18" s="374"/>
      <c r="B18" s="374"/>
    </row>
    <row r="19" spans="1:2" ht="12.95" customHeight="1" x14ac:dyDescent="0.25">
      <c r="A19" s="374"/>
      <c r="B19" s="374"/>
    </row>
    <row r="20" spans="1:2" ht="12.95" customHeight="1" x14ac:dyDescent="0.25">
      <c r="A20" s="374"/>
      <c r="B20" s="374"/>
    </row>
    <row r="21" spans="1:2" ht="12.95" customHeight="1" x14ac:dyDescent="0.2">
      <c r="A21" s="94"/>
      <c r="B21" s="94"/>
    </row>
    <row r="22" spans="1:2" ht="12.95" customHeight="1" x14ac:dyDescent="0.2">
      <c r="A22" s="94"/>
      <c r="B22" s="94"/>
    </row>
    <row r="23" spans="1:2" ht="12.95" customHeight="1" x14ac:dyDescent="0.2">
      <c r="A23" s="94"/>
      <c r="B23" s="94"/>
    </row>
    <row r="24" spans="1:2" ht="12.95" customHeight="1" x14ac:dyDescent="0.2">
      <c r="A24" s="94"/>
      <c r="B24" s="94"/>
    </row>
    <row r="25" spans="1:2" ht="12.95" customHeight="1" x14ac:dyDescent="0.2">
      <c r="A25" s="94"/>
      <c r="B25" s="94"/>
    </row>
    <row r="26" spans="1:2" ht="12.95" customHeight="1" x14ac:dyDescent="0.2">
      <c r="A26" s="94"/>
      <c r="B26" s="94"/>
    </row>
    <row r="27" spans="1:2" ht="12.95" customHeight="1" x14ac:dyDescent="0.2">
      <c r="A27" s="94"/>
      <c r="B27" s="94"/>
    </row>
    <row r="28" spans="1:2" x14ac:dyDescent="0.2">
      <c r="A28" s="19" t="s">
        <v>5</v>
      </c>
      <c r="B28" s="20" t="s">
        <v>6</v>
      </c>
    </row>
    <row r="29" spans="1:2" x14ac:dyDescent="0.2">
      <c r="A29" s="94"/>
      <c r="B29" s="20" t="s">
        <v>7</v>
      </c>
    </row>
    <row r="30" spans="1:2" x14ac:dyDescent="0.2">
      <c r="A30" s="94"/>
      <c r="B30" s="20" t="s">
        <v>8</v>
      </c>
    </row>
    <row r="31" spans="1:2" x14ac:dyDescent="0.2">
      <c r="A31" s="94"/>
      <c r="B31" s="20" t="s">
        <v>9</v>
      </c>
    </row>
    <row r="32" spans="1:2" x14ac:dyDescent="0.2">
      <c r="A32" s="94"/>
      <c r="B32" s="21" t="s">
        <v>10</v>
      </c>
    </row>
    <row r="33" spans="1:2" x14ac:dyDescent="0.2">
      <c r="A33" s="94"/>
      <c r="B33" s="17" t="s">
        <v>11</v>
      </c>
    </row>
    <row r="34" spans="1:2" x14ac:dyDescent="0.2">
      <c r="A34" s="94"/>
      <c r="B34" s="94"/>
    </row>
    <row r="35" spans="1:2" ht="15" x14ac:dyDescent="0.25">
      <c r="A35" s="916" t="s">
        <v>3466</v>
      </c>
      <c r="B35" s="917"/>
    </row>
  </sheetData>
  <mergeCells count="7">
    <mergeCell ref="A35:B35"/>
    <mergeCell ref="A2:B2"/>
    <mergeCell ref="A3:B3"/>
    <mergeCell ref="A5:B5"/>
    <mergeCell ref="A6:B6"/>
    <mergeCell ref="A15:B15"/>
    <mergeCell ref="A17:B17"/>
  </mergeCells>
  <hyperlinks>
    <hyperlink ref="B33" r:id="rId1" display="doha@dgjones.com" xr:uid="{F93E2764-94AE-4E80-BC39-6BCAA1A12DD0}"/>
  </hyperlinks>
  <printOptions horizontalCentered="1"/>
  <pageMargins left="0.5" right="0.5" top="0.5" bottom="0.7" header="0.3" footer="0.3"/>
  <pageSetup paperSize="9" fitToHeight="0" orientation="landscape" useFirstPageNumber="1" r:id="rId2"/>
  <headerFooter scaleWithDoc="0">
    <oddHeader>&amp;R&amp;G</oddHead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72FD9-04A9-466B-9015-86797C46552E}">
  <sheetPr codeName="Sheet24">
    <pageSetUpPr fitToPage="1"/>
  </sheetPr>
  <dimension ref="A1:C27"/>
  <sheetViews>
    <sheetView showGridLines="0" view="pageBreakPreview" zoomScaleSheetLayoutView="100" workbookViewId="0">
      <selection activeCell="K14" sqref="K14"/>
    </sheetView>
  </sheetViews>
  <sheetFormatPr defaultColWidth="9.33203125" defaultRowHeight="14.25" x14ac:dyDescent="0.2"/>
  <cols>
    <col min="1" max="1" width="25.83203125" style="6" customWidth="1"/>
    <col min="2" max="2" width="81.1640625" style="3" customWidth="1"/>
    <col min="3" max="3" width="38.83203125" style="7" customWidth="1"/>
    <col min="4" max="16384" width="9.33203125" style="5"/>
  </cols>
  <sheetData>
    <row r="1" spans="1:3" s="16" customFormat="1" ht="15" x14ac:dyDescent="0.25">
      <c r="A1" s="921" t="str">
        <f>Cover!A15&amp;" - "&amp;Cover!A17</f>
        <v>BILL NO 3 - MAIN TERMINAL BUILDING</v>
      </c>
      <c r="B1" s="921"/>
      <c r="C1" s="921"/>
    </row>
    <row r="2" spans="1:3" s="16" customFormat="1" x14ac:dyDescent="0.2">
      <c r="A2" s="94"/>
      <c r="B2" s="94"/>
      <c r="C2" s="95"/>
    </row>
    <row r="3" spans="1:3" s="16" customFormat="1" ht="15" x14ac:dyDescent="0.25">
      <c r="A3" s="921" t="s">
        <v>12</v>
      </c>
      <c r="B3" s="921"/>
      <c r="C3" s="921"/>
    </row>
    <row r="4" spans="1:3" s="16" customFormat="1" ht="15" x14ac:dyDescent="0.25">
      <c r="A4" s="22"/>
      <c r="B4" s="22"/>
      <c r="C4" s="22"/>
    </row>
    <row r="5" spans="1:3" s="18" customFormat="1" x14ac:dyDescent="0.2">
      <c r="A5" s="96"/>
      <c r="B5" s="96"/>
      <c r="C5" s="97" t="s">
        <v>13</v>
      </c>
    </row>
    <row r="6" spans="1:3" s="18" customFormat="1" ht="18" customHeight="1" x14ac:dyDescent="0.2">
      <c r="A6" s="23" t="s">
        <v>4086</v>
      </c>
      <c r="B6" s="23" t="s">
        <v>4085</v>
      </c>
      <c r="C6" s="97" t="s">
        <v>4087</v>
      </c>
    </row>
    <row r="7" spans="1:3" s="18" customFormat="1" ht="18" customHeight="1" x14ac:dyDescent="0.2">
      <c r="A7" s="23" t="s">
        <v>14</v>
      </c>
      <c r="B7" s="23" t="s">
        <v>15</v>
      </c>
      <c r="C7" s="97" t="s">
        <v>16</v>
      </c>
    </row>
    <row r="8" spans="1:3" s="18" customFormat="1" ht="18" customHeight="1" x14ac:dyDescent="0.2">
      <c r="A8" s="23" t="s">
        <v>17</v>
      </c>
      <c r="B8" s="23" t="s">
        <v>18</v>
      </c>
      <c r="C8" s="97" t="s">
        <v>19</v>
      </c>
    </row>
    <row r="9" spans="1:3" s="18" customFormat="1" ht="18" customHeight="1" x14ac:dyDescent="0.2">
      <c r="A9" s="23" t="s">
        <v>20</v>
      </c>
      <c r="B9" s="23" t="s">
        <v>21</v>
      </c>
      <c r="C9" s="97" t="s">
        <v>3977</v>
      </c>
    </row>
    <row r="10" spans="1:3" s="18" customFormat="1" ht="18" customHeight="1" x14ac:dyDescent="0.2">
      <c r="A10" s="23" t="s">
        <v>22</v>
      </c>
      <c r="B10" s="23" t="s">
        <v>23</v>
      </c>
      <c r="C10" s="97" t="s">
        <v>3978</v>
      </c>
    </row>
    <row r="11" spans="1:3" s="18" customFormat="1" ht="18" customHeight="1" x14ac:dyDescent="0.2">
      <c r="A11" s="23" t="s">
        <v>24</v>
      </c>
      <c r="B11" s="23" t="s">
        <v>25</v>
      </c>
      <c r="C11" s="97" t="s">
        <v>3979</v>
      </c>
    </row>
    <row r="12" spans="1:3" s="18" customFormat="1" ht="18" customHeight="1" x14ac:dyDescent="0.2">
      <c r="A12" s="23" t="s">
        <v>26</v>
      </c>
      <c r="B12" s="23" t="s">
        <v>27</v>
      </c>
      <c r="C12" s="97" t="s">
        <v>28</v>
      </c>
    </row>
    <row r="13" spans="1:3" s="18" customFormat="1" ht="18" customHeight="1" x14ac:dyDescent="0.2">
      <c r="A13" s="23" t="s">
        <v>29</v>
      </c>
      <c r="B13" s="23" t="s">
        <v>30</v>
      </c>
      <c r="C13" s="97" t="s">
        <v>3980</v>
      </c>
    </row>
    <row r="14" spans="1:3" s="18" customFormat="1" ht="18" customHeight="1" x14ac:dyDescent="0.2">
      <c r="A14" s="23" t="s">
        <v>31</v>
      </c>
      <c r="B14" s="23" t="s">
        <v>32</v>
      </c>
      <c r="C14" s="97" t="s">
        <v>33</v>
      </c>
    </row>
    <row r="15" spans="1:3" s="96" customFormat="1" ht="18" customHeight="1" x14ac:dyDescent="0.2">
      <c r="A15" s="23" t="s">
        <v>4070</v>
      </c>
      <c r="B15" s="23" t="s">
        <v>4071</v>
      </c>
      <c r="C15" s="97" t="s">
        <v>4072</v>
      </c>
    </row>
    <row r="16" spans="1:3" s="18" customFormat="1" ht="18" customHeight="1" x14ac:dyDescent="0.2">
      <c r="A16" s="23" t="s">
        <v>34</v>
      </c>
      <c r="B16" s="23" t="s">
        <v>35</v>
      </c>
      <c r="C16" s="97" t="s">
        <v>3981</v>
      </c>
    </row>
    <row r="17" spans="1:3" s="18" customFormat="1" ht="18" customHeight="1" x14ac:dyDescent="0.2">
      <c r="A17" s="23" t="s">
        <v>36</v>
      </c>
      <c r="B17" s="23" t="s">
        <v>37</v>
      </c>
      <c r="C17" s="97" t="s">
        <v>38</v>
      </c>
    </row>
    <row r="18" spans="1:3" s="18" customFormat="1" ht="18" customHeight="1" x14ac:dyDescent="0.2">
      <c r="A18" s="23" t="s">
        <v>39</v>
      </c>
      <c r="B18" s="23" t="s">
        <v>40</v>
      </c>
      <c r="C18" s="97" t="s">
        <v>41</v>
      </c>
    </row>
    <row r="19" spans="1:3" s="18" customFormat="1" ht="18" customHeight="1" x14ac:dyDescent="0.2">
      <c r="A19" s="23" t="s">
        <v>42</v>
      </c>
      <c r="B19" s="23" t="s">
        <v>43</v>
      </c>
      <c r="C19" s="97" t="s">
        <v>3982</v>
      </c>
    </row>
    <row r="20" spans="1:3" s="18" customFormat="1" ht="18" customHeight="1" x14ac:dyDescent="0.2">
      <c r="A20" s="23" t="s">
        <v>44</v>
      </c>
      <c r="B20" s="23" t="s">
        <v>45</v>
      </c>
      <c r="C20" s="97" t="s">
        <v>3983</v>
      </c>
    </row>
    <row r="21" spans="1:3" s="18" customFormat="1" ht="18" customHeight="1" x14ac:dyDescent="0.2">
      <c r="A21" s="23" t="s">
        <v>46</v>
      </c>
      <c r="B21" s="23" t="s">
        <v>47</v>
      </c>
      <c r="C21" s="97" t="s">
        <v>3968</v>
      </c>
    </row>
    <row r="22" spans="1:3" s="18" customFormat="1" ht="18" customHeight="1" x14ac:dyDescent="0.2">
      <c r="A22" s="23" t="s">
        <v>48</v>
      </c>
      <c r="B22" s="23" t="s">
        <v>49</v>
      </c>
      <c r="C22" s="97" t="s">
        <v>3984</v>
      </c>
    </row>
    <row r="23" spans="1:3" s="18" customFormat="1" ht="18" customHeight="1" x14ac:dyDescent="0.2">
      <c r="A23" s="23" t="s">
        <v>50</v>
      </c>
      <c r="B23" s="23" t="s">
        <v>51</v>
      </c>
      <c r="C23" s="97" t="s">
        <v>52</v>
      </c>
    </row>
    <row r="24" spans="1:3" s="18" customFormat="1" ht="18" customHeight="1" x14ac:dyDescent="0.2">
      <c r="A24" s="23" t="s">
        <v>53</v>
      </c>
      <c r="B24" s="23" t="s">
        <v>54</v>
      </c>
      <c r="C24" s="97" t="s">
        <v>55</v>
      </c>
    </row>
    <row r="25" spans="1:3" s="18" customFormat="1" ht="18" customHeight="1" x14ac:dyDescent="0.2">
      <c r="A25" s="23" t="s">
        <v>56</v>
      </c>
      <c r="B25" s="23" t="s">
        <v>57</v>
      </c>
      <c r="C25" s="97" t="s">
        <v>58</v>
      </c>
    </row>
    <row r="26" spans="1:3" s="18" customFormat="1" ht="18" customHeight="1" x14ac:dyDescent="0.2">
      <c r="A26" s="23" t="s">
        <v>59</v>
      </c>
      <c r="B26" s="23" t="s">
        <v>60</v>
      </c>
      <c r="C26" s="97" t="s">
        <v>61</v>
      </c>
    </row>
    <row r="27" spans="1:3" s="18" customFormat="1" ht="18" customHeight="1" x14ac:dyDescent="0.2">
      <c r="A27" s="23" t="s">
        <v>62</v>
      </c>
      <c r="B27" s="23"/>
      <c r="C27" s="97" t="s">
        <v>63</v>
      </c>
    </row>
  </sheetData>
  <mergeCells count="2">
    <mergeCell ref="A1:C1"/>
    <mergeCell ref="A3:C3"/>
  </mergeCells>
  <printOptions horizontalCentered="1"/>
  <pageMargins left="0.5" right="0.5" top="0.5" bottom="0.7" header="0.3" footer="0.3"/>
  <pageSetup paperSize="9"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85DD0-6958-456E-AC93-C7E93A84EDAA}">
  <sheetPr codeName="Sheet4">
    <pageSetUpPr fitToPage="1"/>
  </sheetPr>
  <dimension ref="A1:K109"/>
  <sheetViews>
    <sheetView showGridLines="0" view="pageBreakPreview" zoomScale="85" zoomScaleSheetLayoutView="85" workbookViewId="0">
      <pane ySplit="7" topLeftCell="A8"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775" customWidth="1"/>
    <col min="4" max="4" width="7.83203125" style="449" customWidth="1"/>
    <col min="5" max="8" width="15.83203125" style="426" customWidth="1"/>
    <col min="9" max="9" width="18.83203125" style="426" customWidth="1"/>
    <col min="10" max="10" width="20.83203125" style="426" customWidth="1"/>
    <col min="11" max="11" width="9.33203125" style="436"/>
    <col min="12" max="16384" width="9.33203125" style="5"/>
  </cols>
  <sheetData>
    <row r="1" spans="1:11" ht="15" x14ac:dyDescent="0.2">
      <c r="A1" s="922" t="str">
        <f>[1]Cover!A15&amp;" - "&amp;[1]Cover!A17</f>
        <v>BILL NO 3 - MAIN TERMINAL BUILDING</v>
      </c>
      <c r="B1" s="922"/>
      <c r="C1" s="922"/>
      <c r="D1" s="922"/>
      <c r="E1" s="922"/>
      <c r="F1" s="922"/>
      <c r="G1" s="922"/>
      <c r="H1" s="922"/>
      <c r="I1" s="922"/>
      <c r="J1" s="922"/>
    </row>
    <row r="2" spans="1:11" ht="10.15" customHeight="1" x14ac:dyDescent="0.2">
      <c r="A2" s="922"/>
      <c r="B2" s="922"/>
      <c r="C2" s="922"/>
      <c r="D2" s="922"/>
      <c r="E2" s="922"/>
      <c r="F2" s="922"/>
      <c r="G2" s="922"/>
      <c r="H2" s="922"/>
      <c r="I2" s="922"/>
      <c r="J2" s="922"/>
    </row>
    <row r="3" spans="1:11" ht="15" x14ac:dyDescent="0.2">
      <c r="A3" s="922" t="s">
        <v>4073</v>
      </c>
      <c r="B3" s="922"/>
      <c r="C3" s="922"/>
      <c r="D3" s="922"/>
      <c r="E3" s="922"/>
      <c r="F3" s="922"/>
      <c r="G3" s="922"/>
      <c r="H3" s="922"/>
      <c r="I3" s="922"/>
      <c r="J3" s="922"/>
    </row>
    <row r="4" spans="1:11" ht="10.15" customHeight="1" thickBot="1" x14ac:dyDescent="0.25">
      <c r="A4" s="52"/>
      <c r="B4" s="64"/>
      <c r="C4" s="808"/>
      <c r="D4" s="439"/>
      <c r="E4" s="440"/>
      <c r="F4" s="440"/>
      <c r="G4" s="440"/>
      <c r="H4" s="440"/>
      <c r="I4" s="440"/>
      <c r="J4" s="440"/>
    </row>
    <row r="5" spans="1:11" s="10" customFormat="1" ht="16.5" thickTop="1" thickBot="1" x14ac:dyDescent="0.25">
      <c r="A5" s="923" t="s">
        <v>65</v>
      </c>
      <c r="B5" s="925" t="s">
        <v>66</v>
      </c>
      <c r="C5" s="927" t="s">
        <v>67</v>
      </c>
      <c r="D5" s="928" t="s">
        <v>68</v>
      </c>
      <c r="E5" s="930" t="s">
        <v>69</v>
      </c>
      <c r="F5" s="930"/>
      <c r="G5" s="930"/>
      <c r="H5" s="930"/>
      <c r="I5" s="930"/>
      <c r="J5" s="428" t="s">
        <v>70</v>
      </c>
      <c r="K5" s="438"/>
    </row>
    <row r="6" spans="1:11" s="10" customFormat="1" ht="16.5" thickTop="1" thickBot="1" x14ac:dyDescent="0.25">
      <c r="A6" s="923"/>
      <c r="B6" s="925"/>
      <c r="C6" s="927"/>
      <c r="D6" s="928"/>
      <c r="E6" s="438"/>
      <c r="F6" s="438"/>
      <c r="G6" s="438"/>
      <c r="H6" s="438"/>
      <c r="I6" s="396" t="s">
        <v>75</v>
      </c>
      <c r="J6" s="397" t="s">
        <v>76</v>
      </c>
      <c r="K6" s="438"/>
    </row>
    <row r="7" spans="1:11" s="9" customFormat="1" ht="15.75" thickTop="1" thickBot="1" x14ac:dyDescent="0.25">
      <c r="A7" s="924"/>
      <c r="B7" s="926"/>
      <c r="C7" s="768" t="s">
        <v>77</v>
      </c>
      <c r="D7" s="929"/>
      <c r="E7" s="398" t="s">
        <v>78</v>
      </c>
      <c r="F7" s="398" t="s">
        <v>79</v>
      </c>
      <c r="G7" s="398" t="s">
        <v>80</v>
      </c>
      <c r="H7" s="399" t="s">
        <v>81</v>
      </c>
      <c r="I7" s="400" t="s">
        <v>82</v>
      </c>
      <c r="J7" s="400" t="s">
        <v>83</v>
      </c>
      <c r="K7" s="441"/>
    </row>
    <row r="8" spans="1:11" ht="15.75" thickTop="1" x14ac:dyDescent="0.25">
      <c r="A8" s="1"/>
      <c r="B8" s="30"/>
      <c r="C8" s="770"/>
      <c r="D8" s="442"/>
      <c r="E8" s="401"/>
      <c r="F8" s="401"/>
      <c r="G8" s="401"/>
      <c r="H8" s="402"/>
      <c r="I8" s="443"/>
      <c r="J8" s="404"/>
    </row>
    <row r="9" spans="1:11" s="4" customFormat="1" ht="15" x14ac:dyDescent="0.2">
      <c r="A9" s="1"/>
      <c r="B9" s="53" t="s">
        <v>4074</v>
      </c>
      <c r="C9" s="809"/>
      <c r="D9" s="407"/>
      <c r="E9" s="425"/>
      <c r="F9" s="425"/>
      <c r="G9" s="425"/>
      <c r="H9" s="405"/>
      <c r="I9" s="414"/>
      <c r="J9" s="410"/>
      <c r="K9" s="437"/>
    </row>
    <row r="10" spans="1:11" s="4" customFormat="1" x14ac:dyDescent="0.2">
      <c r="A10" s="1"/>
      <c r="B10" s="2"/>
      <c r="C10" s="770"/>
      <c r="D10" s="407"/>
      <c r="E10" s="425"/>
      <c r="F10" s="425"/>
      <c r="G10" s="425"/>
      <c r="H10" s="405"/>
      <c r="I10" s="414"/>
      <c r="J10" s="410"/>
      <c r="K10" s="437"/>
    </row>
    <row r="11" spans="1:11" s="4" customFormat="1" ht="71.25" x14ac:dyDescent="0.2">
      <c r="A11" s="42"/>
      <c r="B11" s="30" t="s">
        <v>4075</v>
      </c>
      <c r="C11" s="770"/>
      <c r="D11" s="407"/>
      <c r="E11" s="425"/>
      <c r="F11" s="425"/>
      <c r="G11" s="425"/>
      <c r="H11" s="405"/>
      <c r="I11" s="414"/>
      <c r="J11" s="410"/>
      <c r="K11" s="437"/>
    </row>
    <row r="12" spans="1:11" s="4" customFormat="1" x14ac:dyDescent="0.2">
      <c r="A12" s="42"/>
      <c r="B12" s="30"/>
      <c r="C12" s="770"/>
      <c r="D12" s="407"/>
      <c r="E12" s="425"/>
      <c r="F12" s="425"/>
      <c r="G12" s="425"/>
      <c r="H12" s="405"/>
      <c r="I12" s="414"/>
      <c r="J12" s="410"/>
      <c r="K12" s="437"/>
    </row>
    <row r="13" spans="1:11" s="4" customFormat="1" ht="28.5" x14ac:dyDescent="0.2">
      <c r="A13" s="42" t="s">
        <v>77</v>
      </c>
      <c r="B13" s="2" t="s">
        <v>4076</v>
      </c>
      <c r="C13" s="770">
        <v>475</v>
      </c>
      <c r="D13" s="407" t="s">
        <v>98</v>
      </c>
      <c r="E13" s="545">
        <v>0</v>
      </c>
      <c r="F13" s="545">
        <v>0</v>
      </c>
      <c r="G13" s="545">
        <v>0</v>
      </c>
      <c r="H13" s="545">
        <v>94.13</v>
      </c>
      <c r="I13" s="546">
        <f>E13+F13+G13+H13</f>
        <v>94.13</v>
      </c>
      <c r="J13" s="547">
        <f>I13*C13</f>
        <v>44711.75</v>
      </c>
      <c r="K13" s="437"/>
    </row>
    <row r="14" spans="1:11" s="4" customFormat="1" x14ac:dyDescent="0.2">
      <c r="A14" s="42"/>
      <c r="B14" s="30"/>
      <c r="C14" s="770"/>
      <c r="D14" s="407"/>
      <c r="E14" s="425"/>
      <c r="F14" s="425"/>
      <c r="G14" s="425"/>
      <c r="H14" s="405"/>
      <c r="I14" s="414"/>
      <c r="J14" s="410"/>
      <c r="K14" s="437"/>
    </row>
    <row r="15" spans="1:11" s="4" customFormat="1" x14ac:dyDescent="0.2">
      <c r="A15" s="246"/>
      <c r="B15" s="249" t="s">
        <v>4077</v>
      </c>
      <c r="C15" s="779"/>
      <c r="D15" s="444"/>
      <c r="E15" s="425"/>
      <c r="F15" s="425"/>
      <c r="G15" s="425"/>
      <c r="H15" s="405"/>
      <c r="I15" s="414"/>
      <c r="J15" s="410"/>
      <c r="K15" s="437"/>
    </row>
    <row r="16" spans="1:11" s="4" customFormat="1" x14ac:dyDescent="0.2">
      <c r="A16" s="246"/>
      <c r="B16" s="224"/>
      <c r="C16" s="779"/>
      <c r="D16" s="444"/>
      <c r="E16" s="425"/>
      <c r="F16" s="425"/>
      <c r="G16" s="425"/>
      <c r="H16" s="405"/>
      <c r="I16" s="414"/>
      <c r="J16" s="410"/>
      <c r="K16" s="437"/>
    </row>
    <row r="17" spans="1:11" s="4" customFormat="1" x14ac:dyDescent="0.2">
      <c r="A17" s="246" t="s">
        <v>78</v>
      </c>
      <c r="B17" s="224" t="s">
        <v>4078</v>
      </c>
      <c r="C17" s="779">
        <v>1</v>
      </c>
      <c r="D17" s="444" t="s">
        <v>65</v>
      </c>
      <c r="E17" s="545">
        <v>0</v>
      </c>
      <c r="F17" s="545">
        <v>0</v>
      </c>
      <c r="G17" s="545">
        <v>0</v>
      </c>
      <c r="H17" s="545">
        <v>5892.65</v>
      </c>
      <c r="I17" s="546">
        <f>E17+F17+G17+H17</f>
        <v>5892.65</v>
      </c>
      <c r="J17" s="547">
        <f>I17*C17</f>
        <v>5892.65</v>
      </c>
      <c r="K17" s="437"/>
    </row>
    <row r="18" spans="1:11" s="4" customFormat="1" x14ac:dyDescent="0.2">
      <c r="A18" s="246"/>
      <c r="B18" s="224"/>
      <c r="C18" s="779"/>
      <c r="D18" s="444"/>
      <c r="E18" s="425"/>
      <c r="F18" s="425"/>
      <c r="G18" s="425"/>
      <c r="H18" s="405"/>
      <c r="I18" s="414"/>
      <c r="J18" s="410"/>
      <c r="K18" s="437"/>
    </row>
    <row r="19" spans="1:11" s="4" customFormat="1" ht="28.5" x14ac:dyDescent="0.2">
      <c r="A19" s="42" t="s">
        <v>79</v>
      </c>
      <c r="B19" s="224" t="s">
        <v>4079</v>
      </c>
      <c r="C19" s="770">
        <v>4</v>
      </c>
      <c r="D19" s="407" t="s">
        <v>199</v>
      </c>
      <c r="E19" s="545">
        <v>0</v>
      </c>
      <c r="F19" s="545">
        <v>0</v>
      </c>
      <c r="G19" s="545">
        <v>0</v>
      </c>
      <c r="H19" s="545">
        <v>188.26</v>
      </c>
      <c r="I19" s="546">
        <f>E19+F19+G19+H19</f>
        <v>188.26</v>
      </c>
      <c r="J19" s="547">
        <f>I19*C19</f>
        <v>753.04</v>
      </c>
      <c r="K19" s="437"/>
    </row>
    <row r="20" spans="1:11" s="4" customFormat="1" x14ac:dyDescent="0.2">
      <c r="A20" s="246"/>
      <c r="B20" s="224"/>
      <c r="C20" s="779"/>
      <c r="D20" s="444"/>
      <c r="E20" s="425"/>
      <c r="F20" s="425"/>
      <c r="G20" s="425"/>
      <c r="H20" s="405"/>
      <c r="I20" s="414"/>
      <c r="J20" s="410"/>
      <c r="K20" s="437"/>
    </row>
    <row r="21" spans="1:11" s="4" customFormat="1" x14ac:dyDescent="0.2">
      <c r="A21" s="246" t="s">
        <v>80</v>
      </c>
      <c r="B21" s="224" t="s">
        <v>4080</v>
      </c>
      <c r="C21" s="779">
        <v>2</v>
      </c>
      <c r="D21" s="444" t="s">
        <v>199</v>
      </c>
      <c r="E21" s="545">
        <v>0</v>
      </c>
      <c r="F21" s="545">
        <v>0</v>
      </c>
      <c r="G21" s="545">
        <v>0</v>
      </c>
      <c r="H21" s="545">
        <v>213.37</v>
      </c>
      <c r="I21" s="546">
        <f>E21+F21+G21+H21</f>
        <v>213.37</v>
      </c>
      <c r="J21" s="547">
        <f>I21*C21</f>
        <v>426.74</v>
      </c>
      <c r="K21" s="437"/>
    </row>
    <row r="22" spans="1:11" s="4" customFormat="1" x14ac:dyDescent="0.2">
      <c r="A22" s="246"/>
      <c r="B22" s="224"/>
      <c r="C22" s="779"/>
      <c r="D22" s="444"/>
      <c r="E22" s="425"/>
      <c r="F22" s="425"/>
      <c r="G22" s="425"/>
      <c r="H22" s="405"/>
      <c r="I22" s="414"/>
      <c r="J22" s="410"/>
      <c r="K22" s="437"/>
    </row>
    <row r="23" spans="1:11" s="4" customFormat="1" ht="57" x14ac:dyDescent="0.2">
      <c r="A23" s="246"/>
      <c r="B23" s="249" t="s">
        <v>4081</v>
      </c>
      <c r="C23" s="779"/>
      <c r="D23" s="444"/>
      <c r="E23" s="425"/>
      <c r="F23" s="425"/>
      <c r="G23" s="425"/>
      <c r="H23" s="405"/>
      <c r="I23" s="414"/>
      <c r="J23" s="410"/>
      <c r="K23" s="437"/>
    </row>
    <row r="24" spans="1:11" s="4" customFormat="1" x14ac:dyDescent="0.2">
      <c r="A24" s="246"/>
      <c r="B24" s="224"/>
      <c r="C24" s="779"/>
      <c r="D24" s="444"/>
      <c r="E24" s="425"/>
      <c r="F24" s="425"/>
      <c r="G24" s="425"/>
      <c r="H24" s="405"/>
      <c r="I24" s="414"/>
      <c r="J24" s="410"/>
      <c r="K24" s="437"/>
    </row>
    <row r="25" spans="1:11" s="4" customFormat="1" x14ac:dyDescent="0.2">
      <c r="A25" s="246" t="s">
        <v>81</v>
      </c>
      <c r="B25" s="224" t="s">
        <v>4082</v>
      </c>
      <c r="C25" s="779">
        <v>1</v>
      </c>
      <c r="D25" s="444" t="s">
        <v>65</v>
      </c>
      <c r="E25" s="545">
        <v>0</v>
      </c>
      <c r="F25" s="545">
        <v>0</v>
      </c>
      <c r="G25" s="545">
        <v>0</v>
      </c>
      <c r="H25" s="545">
        <v>24392.67</v>
      </c>
      <c r="I25" s="546">
        <f>E25+F25+G25+H25</f>
        <v>24392.67</v>
      </c>
      <c r="J25" s="547">
        <f>I25*C25</f>
        <v>24392.67</v>
      </c>
      <c r="K25" s="437"/>
    </row>
    <row r="26" spans="1:11" s="4" customFormat="1" x14ac:dyDescent="0.2">
      <c r="A26" s="246"/>
      <c r="B26" s="224"/>
      <c r="C26" s="779"/>
      <c r="D26" s="444"/>
      <c r="E26" s="425"/>
      <c r="F26" s="425"/>
      <c r="G26" s="425"/>
      <c r="H26" s="405"/>
      <c r="I26" s="414"/>
      <c r="J26" s="410"/>
      <c r="K26" s="437"/>
    </row>
    <row r="27" spans="1:11" s="4" customFormat="1" x14ac:dyDescent="0.2">
      <c r="A27" s="246"/>
      <c r="B27" s="224"/>
      <c r="C27" s="779"/>
      <c r="D27" s="444"/>
      <c r="E27" s="425"/>
      <c r="F27" s="425"/>
      <c r="G27" s="425"/>
      <c r="H27" s="405"/>
      <c r="I27" s="414"/>
      <c r="J27" s="410"/>
      <c r="K27" s="437"/>
    </row>
    <row r="28" spans="1:11" s="4" customFormat="1" x14ac:dyDescent="0.2">
      <c r="A28" s="246"/>
      <c r="B28" s="224"/>
      <c r="C28" s="779"/>
      <c r="D28" s="444"/>
      <c r="E28" s="425"/>
      <c r="F28" s="425"/>
      <c r="G28" s="425"/>
      <c r="H28" s="405"/>
      <c r="I28" s="414"/>
      <c r="J28" s="410"/>
      <c r="K28" s="437"/>
    </row>
    <row r="29" spans="1:11" s="4" customFormat="1" x14ac:dyDescent="0.2">
      <c r="A29" s="246"/>
      <c r="B29" s="224"/>
      <c r="C29" s="779"/>
      <c r="D29" s="444"/>
      <c r="E29" s="425"/>
      <c r="F29" s="425"/>
      <c r="G29" s="425"/>
      <c r="H29" s="405"/>
      <c r="I29" s="414"/>
      <c r="J29" s="410"/>
      <c r="K29" s="437"/>
    </row>
    <row r="30" spans="1:11" s="4" customFormat="1" x14ac:dyDescent="0.2">
      <c r="A30" s="246"/>
      <c r="B30" s="224"/>
      <c r="C30" s="779"/>
      <c r="D30" s="444"/>
      <c r="E30" s="425"/>
      <c r="F30" s="425"/>
      <c r="G30" s="425"/>
      <c r="H30" s="405"/>
      <c r="I30" s="414"/>
      <c r="J30" s="410"/>
      <c r="K30" s="437"/>
    </row>
    <row r="31" spans="1:11" s="4" customFormat="1" x14ac:dyDescent="0.2">
      <c r="A31" s="246"/>
      <c r="B31" s="224"/>
      <c r="C31" s="779"/>
      <c r="D31" s="444"/>
      <c r="E31" s="425"/>
      <c r="F31" s="425"/>
      <c r="G31" s="425"/>
      <c r="H31" s="405"/>
      <c r="I31" s="414"/>
      <c r="J31" s="410"/>
      <c r="K31" s="437"/>
    </row>
    <row r="32" spans="1:11" s="4" customFormat="1" x14ac:dyDescent="0.2">
      <c r="A32" s="246"/>
      <c r="B32" s="224"/>
      <c r="C32" s="779"/>
      <c r="D32" s="444"/>
      <c r="E32" s="425"/>
      <c r="F32" s="425"/>
      <c r="G32" s="425"/>
      <c r="H32" s="405"/>
      <c r="I32" s="414"/>
      <c r="J32" s="410"/>
      <c r="K32" s="437"/>
    </row>
    <row r="33" spans="1:11" s="4" customFormat="1" x14ac:dyDescent="0.2">
      <c r="A33" s="246"/>
      <c r="B33" s="224"/>
      <c r="C33" s="779"/>
      <c r="D33" s="444"/>
      <c r="E33" s="425"/>
      <c r="F33" s="425"/>
      <c r="G33" s="425"/>
      <c r="H33" s="405"/>
      <c r="I33" s="414"/>
      <c r="J33" s="410"/>
      <c r="K33" s="437"/>
    </row>
    <row r="34" spans="1:11" s="4" customFormat="1" x14ac:dyDescent="0.2">
      <c r="A34" s="246"/>
      <c r="B34" s="224"/>
      <c r="C34" s="779"/>
      <c r="D34" s="444"/>
      <c r="E34" s="425"/>
      <c r="F34" s="425"/>
      <c r="G34" s="425"/>
      <c r="H34" s="405"/>
      <c r="I34" s="414"/>
      <c r="J34" s="410"/>
      <c r="K34" s="437"/>
    </row>
    <row r="35" spans="1:11" s="4" customFormat="1" x14ac:dyDescent="0.2">
      <c r="A35" s="247"/>
      <c r="B35" s="92"/>
      <c r="C35" s="779"/>
      <c r="D35" s="444"/>
      <c r="E35" s="425"/>
      <c r="F35" s="425"/>
      <c r="G35" s="425"/>
      <c r="H35" s="405"/>
      <c r="I35" s="414"/>
      <c r="J35" s="410"/>
      <c r="K35" s="437"/>
    </row>
    <row r="36" spans="1:11" s="4" customFormat="1" x14ac:dyDescent="0.2">
      <c r="A36" s="248"/>
      <c r="B36" s="224"/>
      <c r="C36" s="779"/>
      <c r="D36" s="444"/>
      <c r="E36" s="425"/>
      <c r="F36" s="425"/>
      <c r="G36" s="425"/>
      <c r="H36" s="405"/>
      <c r="I36" s="414"/>
      <c r="J36" s="410"/>
      <c r="K36" s="437"/>
    </row>
    <row r="37" spans="1:11" s="8" customFormat="1" ht="15.75" thickBot="1" x14ac:dyDescent="0.3">
      <c r="A37" s="66"/>
      <c r="B37" s="32" t="s">
        <v>111</v>
      </c>
      <c r="C37" s="772"/>
      <c r="D37" s="445"/>
      <c r="E37" s="412"/>
      <c r="F37" s="412"/>
      <c r="G37" s="412"/>
      <c r="H37" s="411"/>
      <c r="I37" s="446"/>
      <c r="J37" s="447">
        <f>SUM(J8:J36)</f>
        <v>76176.850000000006</v>
      </c>
      <c r="K37" s="448"/>
    </row>
    <row r="38" spans="1:11" ht="15" thickTop="1" x14ac:dyDescent="0.2">
      <c r="A38" s="65"/>
      <c r="B38" s="36"/>
      <c r="C38" s="770"/>
      <c r="D38" s="407"/>
      <c r="E38" s="425"/>
      <c r="F38" s="425"/>
      <c r="G38" s="425"/>
      <c r="H38" s="405"/>
      <c r="I38" s="414"/>
      <c r="J38" s="410"/>
    </row>
    <row r="39" spans="1:11" x14ac:dyDescent="0.2">
      <c r="A39" s="1"/>
      <c r="B39" s="30" t="s">
        <v>152</v>
      </c>
      <c r="C39" s="770"/>
      <c r="D39" s="407"/>
      <c r="E39" s="425"/>
      <c r="F39" s="425"/>
      <c r="G39" s="425"/>
      <c r="H39" s="405"/>
      <c r="I39" s="414"/>
      <c r="J39" s="410"/>
    </row>
    <row r="40" spans="1:11" x14ac:dyDescent="0.2">
      <c r="A40" s="1"/>
      <c r="B40" s="30"/>
      <c r="C40" s="770"/>
      <c r="D40" s="407"/>
      <c r="E40" s="425"/>
      <c r="F40" s="425"/>
      <c r="G40" s="425"/>
      <c r="H40" s="405"/>
      <c r="I40" s="414"/>
      <c r="J40" s="410"/>
    </row>
    <row r="41" spans="1:11" ht="99.75" x14ac:dyDescent="0.2">
      <c r="A41" s="1"/>
      <c r="B41" s="2" t="s">
        <v>153</v>
      </c>
      <c r="C41" s="770"/>
      <c r="D41" s="407"/>
      <c r="E41" s="425"/>
      <c r="F41" s="425"/>
      <c r="G41" s="425"/>
      <c r="H41" s="405"/>
      <c r="I41" s="414"/>
      <c r="J41" s="410"/>
    </row>
    <row r="42" spans="1:11" x14ac:dyDescent="0.2">
      <c r="A42" s="1"/>
      <c r="B42" s="2"/>
      <c r="C42" s="770"/>
      <c r="D42" s="407"/>
      <c r="E42" s="425"/>
      <c r="F42" s="425"/>
      <c r="G42" s="425"/>
      <c r="H42" s="405"/>
      <c r="I42" s="414"/>
      <c r="J42" s="410"/>
    </row>
    <row r="43" spans="1:11" x14ac:dyDescent="0.2">
      <c r="A43" s="1" t="s">
        <v>77</v>
      </c>
      <c r="B43" s="2" t="s">
        <v>154</v>
      </c>
      <c r="C43" s="770"/>
      <c r="D43" s="407"/>
      <c r="E43" s="425"/>
      <c r="F43" s="425"/>
      <c r="G43" s="425"/>
      <c r="H43" s="405"/>
      <c r="I43" s="414"/>
      <c r="J43" s="410"/>
    </row>
    <row r="44" spans="1:11" x14ac:dyDescent="0.2">
      <c r="A44" s="1"/>
      <c r="B44" s="35"/>
      <c r="C44" s="770"/>
      <c r="D44" s="407"/>
      <c r="E44" s="425"/>
      <c r="F44" s="425"/>
      <c r="G44" s="425"/>
      <c r="H44" s="405"/>
      <c r="I44" s="414"/>
      <c r="J44" s="410"/>
    </row>
    <row r="45" spans="1:11" x14ac:dyDescent="0.2">
      <c r="A45" s="1" t="s">
        <v>78</v>
      </c>
      <c r="B45" s="2" t="s">
        <v>154</v>
      </c>
      <c r="C45" s="770"/>
      <c r="D45" s="407"/>
      <c r="E45" s="425"/>
      <c r="F45" s="425"/>
      <c r="G45" s="425"/>
      <c r="H45" s="405"/>
      <c r="I45" s="414"/>
      <c r="J45" s="410"/>
    </row>
    <row r="46" spans="1:11" x14ac:dyDescent="0.2">
      <c r="A46" s="1"/>
      <c r="B46" s="35"/>
      <c r="C46" s="770"/>
      <c r="D46" s="407"/>
      <c r="E46" s="425"/>
      <c r="F46" s="425"/>
      <c r="G46" s="425"/>
      <c r="H46" s="405"/>
      <c r="I46" s="414"/>
      <c r="J46" s="410"/>
    </row>
    <row r="47" spans="1:11" x14ac:dyDescent="0.2">
      <c r="A47" s="1" t="s">
        <v>79</v>
      </c>
      <c r="B47" s="2" t="s">
        <v>154</v>
      </c>
      <c r="C47" s="770"/>
      <c r="D47" s="407"/>
      <c r="E47" s="425"/>
      <c r="F47" s="425"/>
      <c r="G47" s="425"/>
      <c r="H47" s="405"/>
      <c r="I47" s="414"/>
      <c r="J47" s="410"/>
    </row>
    <row r="48" spans="1:11" x14ac:dyDescent="0.2">
      <c r="A48" s="1"/>
      <c r="B48" s="2"/>
      <c r="C48" s="770"/>
      <c r="D48" s="407"/>
      <c r="E48" s="425"/>
      <c r="F48" s="425"/>
      <c r="G48" s="425"/>
      <c r="H48" s="405"/>
      <c r="I48" s="414"/>
      <c r="J48" s="410"/>
    </row>
    <row r="49" spans="1:10" x14ac:dyDescent="0.2">
      <c r="A49" s="1" t="s">
        <v>80</v>
      </c>
      <c r="B49" s="2" t="s">
        <v>154</v>
      </c>
      <c r="C49" s="770"/>
      <c r="D49" s="407"/>
      <c r="E49" s="425"/>
      <c r="F49" s="425"/>
      <c r="G49" s="425"/>
      <c r="H49" s="405"/>
      <c r="I49" s="414"/>
      <c r="J49" s="410"/>
    </row>
    <row r="50" spans="1:10" x14ac:dyDescent="0.2">
      <c r="A50" s="1"/>
      <c r="B50" s="35"/>
      <c r="C50" s="770"/>
      <c r="D50" s="407"/>
      <c r="E50" s="425"/>
      <c r="F50" s="425"/>
      <c r="G50" s="425"/>
      <c r="H50" s="405"/>
      <c r="I50" s="414"/>
      <c r="J50" s="410"/>
    </row>
    <row r="51" spans="1:10" x14ac:dyDescent="0.2">
      <c r="A51" s="1" t="s">
        <v>81</v>
      </c>
      <c r="B51" s="2" t="s">
        <v>154</v>
      </c>
      <c r="C51" s="770"/>
      <c r="D51" s="407"/>
      <c r="E51" s="425"/>
      <c r="F51" s="425"/>
      <c r="G51" s="425"/>
      <c r="H51" s="405"/>
      <c r="I51" s="414"/>
      <c r="J51" s="410"/>
    </row>
    <row r="52" spans="1:10" x14ac:dyDescent="0.2">
      <c r="A52" s="1"/>
      <c r="B52" s="35"/>
      <c r="C52" s="770"/>
      <c r="D52" s="407"/>
      <c r="E52" s="425"/>
      <c r="F52" s="425"/>
      <c r="G52" s="425"/>
      <c r="H52" s="405"/>
      <c r="I52" s="414"/>
      <c r="J52" s="410"/>
    </row>
    <row r="53" spans="1:10" x14ac:dyDescent="0.2">
      <c r="A53" s="1" t="s">
        <v>92</v>
      </c>
      <c r="B53" s="2" t="s">
        <v>154</v>
      </c>
      <c r="C53" s="770"/>
      <c r="D53" s="407"/>
      <c r="E53" s="425"/>
      <c r="F53" s="425"/>
      <c r="G53" s="425"/>
      <c r="H53" s="405"/>
      <c r="I53" s="414"/>
      <c r="J53" s="410"/>
    </row>
    <row r="54" spans="1:10" x14ac:dyDescent="0.2">
      <c r="A54" s="1"/>
      <c r="B54" s="2"/>
      <c r="C54" s="770"/>
      <c r="D54" s="407"/>
      <c r="E54" s="425"/>
      <c r="F54" s="425"/>
      <c r="G54" s="425"/>
      <c r="H54" s="405"/>
      <c r="I54" s="414"/>
      <c r="J54" s="410"/>
    </row>
    <row r="55" spans="1:10" x14ac:dyDescent="0.2">
      <c r="A55" s="1" t="s">
        <v>94</v>
      </c>
      <c r="B55" s="2" t="s">
        <v>154</v>
      </c>
      <c r="C55" s="770"/>
      <c r="D55" s="407"/>
      <c r="E55" s="425"/>
      <c r="F55" s="425"/>
      <c r="G55" s="425"/>
      <c r="H55" s="405"/>
      <c r="I55" s="414"/>
      <c r="J55" s="410"/>
    </row>
    <row r="56" spans="1:10" x14ac:dyDescent="0.2">
      <c r="A56" s="1"/>
      <c r="B56" s="35"/>
      <c r="C56" s="770"/>
      <c r="D56" s="407"/>
      <c r="E56" s="425"/>
      <c r="F56" s="425"/>
      <c r="G56" s="425"/>
      <c r="H56" s="405"/>
      <c r="I56" s="414"/>
      <c r="J56" s="410"/>
    </row>
    <row r="57" spans="1:10" x14ac:dyDescent="0.2">
      <c r="A57" s="1" t="s">
        <v>96</v>
      </c>
      <c r="B57" s="2" t="s">
        <v>154</v>
      </c>
      <c r="C57" s="770"/>
      <c r="D57" s="407"/>
      <c r="E57" s="425"/>
      <c r="F57" s="425"/>
      <c r="G57" s="425"/>
      <c r="H57" s="405"/>
      <c r="I57" s="414"/>
      <c r="J57" s="410"/>
    </row>
    <row r="58" spans="1:10" x14ac:dyDescent="0.2">
      <c r="A58" s="1"/>
      <c r="B58" s="35"/>
      <c r="C58" s="770"/>
      <c r="D58" s="407"/>
      <c r="E58" s="425"/>
      <c r="F58" s="425"/>
      <c r="G58" s="425"/>
      <c r="H58" s="405"/>
      <c r="I58" s="414"/>
      <c r="J58" s="410"/>
    </row>
    <row r="59" spans="1:10" x14ac:dyDescent="0.2">
      <c r="A59" s="1" t="s">
        <v>99</v>
      </c>
      <c r="B59" s="2" t="s">
        <v>154</v>
      </c>
      <c r="C59" s="770"/>
      <c r="D59" s="407"/>
      <c r="E59" s="425"/>
      <c r="F59" s="425"/>
      <c r="G59" s="425"/>
      <c r="H59" s="405"/>
      <c r="I59" s="414"/>
      <c r="J59" s="410"/>
    </row>
    <row r="60" spans="1:10" x14ac:dyDescent="0.2">
      <c r="A60" s="1"/>
      <c r="B60" s="2"/>
      <c r="C60" s="770"/>
      <c r="D60" s="407"/>
      <c r="E60" s="425"/>
      <c r="F60" s="425"/>
      <c r="G60" s="425"/>
      <c r="H60" s="405"/>
      <c r="I60" s="414"/>
      <c r="J60" s="410"/>
    </row>
    <row r="61" spans="1:10" x14ac:dyDescent="0.2">
      <c r="A61" s="1" t="s">
        <v>101</v>
      </c>
      <c r="B61" s="2" t="s">
        <v>154</v>
      </c>
      <c r="C61" s="770"/>
      <c r="D61" s="407"/>
      <c r="E61" s="425"/>
      <c r="F61" s="425"/>
      <c r="G61" s="425"/>
      <c r="H61" s="405"/>
      <c r="I61" s="414"/>
      <c r="J61" s="410"/>
    </row>
    <row r="62" spans="1:10" x14ac:dyDescent="0.2">
      <c r="A62" s="1"/>
      <c r="B62" s="2"/>
      <c r="C62" s="770"/>
      <c r="D62" s="407"/>
      <c r="E62" s="425"/>
      <c r="F62" s="425"/>
      <c r="G62" s="425"/>
      <c r="H62" s="405"/>
      <c r="I62" s="414"/>
      <c r="J62" s="410"/>
    </row>
    <row r="63" spans="1:10" x14ac:dyDescent="0.2">
      <c r="A63" s="1" t="s">
        <v>103</v>
      </c>
      <c r="B63" s="2" t="s">
        <v>154</v>
      </c>
      <c r="C63" s="770"/>
      <c r="D63" s="407"/>
      <c r="E63" s="425"/>
      <c r="F63" s="425"/>
      <c r="G63" s="425"/>
      <c r="H63" s="405"/>
      <c r="I63" s="414"/>
      <c r="J63" s="410"/>
    </row>
    <row r="64" spans="1:10" x14ac:dyDescent="0.2">
      <c r="A64" s="1"/>
      <c r="B64" s="2"/>
      <c r="C64" s="770"/>
      <c r="D64" s="407"/>
      <c r="E64" s="425"/>
      <c r="F64" s="425"/>
      <c r="G64" s="425"/>
      <c r="H64" s="405"/>
      <c r="I64" s="414"/>
      <c r="J64" s="410"/>
    </row>
    <row r="65" spans="1:11" x14ac:dyDescent="0.2">
      <c r="A65" s="1"/>
      <c r="B65" s="2"/>
      <c r="C65" s="770"/>
      <c r="D65" s="407"/>
      <c r="E65" s="425"/>
      <c r="F65" s="425"/>
      <c r="G65" s="425"/>
      <c r="H65" s="405"/>
      <c r="I65" s="414"/>
      <c r="J65" s="410"/>
    </row>
    <row r="66" spans="1:11" x14ac:dyDescent="0.2">
      <c r="A66" s="1"/>
      <c r="B66" s="2"/>
      <c r="C66" s="770"/>
      <c r="D66" s="407"/>
      <c r="E66" s="425"/>
      <c r="F66" s="425"/>
      <c r="G66" s="425"/>
      <c r="H66" s="405"/>
      <c r="I66" s="414"/>
      <c r="J66" s="410"/>
    </row>
    <row r="67" spans="1:11" x14ac:dyDescent="0.2">
      <c r="A67" s="1"/>
      <c r="B67" s="2"/>
      <c r="C67" s="770"/>
      <c r="D67" s="407"/>
      <c r="E67" s="425"/>
      <c r="F67" s="425"/>
      <c r="G67" s="425"/>
      <c r="H67" s="405"/>
      <c r="I67" s="414"/>
      <c r="J67" s="410"/>
    </row>
    <row r="68" spans="1:11" x14ac:dyDescent="0.2">
      <c r="A68" s="1"/>
      <c r="B68" s="2"/>
      <c r="C68" s="770"/>
      <c r="D68" s="407"/>
      <c r="E68" s="425"/>
      <c r="F68" s="425"/>
      <c r="G68" s="425"/>
      <c r="H68" s="405"/>
      <c r="I68" s="414"/>
      <c r="J68" s="410"/>
    </row>
    <row r="69" spans="1:11" x14ac:dyDescent="0.2">
      <c r="A69" s="65"/>
      <c r="B69" s="36"/>
      <c r="C69" s="770"/>
      <c r="D69" s="407"/>
      <c r="E69" s="425"/>
      <c r="F69" s="425"/>
      <c r="G69" s="425"/>
      <c r="H69" s="405"/>
      <c r="I69" s="414"/>
      <c r="J69" s="410"/>
    </row>
    <row r="70" spans="1:11" s="8" customFormat="1" ht="15.75" thickBot="1" x14ac:dyDescent="0.3">
      <c r="A70" s="66"/>
      <c r="B70" s="32" t="s">
        <v>111</v>
      </c>
      <c r="C70" s="772"/>
      <c r="D70" s="445"/>
      <c r="E70" s="412"/>
      <c r="F70" s="412"/>
      <c r="G70" s="412"/>
      <c r="H70" s="411"/>
      <c r="I70" s="446"/>
      <c r="J70" s="447">
        <f>SUM(J41:J69)</f>
        <v>0</v>
      </c>
      <c r="K70" s="448"/>
    </row>
    <row r="71" spans="1:11" ht="15" thickTop="1" x14ac:dyDescent="0.2">
      <c r="A71" s="65"/>
      <c r="B71" s="36"/>
      <c r="C71" s="770"/>
      <c r="D71" s="407"/>
      <c r="E71" s="406"/>
      <c r="F71" s="406"/>
      <c r="G71" s="406"/>
      <c r="H71" s="407"/>
      <c r="I71" s="408"/>
      <c r="J71" s="410"/>
      <c r="K71" s="437"/>
    </row>
    <row r="72" spans="1:11" ht="15" x14ac:dyDescent="0.2">
      <c r="A72" s="1"/>
      <c r="B72" s="29" t="s">
        <v>155</v>
      </c>
      <c r="C72" s="770"/>
      <c r="D72" s="407"/>
      <c r="E72" s="425"/>
      <c r="F72" s="425"/>
      <c r="G72" s="425"/>
      <c r="H72" s="405"/>
      <c r="I72" s="414"/>
      <c r="J72" s="410"/>
      <c r="K72" s="437"/>
    </row>
    <row r="73" spans="1:11" x14ac:dyDescent="0.2">
      <c r="A73" s="1"/>
      <c r="B73" s="2"/>
      <c r="C73" s="770"/>
      <c r="D73" s="407"/>
      <c r="E73" s="425"/>
      <c r="F73" s="425"/>
      <c r="G73" s="425"/>
      <c r="H73" s="405"/>
      <c r="I73" s="414"/>
      <c r="J73" s="410"/>
    </row>
    <row r="74" spans="1:11" x14ac:dyDescent="0.2">
      <c r="A74" s="1"/>
      <c r="B74" s="2" t="s">
        <v>4083</v>
      </c>
      <c r="C74" s="770"/>
      <c r="D74" s="407"/>
      <c r="E74" s="425"/>
      <c r="F74" s="425"/>
      <c r="G74" s="425"/>
      <c r="H74" s="405"/>
      <c r="I74" s="414"/>
      <c r="J74" s="410">
        <f>+J37</f>
        <v>76176.850000000006</v>
      </c>
    </row>
    <row r="75" spans="1:11" x14ac:dyDescent="0.2">
      <c r="A75" s="1"/>
      <c r="B75" s="2"/>
      <c r="C75" s="770"/>
      <c r="D75" s="407"/>
      <c r="E75" s="425"/>
      <c r="F75" s="425"/>
      <c r="G75" s="425"/>
      <c r="H75" s="405"/>
      <c r="I75" s="414"/>
      <c r="J75" s="410"/>
    </row>
    <row r="76" spans="1:11" x14ac:dyDescent="0.2">
      <c r="A76" s="1"/>
      <c r="B76" s="2" t="s">
        <v>4084</v>
      </c>
      <c r="C76" s="770"/>
      <c r="D76" s="407"/>
      <c r="E76" s="425"/>
      <c r="F76" s="425"/>
      <c r="G76" s="425"/>
      <c r="H76" s="405"/>
      <c r="I76" s="414"/>
      <c r="J76" s="410">
        <f>+J70</f>
        <v>0</v>
      </c>
    </row>
    <row r="77" spans="1:11" x14ac:dyDescent="0.2">
      <c r="A77" s="1"/>
      <c r="B77" s="2"/>
      <c r="C77" s="770"/>
      <c r="D77" s="407"/>
      <c r="E77" s="425"/>
      <c r="F77" s="425"/>
      <c r="G77" s="425"/>
      <c r="H77" s="405"/>
      <c r="I77" s="414"/>
      <c r="J77" s="410"/>
    </row>
    <row r="78" spans="1:11" x14ac:dyDescent="0.2">
      <c r="A78" s="1"/>
      <c r="B78" s="2"/>
      <c r="C78" s="770"/>
      <c r="D78" s="407"/>
      <c r="E78" s="425"/>
      <c r="F78" s="425"/>
      <c r="G78" s="425"/>
      <c r="H78" s="405"/>
      <c r="I78" s="414"/>
      <c r="J78" s="410"/>
    </row>
    <row r="79" spans="1:11" x14ac:dyDescent="0.2">
      <c r="A79" s="1"/>
      <c r="B79" s="2"/>
      <c r="C79" s="770"/>
      <c r="D79" s="407"/>
      <c r="E79" s="425"/>
      <c r="F79" s="425"/>
      <c r="G79" s="425"/>
      <c r="H79" s="405"/>
      <c r="I79" s="414"/>
      <c r="J79" s="410"/>
    </row>
    <row r="80" spans="1:11" x14ac:dyDescent="0.2">
      <c r="A80" s="1"/>
      <c r="B80" s="2"/>
      <c r="C80" s="770"/>
      <c r="D80" s="407"/>
      <c r="E80" s="425"/>
      <c r="F80" s="425"/>
      <c r="G80" s="425"/>
      <c r="H80" s="405"/>
      <c r="I80" s="414"/>
      <c r="J80" s="410"/>
    </row>
    <row r="81" spans="1:10" x14ac:dyDescent="0.2">
      <c r="A81" s="1"/>
      <c r="B81" s="2"/>
      <c r="C81" s="770"/>
      <c r="D81" s="407"/>
      <c r="E81" s="425"/>
      <c r="F81" s="425"/>
      <c r="G81" s="425"/>
      <c r="H81" s="405"/>
      <c r="I81" s="414"/>
      <c r="J81" s="410"/>
    </row>
    <row r="82" spans="1:10" x14ac:dyDescent="0.2">
      <c r="A82" s="1"/>
      <c r="B82" s="2"/>
      <c r="C82" s="770"/>
      <c r="D82" s="407"/>
      <c r="E82" s="425"/>
      <c r="F82" s="425"/>
      <c r="G82" s="425"/>
      <c r="H82" s="405"/>
      <c r="I82" s="414"/>
      <c r="J82" s="410"/>
    </row>
    <row r="83" spans="1:10" x14ac:dyDescent="0.2">
      <c r="A83" s="1"/>
      <c r="B83" s="2"/>
      <c r="C83" s="770"/>
      <c r="D83" s="407"/>
      <c r="E83" s="425"/>
      <c r="F83" s="425"/>
      <c r="G83" s="425"/>
      <c r="H83" s="405"/>
      <c r="I83" s="414"/>
      <c r="J83" s="410"/>
    </row>
    <row r="84" spans="1:10" x14ac:dyDescent="0.2">
      <c r="A84" s="1"/>
      <c r="B84" s="2"/>
      <c r="C84" s="770"/>
      <c r="D84" s="407"/>
      <c r="E84" s="425"/>
      <c r="F84" s="425"/>
      <c r="G84" s="425"/>
      <c r="H84" s="405"/>
      <c r="I84" s="414"/>
      <c r="J84" s="410"/>
    </row>
    <row r="85" spans="1:10" x14ac:dyDescent="0.2">
      <c r="A85" s="1"/>
      <c r="B85" s="2"/>
      <c r="C85" s="770"/>
      <c r="D85" s="407"/>
      <c r="E85" s="425"/>
      <c r="F85" s="425"/>
      <c r="G85" s="425"/>
      <c r="H85" s="405"/>
      <c r="I85" s="414"/>
      <c r="J85" s="410"/>
    </row>
    <row r="86" spans="1:10" x14ac:dyDescent="0.2">
      <c r="A86" s="1"/>
      <c r="B86" s="2"/>
      <c r="C86" s="770"/>
      <c r="D86" s="407"/>
      <c r="E86" s="425"/>
      <c r="F86" s="425"/>
      <c r="G86" s="425"/>
      <c r="H86" s="405"/>
      <c r="I86" s="414"/>
      <c r="J86" s="410"/>
    </row>
    <row r="87" spans="1:10" x14ac:dyDescent="0.2">
      <c r="A87" s="1"/>
      <c r="B87" s="2"/>
      <c r="C87" s="770"/>
      <c r="D87" s="407"/>
      <c r="E87" s="425"/>
      <c r="F87" s="425"/>
      <c r="G87" s="425"/>
      <c r="H87" s="405"/>
      <c r="I87" s="414"/>
      <c r="J87" s="410"/>
    </row>
    <row r="88" spans="1:10" x14ac:dyDescent="0.2">
      <c r="A88" s="1"/>
      <c r="B88" s="2"/>
      <c r="C88" s="770"/>
      <c r="D88" s="407"/>
      <c r="E88" s="425"/>
      <c r="F88" s="425"/>
      <c r="G88" s="425"/>
      <c r="H88" s="405"/>
      <c r="I88" s="414"/>
      <c r="J88" s="410"/>
    </row>
    <row r="89" spans="1:10" x14ac:dyDescent="0.2">
      <c r="A89" s="1"/>
      <c r="B89" s="2"/>
      <c r="C89" s="770"/>
      <c r="D89" s="407"/>
      <c r="E89" s="425"/>
      <c r="F89" s="425"/>
      <c r="G89" s="425"/>
      <c r="H89" s="405"/>
      <c r="I89" s="414"/>
      <c r="J89" s="410"/>
    </row>
    <row r="90" spans="1:10" x14ac:dyDescent="0.2">
      <c r="A90" s="1"/>
      <c r="B90" s="2"/>
      <c r="C90" s="770"/>
      <c r="D90" s="407"/>
      <c r="E90" s="425"/>
      <c r="F90" s="425"/>
      <c r="G90" s="425"/>
      <c r="H90" s="405"/>
      <c r="I90" s="414"/>
      <c r="J90" s="410"/>
    </row>
    <row r="91" spans="1:10" x14ac:dyDescent="0.2">
      <c r="A91" s="1"/>
      <c r="B91" s="2"/>
      <c r="C91" s="770"/>
      <c r="D91" s="407"/>
      <c r="E91" s="425"/>
      <c r="F91" s="425"/>
      <c r="G91" s="425"/>
      <c r="H91" s="405"/>
      <c r="I91" s="414"/>
      <c r="J91" s="410"/>
    </row>
    <row r="92" spans="1:10" x14ac:dyDescent="0.2">
      <c r="A92" s="1"/>
      <c r="B92" s="2"/>
      <c r="C92" s="770"/>
      <c r="D92" s="407"/>
      <c r="E92" s="425"/>
      <c r="F92" s="425"/>
      <c r="G92" s="425"/>
      <c r="H92" s="405"/>
      <c r="I92" s="414"/>
      <c r="J92" s="410"/>
    </row>
    <row r="93" spans="1:10" x14ac:dyDescent="0.2">
      <c r="A93" s="1"/>
      <c r="B93" s="2"/>
      <c r="C93" s="770"/>
      <c r="D93" s="407"/>
      <c r="E93" s="425"/>
      <c r="F93" s="425"/>
      <c r="G93" s="425"/>
      <c r="H93" s="405"/>
      <c r="I93" s="414"/>
      <c r="J93" s="410"/>
    </row>
    <row r="94" spans="1:10" x14ac:dyDescent="0.2">
      <c r="A94" s="1"/>
      <c r="B94" s="2"/>
      <c r="C94" s="770"/>
      <c r="D94" s="407"/>
      <c r="E94" s="425"/>
      <c r="F94" s="425"/>
      <c r="G94" s="425"/>
      <c r="H94" s="405"/>
      <c r="I94" s="414"/>
      <c r="J94" s="410"/>
    </row>
    <row r="95" spans="1:10" x14ac:dyDescent="0.2">
      <c r="A95" s="1"/>
      <c r="B95" s="2"/>
      <c r="C95" s="770"/>
      <c r="D95" s="407"/>
      <c r="E95" s="425"/>
      <c r="F95" s="425"/>
      <c r="G95" s="425"/>
      <c r="H95" s="405"/>
      <c r="I95" s="414"/>
      <c r="J95" s="410"/>
    </row>
    <row r="96" spans="1:10" x14ac:dyDescent="0.2">
      <c r="A96" s="65"/>
      <c r="B96" s="2"/>
      <c r="C96" s="770"/>
      <c r="D96" s="407"/>
      <c r="E96" s="425"/>
      <c r="F96" s="425"/>
      <c r="G96" s="425"/>
      <c r="H96" s="405"/>
      <c r="I96" s="414"/>
      <c r="J96" s="410"/>
    </row>
    <row r="97" spans="1:11" x14ac:dyDescent="0.2">
      <c r="A97" s="65"/>
      <c r="B97" s="36"/>
      <c r="C97" s="770"/>
      <c r="D97" s="407"/>
      <c r="E97" s="425"/>
      <c r="F97" s="425"/>
      <c r="G97" s="425"/>
      <c r="H97" s="405"/>
      <c r="I97" s="414"/>
      <c r="J97" s="410"/>
    </row>
    <row r="98" spans="1:11" x14ac:dyDescent="0.2">
      <c r="A98" s="65"/>
      <c r="B98" s="2"/>
      <c r="C98" s="770"/>
      <c r="D98" s="407"/>
      <c r="E98" s="425"/>
      <c r="F98" s="425"/>
      <c r="G98" s="425"/>
      <c r="H98" s="405"/>
      <c r="I98" s="414"/>
      <c r="J98" s="410"/>
    </row>
    <row r="99" spans="1:11" x14ac:dyDescent="0.2">
      <c r="A99" s="65"/>
      <c r="B99" s="36"/>
      <c r="C99" s="770"/>
      <c r="D99" s="407"/>
      <c r="E99" s="425"/>
      <c r="F99" s="425"/>
      <c r="G99" s="425"/>
      <c r="H99" s="405"/>
      <c r="I99" s="414"/>
      <c r="J99" s="410"/>
    </row>
    <row r="100" spans="1:11" x14ac:dyDescent="0.2">
      <c r="A100" s="65"/>
      <c r="B100" s="2"/>
      <c r="C100" s="770"/>
      <c r="D100" s="407"/>
      <c r="E100" s="425"/>
      <c r="F100" s="425"/>
      <c r="G100" s="425"/>
      <c r="H100" s="405"/>
      <c r="I100" s="414"/>
      <c r="J100" s="410"/>
    </row>
    <row r="101" spans="1:11" x14ac:dyDescent="0.2">
      <c r="A101" s="1"/>
      <c r="B101" s="30"/>
      <c r="C101" s="770"/>
      <c r="D101" s="407"/>
      <c r="E101" s="425"/>
      <c r="F101" s="425"/>
      <c r="G101" s="425"/>
      <c r="H101" s="405"/>
      <c r="I101" s="414"/>
      <c r="J101" s="410"/>
    </row>
    <row r="102" spans="1:11" x14ac:dyDescent="0.2">
      <c r="A102" s="1"/>
      <c r="B102" s="2"/>
      <c r="C102" s="770"/>
      <c r="D102" s="407"/>
      <c r="E102" s="425"/>
      <c r="F102" s="425"/>
      <c r="G102" s="425"/>
      <c r="H102" s="405"/>
      <c r="I102" s="414"/>
      <c r="J102" s="410"/>
    </row>
    <row r="103" spans="1:11" x14ac:dyDescent="0.2">
      <c r="A103" s="1"/>
      <c r="B103" s="30"/>
      <c r="C103" s="770"/>
      <c r="D103" s="407"/>
      <c r="E103" s="425"/>
      <c r="F103" s="425"/>
      <c r="G103" s="425"/>
      <c r="H103" s="405"/>
      <c r="I103" s="414"/>
      <c r="J103" s="410"/>
    </row>
    <row r="104" spans="1:11" x14ac:dyDescent="0.2">
      <c r="A104" s="1"/>
      <c r="B104" s="30"/>
      <c r="C104" s="770"/>
      <c r="D104" s="407"/>
      <c r="E104" s="425"/>
      <c r="F104" s="425"/>
      <c r="G104" s="425"/>
      <c r="H104" s="405"/>
      <c r="I104" s="414"/>
      <c r="J104" s="410"/>
    </row>
    <row r="105" spans="1:11" x14ac:dyDescent="0.2">
      <c r="A105" s="1"/>
      <c r="B105" s="30"/>
      <c r="C105" s="770"/>
      <c r="D105" s="407"/>
      <c r="E105" s="425"/>
      <c r="F105" s="425"/>
      <c r="G105" s="425"/>
      <c r="H105" s="405"/>
      <c r="I105" s="414"/>
      <c r="J105" s="410"/>
    </row>
    <row r="106" spans="1:11" x14ac:dyDescent="0.2">
      <c r="A106" s="1"/>
      <c r="B106" s="30"/>
      <c r="C106" s="770"/>
      <c r="D106" s="407"/>
      <c r="E106" s="425"/>
      <c r="F106" s="425"/>
      <c r="G106" s="425"/>
      <c r="H106" s="405"/>
      <c r="I106" s="414"/>
      <c r="J106" s="410"/>
    </row>
    <row r="107" spans="1:11" x14ac:dyDescent="0.2">
      <c r="A107" s="1"/>
      <c r="B107" s="30"/>
      <c r="C107" s="770"/>
      <c r="D107" s="407"/>
      <c r="E107" s="425"/>
      <c r="F107" s="425"/>
      <c r="G107" s="425"/>
      <c r="H107" s="405"/>
      <c r="I107" s="414"/>
      <c r="J107" s="410"/>
    </row>
    <row r="108" spans="1:11" s="8" customFormat="1" ht="30.75" thickBot="1" x14ac:dyDescent="0.3">
      <c r="A108" s="66"/>
      <c r="B108" s="32" t="str">
        <f>A3&amp;" 
TOTAL CARRIED TO SUMMARY (US$)"</f>
        <v>DIVISION 02 - SITE CONDITIONS 
TOTAL CARRIED TO SUMMARY (US$)</v>
      </c>
      <c r="C108" s="772"/>
      <c r="D108" s="445"/>
      <c r="E108" s="412"/>
      <c r="F108" s="412"/>
      <c r="G108" s="412"/>
      <c r="H108" s="411"/>
      <c r="I108" s="446"/>
      <c r="J108" s="447">
        <f>SUM(J73:J107)</f>
        <v>76176.850000000006</v>
      </c>
      <c r="K108" s="448"/>
    </row>
    <row r="109" spans="1:11" ht="15" thickTop="1" x14ac:dyDescent="0.2"/>
  </sheetData>
  <autoFilter ref="A8:J70" xr:uid="{4F0F3FBB-7426-49CA-AA74-BA6D486150D2}"/>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8F307-2E28-4C8C-BD8D-0328DB538FE0}">
  <sheetPr codeName="Sheet2">
    <pageSetUpPr fitToPage="1"/>
  </sheetPr>
  <dimension ref="A1:K265"/>
  <sheetViews>
    <sheetView showGridLines="0" view="pageBreakPreview" zoomScale="90" zoomScaleSheetLayoutView="90" workbookViewId="0">
      <pane ySplit="8" topLeftCell="A9"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8.5" style="786" bestFit="1" customWidth="1"/>
    <col min="4" max="4" width="7.83203125" style="449" customWidth="1"/>
    <col min="5" max="8" width="15.83203125" style="426" customWidth="1"/>
    <col min="9" max="9" width="18.83203125" style="426" customWidth="1"/>
    <col min="10" max="10" width="20.83203125" style="426" customWidth="1"/>
    <col min="11" max="11" width="9.33203125" style="436"/>
    <col min="12" max="16384" width="9.33203125" style="5"/>
  </cols>
  <sheetData>
    <row r="1" spans="1:11" ht="15" x14ac:dyDescent="0.2">
      <c r="A1" s="922" t="str">
        <f>Cover!A15&amp;" - "&amp;Cover!A17</f>
        <v>BILL NO 3 - MAIN TERMINAL BUILDING</v>
      </c>
      <c r="B1" s="922"/>
      <c r="C1" s="922"/>
      <c r="D1" s="922"/>
      <c r="E1" s="922"/>
      <c r="F1" s="922"/>
      <c r="G1" s="922"/>
      <c r="H1" s="922"/>
      <c r="I1" s="922"/>
      <c r="J1" s="922"/>
    </row>
    <row r="2" spans="1:11" ht="10.15" customHeight="1" x14ac:dyDescent="0.2">
      <c r="A2" s="922"/>
      <c r="B2" s="922"/>
      <c r="C2" s="922"/>
      <c r="D2" s="922"/>
      <c r="E2" s="922"/>
      <c r="F2" s="922"/>
      <c r="G2" s="922"/>
      <c r="H2" s="922"/>
      <c r="I2" s="922"/>
      <c r="J2" s="922"/>
    </row>
    <row r="3" spans="1:11" ht="15" x14ac:dyDescent="0.2">
      <c r="A3" s="922" t="s">
        <v>64</v>
      </c>
      <c r="B3" s="922"/>
      <c r="C3" s="922"/>
      <c r="D3" s="922"/>
      <c r="E3" s="922"/>
      <c r="F3" s="922"/>
      <c r="G3" s="922"/>
      <c r="H3" s="922"/>
      <c r="I3" s="922"/>
      <c r="J3" s="922"/>
    </row>
    <row r="4" spans="1:11" ht="10.15" customHeight="1" thickBot="1" x14ac:dyDescent="0.25">
      <c r="A4" s="24"/>
      <c r="B4" s="25"/>
      <c r="C4" s="776"/>
      <c r="D4" s="450"/>
      <c r="E4" s="392"/>
      <c r="F4" s="392"/>
      <c r="G4" s="392"/>
      <c r="H4" s="392"/>
      <c r="I4" s="392"/>
      <c r="J4" s="392"/>
    </row>
    <row r="5" spans="1:11" s="10" customFormat="1" ht="15.75" thickTop="1" x14ac:dyDescent="0.2">
      <c r="A5" s="923" t="s">
        <v>65</v>
      </c>
      <c r="B5" s="925" t="s">
        <v>66</v>
      </c>
      <c r="C5" s="927" t="s">
        <v>67</v>
      </c>
      <c r="D5" s="928" t="s">
        <v>68</v>
      </c>
      <c r="E5" s="930" t="s">
        <v>69</v>
      </c>
      <c r="F5" s="930"/>
      <c r="G5" s="930"/>
      <c r="H5" s="930"/>
      <c r="I5" s="931"/>
      <c r="J5" s="393" t="s">
        <v>70</v>
      </c>
      <c r="K5" s="438"/>
    </row>
    <row r="6" spans="1:11" s="10" customFormat="1" ht="30" x14ac:dyDescent="0.2">
      <c r="A6" s="937"/>
      <c r="B6" s="935"/>
      <c r="C6" s="932"/>
      <c r="D6" s="933"/>
      <c r="E6" s="394" t="s">
        <v>71</v>
      </c>
      <c r="F6" s="395" t="s">
        <v>72</v>
      </c>
      <c r="G6" s="395" t="s">
        <v>73</v>
      </c>
      <c r="H6" s="395" t="s">
        <v>74</v>
      </c>
      <c r="I6" s="396" t="s">
        <v>75</v>
      </c>
      <c r="J6" s="397" t="s">
        <v>76</v>
      </c>
      <c r="K6" s="438"/>
    </row>
    <row r="7" spans="1:11" s="9" customFormat="1" ht="15" thickBot="1" x14ac:dyDescent="0.25">
      <c r="A7" s="938"/>
      <c r="B7" s="936"/>
      <c r="C7" s="777" t="s">
        <v>77</v>
      </c>
      <c r="D7" s="934"/>
      <c r="E7" s="398" t="s">
        <v>78</v>
      </c>
      <c r="F7" s="398" t="s">
        <v>79</v>
      </c>
      <c r="G7" s="398" t="s">
        <v>80</v>
      </c>
      <c r="H7" s="399" t="s">
        <v>81</v>
      </c>
      <c r="I7" s="400" t="s">
        <v>82</v>
      </c>
      <c r="J7" s="400" t="s">
        <v>83</v>
      </c>
      <c r="K7" s="441"/>
    </row>
    <row r="8" spans="1:11" ht="15.75" thickTop="1" x14ac:dyDescent="0.25">
      <c r="A8" s="26"/>
      <c r="B8" s="27"/>
      <c r="C8" s="778"/>
      <c r="D8" s="442"/>
      <c r="E8" s="401"/>
      <c r="F8" s="401"/>
      <c r="G8" s="401"/>
      <c r="H8" s="402"/>
      <c r="I8" s="403"/>
      <c r="J8" s="404"/>
    </row>
    <row r="9" spans="1:11" ht="16.5" customHeight="1" x14ac:dyDescent="0.25">
      <c r="A9" s="28"/>
      <c r="B9" s="29" t="s">
        <v>84</v>
      </c>
      <c r="C9" s="779"/>
      <c r="D9" s="442"/>
      <c r="E9" s="401"/>
      <c r="F9" s="401"/>
      <c r="G9" s="401"/>
      <c r="H9" s="402"/>
      <c r="I9" s="403"/>
      <c r="J9" s="404"/>
    </row>
    <row r="10" spans="1:11" ht="15" x14ac:dyDescent="0.25">
      <c r="A10" s="28"/>
      <c r="B10" s="30"/>
      <c r="C10" s="779"/>
      <c r="D10" s="477"/>
      <c r="E10" s="402"/>
      <c r="F10" s="401"/>
      <c r="G10" s="401"/>
      <c r="H10" s="402"/>
      <c r="I10" s="403"/>
      <c r="J10" s="404"/>
    </row>
    <row r="11" spans="1:11" ht="15" x14ac:dyDescent="0.25">
      <c r="A11" s="129"/>
      <c r="B11" s="130" t="s">
        <v>85</v>
      </c>
      <c r="C11" s="780"/>
      <c r="D11" s="452"/>
      <c r="E11" s="402"/>
      <c r="F11" s="401"/>
      <c r="G11" s="401"/>
      <c r="H11" s="402"/>
      <c r="I11" s="403"/>
      <c r="J11" s="404"/>
    </row>
    <row r="12" spans="1:11" ht="15" x14ac:dyDescent="0.25">
      <c r="A12" s="129"/>
      <c r="B12" s="131"/>
      <c r="C12" s="780"/>
      <c r="D12" s="452"/>
      <c r="E12" s="402"/>
      <c r="F12" s="401"/>
      <c r="G12" s="401"/>
      <c r="H12" s="402"/>
      <c r="I12" s="403"/>
      <c r="J12" s="404"/>
    </row>
    <row r="13" spans="1:11" x14ac:dyDescent="0.2">
      <c r="A13" s="129" t="s">
        <v>77</v>
      </c>
      <c r="B13" s="132" t="s">
        <v>86</v>
      </c>
      <c r="C13" s="780">
        <v>9344</v>
      </c>
      <c r="D13" s="452" t="s">
        <v>87</v>
      </c>
      <c r="E13" s="545">
        <v>30.61</v>
      </c>
      <c r="F13" s="545">
        <v>3.48</v>
      </c>
      <c r="G13" s="545">
        <v>14.46</v>
      </c>
      <c r="H13" s="545">
        <v>0</v>
      </c>
      <c r="I13" s="546">
        <f>E13+F13+G13+H13</f>
        <v>48.55</v>
      </c>
      <c r="J13" s="547">
        <f>I13*C13</f>
        <v>453651.20000000001</v>
      </c>
      <c r="K13" s="437"/>
    </row>
    <row r="14" spans="1:11" ht="15" x14ac:dyDescent="0.25">
      <c r="A14" s="129"/>
      <c r="B14" s="131"/>
      <c r="C14" s="780"/>
      <c r="D14" s="452"/>
      <c r="E14" s="402"/>
      <c r="F14" s="401"/>
      <c r="G14" s="401"/>
      <c r="H14" s="402"/>
      <c r="I14" s="403"/>
      <c r="J14" s="404"/>
    </row>
    <row r="15" spans="1:11" x14ac:dyDescent="0.2">
      <c r="A15" s="129" t="s">
        <v>78</v>
      </c>
      <c r="B15" s="132" t="s">
        <v>88</v>
      </c>
      <c r="C15" s="780">
        <v>8436</v>
      </c>
      <c r="D15" s="452" t="s">
        <v>87</v>
      </c>
      <c r="E15" s="545">
        <v>30.37</v>
      </c>
      <c r="F15" s="545">
        <v>3.48</v>
      </c>
      <c r="G15" s="545">
        <v>14.46</v>
      </c>
      <c r="H15" s="545">
        <v>0</v>
      </c>
      <c r="I15" s="546">
        <f>E15+F15+G15+H15</f>
        <v>48.31</v>
      </c>
      <c r="J15" s="547">
        <f>I15*C15</f>
        <v>407543.16</v>
      </c>
      <c r="K15" s="437"/>
    </row>
    <row r="16" spans="1:11" ht="15" x14ac:dyDescent="0.25">
      <c r="A16" s="129"/>
      <c r="B16" s="131"/>
      <c r="C16" s="780"/>
      <c r="D16" s="452"/>
      <c r="E16" s="402"/>
      <c r="F16" s="401"/>
      <c r="G16" s="401"/>
      <c r="H16" s="402"/>
      <c r="I16" s="403"/>
      <c r="J16" s="404"/>
    </row>
    <row r="17" spans="1:11" x14ac:dyDescent="0.2">
      <c r="A17" s="129" t="s">
        <v>79</v>
      </c>
      <c r="B17" s="132" t="s">
        <v>89</v>
      </c>
      <c r="C17" s="780">
        <v>17086</v>
      </c>
      <c r="D17" s="452" t="s">
        <v>87</v>
      </c>
      <c r="E17" s="545">
        <v>38.36</v>
      </c>
      <c r="F17" s="545">
        <v>3.48</v>
      </c>
      <c r="G17" s="545">
        <v>14.46</v>
      </c>
      <c r="H17" s="545">
        <v>0</v>
      </c>
      <c r="I17" s="546">
        <f>E17+F17+G17+H17</f>
        <v>56.3</v>
      </c>
      <c r="J17" s="547">
        <f>I17*C17</f>
        <v>961941.8</v>
      </c>
      <c r="K17" s="437"/>
    </row>
    <row r="18" spans="1:11" ht="15" x14ac:dyDescent="0.25">
      <c r="A18" s="129"/>
      <c r="B18" s="132"/>
      <c r="C18" s="780"/>
      <c r="D18" s="452"/>
      <c r="E18" s="402"/>
      <c r="F18" s="401"/>
      <c r="G18" s="401"/>
      <c r="H18" s="402"/>
      <c r="I18" s="403"/>
      <c r="J18" s="404"/>
    </row>
    <row r="19" spans="1:11" x14ac:dyDescent="0.2">
      <c r="A19" s="129" t="s">
        <v>80</v>
      </c>
      <c r="B19" s="132" t="s">
        <v>90</v>
      </c>
      <c r="C19" s="780">
        <v>10799</v>
      </c>
      <c r="D19" s="452" t="s">
        <v>87</v>
      </c>
      <c r="E19" s="545">
        <v>23.93</v>
      </c>
      <c r="F19" s="545">
        <v>3.48</v>
      </c>
      <c r="G19" s="545">
        <v>14.46</v>
      </c>
      <c r="H19" s="545">
        <v>0</v>
      </c>
      <c r="I19" s="546">
        <f>E19+F19+G19+H19</f>
        <v>41.87</v>
      </c>
      <c r="J19" s="547">
        <f>I19*C19</f>
        <v>452154.13</v>
      </c>
      <c r="K19" s="437"/>
    </row>
    <row r="20" spans="1:11" ht="15" x14ac:dyDescent="0.25">
      <c r="A20" s="129"/>
      <c r="B20" s="132"/>
      <c r="C20" s="780"/>
      <c r="D20" s="452"/>
      <c r="E20" s="402"/>
      <c r="F20" s="401"/>
      <c r="G20" s="401"/>
      <c r="H20" s="402"/>
      <c r="I20" s="403"/>
      <c r="J20" s="404"/>
    </row>
    <row r="21" spans="1:11" x14ac:dyDescent="0.2">
      <c r="A21" s="129" t="s">
        <v>81</v>
      </c>
      <c r="B21" s="132" t="s">
        <v>91</v>
      </c>
      <c r="C21" s="780">
        <v>6358</v>
      </c>
      <c r="D21" s="452" t="s">
        <v>87</v>
      </c>
      <c r="E21" s="545">
        <v>19.350000000000001</v>
      </c>
      <c r="F21" s="545">
        <v>3.48</v>
      </c>
      <c r="G21" s="545">
        <v>14.46</v>
      </c>
      <c r="H21" s="545">
        <v>0</v>
      </c>
      <c r="I21" s="546">
        <f>E21+F21+G21+H21</f>
        <v>37.29</v>
      </c>
      <c r="J21" s="547">
        <f>I21*C21</f>
        <v>237089.82</v>
      </c>
      <c r="K21" s="437"/>
    </row>
    <row r="22" spans="1:11" ht="15" x14ac:dyDescent="0.25">
      <c r="A22" s="129"/>
      <c r="B22" s="132"/>
      <c r="C22" s="780"/>
      <c r="D22" s="452"/>
      <c r="E22" s="402"/>
      <c r="F22" s="401"/>
      <c r="G22" s="401"/>
      <c r="H22" s="402"/>
      <c r="I22" s="403"/>
      <c r="J22" s="404"/>
    </row>
    <row r="23" spans="1:11" x14ac:dyDescent="0.2">
      <c r="A23" s="129" t="s">
        <v>92</v>
      </c>
      <c r="B23" s="132" t="s">
        <v>93</v>
      </c>
      <c r="C23" s="780">
        <v>3398</v>
      </c>
      <c r="D23" s="452" t="s">
        <v>87</v>
      </c>
      <c r="E23" s="545">
        <v>24.06</v>
      </c>
      <c r="F23" s="545">
        <v>3.48</v>
      </c>
      <c r="G23" s="545">
        <v>14.46</v>
      </c>
      <c r="H23" s="545">
        <v>0</v>
      </c>
      <c r="I23" s="546">
        <f>E23+F23+G23+H23</f>
        <v>42</v>
      </c>
      <c r="J23" s="547">
        <f>I23*C23</f>
        <v>142716</v>
      </c>
      <c r="K23" s="437"/>
    </row>
    <row r="24" spans="1:11" ht="15" x14ac:dyDescent="0.25">
      <c r="A24" s="129"/>
      <c r="B24" s="132"/>
      <c r="C24" s="780"/>
      <c r="D24" s="452"/>
      <c r="E24" s="402"/>
      <c r="F24" s="401"/>
      <c r="G24" s="401"/>
      <c r="H24" s="402"/>
      <c r="I24" s="403"/>
      <c r="J24" s="404"/>
    </row>
    <row r="25" spans="1:11" x14ac:dyDescent="0.2">
      <c r="A25" s="129" t="s">
        <v>94</v>
      </c>
      <c r="B25" s="132" t="s">
        <v>95</v>
      </c>
      <c r="C25" s="780">
        <v>259</v>
      </c>
      <c r="D25" s="452" t="s">
        <v>87</v>
      </c>
      <c r="E25" s="545">
        <v>10.35</v>
      </c>
      <c r="F25" s="545">
        <v>3.48</v>
      </c>
      <c r="G25" s="545">
        <v>14.46</v>
      </c>
      <c r="H25" s="545">
        <v>0</v>
      </c>
      <c r="I25" s="546">
        <f>E25+F25+G25+H25</f>
        <v>28.29</v>
      </c>
      <c r="J25" s="547">
        <f>I25*C25</f>
        <v>7327.11</v>
      </c>
      <c r="K25" s="437"/>
    </row>
    <row r="26" spans="1:11" ht="15" x14ac:dyDescent="0.25">
      <c r="A26" s="129"/>
      <c r="B26" s="132"/>
      <c r="C26" s="780"/>
      <c r="D26" s="452"/>
      <c r="E26" s="402"/>
      <c r="F26" s="401"/>
      <c r="G26" s="401"/>
      <c r="H26" s="402"/>
      <c r="I26" s="403"/>
      <c r="J26" s="404"/>
    </row>
    <row r="27" spans="1:11" x14ac:dyDescent="0.2">
      <c r="A27" s="129" t="s">
        <v>96</v>
      </c>
      <c r="B27" s="132" t="s">
        <v>97</v>
      </c>
      <c r="C27" s="780">
        <v>203</v>
      </c>
      <c r="D27" s="452" t="s">
        <v>98</v>
      </c>
      <c r="E27" s="545">
        <v>3.22</v>
      </c>
      <c r="F27" s="545">
        <v>0.53</v>
      </c>
      <c r="G27" s="545">
        <v>2.17</v>
      </c>
      <c r="H27" s="545">
        <v>0</v>
      </c>
      <c r="I27" s="546">
        <f>E27+F27+G27+H27</f>
        <v>5.92</v>
      </c>
      <c r="J27" s="547">
        <f>I27*C27</f>
        <v>1201.76</v>
      </c>
      <c r="K27" s="437"/>
    </row>
    <row r="28" spans="1:11" ht="15" x14ac:dyDescent="0.25">
      <c r="A28" s="129"/>
      <c r="B28" s="132"/>
      <c r="C28" s="780"/>
      <c r="D28" s="452"/>
      <c r="E28" s="402"/>
      <c r="F28" s="401"/>
      <c r="G28" s="401"/>
      <c r="H28" s="402"/>
      <c r="I28" s="403"/>
      <c r="J28" s="404"/>
    </row>
    <row r="29" spans="1:11" x14ac:dyDescent="0.2">
      <c r="A29" s="129" t="s">
        <v>99</v>
      </c>
      <c r="B29" s="132" t="s">
        <v>100</v>
      </c>
      <c r="C29" s="780">
        <v>2864</v>
      </c>
      <c r="D29" s="452" t="s">
        <v>98</v>
      </c>
      <c r="E29" s="545">
        <v>4.28</v>
      </c>
      <c r="F29" s="545">
        <v>0.69</v>
      </c>
      <c r="G29" s="545">
        <v>2.89</v>
      </c>
      <c r="H29" s="545">
        <v>0</v>
      </c>
      <c r="I29" s="546">
        <f>E29+F29+G29+H29</f>
        <v>7.86</v>
      </c>
      <c r="J29" s="547">
        <f>I29*C29</f>
        <v>22511.040000000001</v>
      </c>
      <c r="K29" s="437"/>
    </row>
    <row r="30" spans="1:11" ht="15" x14ac:dyDescent="0.25">
      <c r="A30" s="129"/>
      <c r="B30" s="132"/>
      <c r="C30" s="780"/>
      <c r="D30" s="452"/>
      <c r="E30" s="402"/>
      <c r="F30" s="401"/>
      <c r="G30" s="401"/>
      <c r="H30" s="402"/>
      <c r="I30" s="403"/>
      <c r="J30" s="404"/>
    </row>
    <row r="31" spans="1:11" x14ac:dyDescent="0.2">
      <c r="A31" s="129" t="s">
        <v>101</v>
      </c>
      <c r="B31" s="132" t="s">
        <v>102</v>
      </c>
      <c r="C31" s="780">
        <v>145</v>
      </c>
      <c r="D31" s="452" t="s">
        <v>98</v>
      </c>
      <c r="E31" s="545">
        <v>5.44</v>
      </c>
      <c r="F31" s="545">
        <v>0.87</v>
      </c>
      <c r="G31" s="545">
        <v>3.61</v>
      </c>
      <c r="H31" s="545">
        <v>0</v>
      </c>
      <c r="I31" s="546">
        <f>E31+F31+G31+H31</f>
        <v>9.92</v>
      </c>
      <c r="J31" s="547">
        <f>I31*C31</f>
        <v>1438.4</v>
      </c>
      <c r="K31" s="437"/>
    </row>
    <row r="32" spans="1:11" ht="15" x14ac:dyDescent="0.25">
      <c r="A32" s="129"/>
      <c r="B32" s="132"/>
      <c r="C32" s="780"/>
      <c r="D32" s="452"/>
      <c r="E32" s="402"/>
      <c r="F32" s="401"/>
      <c r="G32" s="401"/>
      <c r="H32" s="402"/>
      <c r="I32" s="403"/>
      <c r="J32" s="404"/>
    </row>
    <row r="33" spans="1:11" x14ac:dyDescent="0.2">
      <c r="A33" s="129" t="s">
        <v>103</v>
      </c>
      <c r="B33" s="132" t="s">
        <v>104</v>
      </c>
      <c r="C33" s="780">
        <v>2534</v>
      </c>
      <c r="D33" s="452" t="s">
        <v>98</v>
      </c>
      <c r="E33" s="545">
        <v>6.86</v>
      </c>
      <c r="F33" s="545">
        <v>1.04</v>
      </c>
      <c r="G33" s="545">
        <v>4.34</v>
      </c>
      <c r="H33" s="545">
        <v>0</v>
      </c>
      <c r="I33" s="546">
        <f>E33+F33+G33+H33</f>
        <v>12.24</v>
      </c>
      <c r="J33" s="547">
        <f>I33*C33</f>
        <v>31016.16</v>
      </c>
      <c r="K33" s="437"/>
    </row>
    <row r="34" spans="1:11" ht="15" x14ac:dyDescent="0.25">
      <c r="A34" s="129"/>
      <c r="B34" s="132"/>
      <c r="C34" s="780"/>
      <c r="D34" s="452"/>
      <c r="E34" s="402"/>
      <c r="F34" s="401"/>
      <c r="G34" s="401"/>
      <c r="H34" s="402"/>
      <c r="I34" s="403"/>
      <c r="J34" s="404"/>
    </row>
    <row r="35" spans="1:11" x14ac:dyDescent="0.2">
      <c r="A35" s="129" t="s">
        <v>105</v>
      </c>
      <c r="B35" s="132" t="s">
        <v>106</v>
      </c>
      <c r="C35" s="780">
        <v>49229</v>
      </c>
      <c r="D35" s="452" t="s">
        <v>87</v>
      </c>
      <c r="E35" s="545">
        <v>45.53</v>
      </c>
      <c r="F35" s="545">
        <v>3.48</v>
      </c>
      <c r="G35" s="545">
        <v>14.46</v>
      </c>
      <c r="H35" s="545">
        <v>0</v>
      </c>
      <c r="I35" s="546">
        <f>E35+F35+G35+H35</f>
        <v>63.47</v>
      </c>
      <c r="J35" s="547">
        <f>I35*C35</f>
        <v>3124564.63</v>
      </c>
      <c r="K35" s="437"/>
    </row>
    <row r="36" spans="1:11" ht="15" x14ac:dyDescent="0.25">
      <c r="A36" s="129"/>
      <c r="B36" s="132"/>
      <c r="C36" s="780"/>
      <c r="D36" s="452"/>
      <c r="E36" s="402"/>
      <c r="F36" s="401"/>
      <c r="G36" s="401"/>
      <c r="H36" s="402"/>
      <c r="I36" s="403"/>
      <c r="J36" s="404"/>
    </row>
    <row r="37" spans="1:11" x14ac:dyDescent="0.2">
      <c r="A37" s="129" t="s">
        <v>107</v>
      </c>
      <c r="B37" s="132" t="s">
        <v>108</v>
      </c>
      <c r="C37" s="780">
        <v>11160</v>
      </c>
      <c r="D37" s="452" t="s">
        <v>87</v>
      </c>
      <c r="E37" s="545">
        <v>89.22</v>
      </c>
      <c r="F37" s="545">
        <v>3.48</v>
      </c>
      <c r="G37" s="545">
        <v>14.46</v>
      </c>
      <c r="H37" s="545">
        <v>0</v>
      </c>
      <c r="I37" s="546">
        <f>E37+F37+G37+H37</f>
        <v>107.16</v>
      </c>
      <c r="J37" s="547">
        <f>I37*C37</f>
        <v>1195905.6000000001</v>
      </c>
      <c r="K37" s="437"/>
    </row>
    <row r="38" spans="1:11" ht="15" x14ac:dyDescent="0.25">
      <c r="A38" s="129"/>
      <c r="B38" s="132"/>
      <c r="C38" s="780"/>
      <c r="D38" s="452"/>
      <c r="E38" s="402"/>
      <c r="F38" s="401"/>
      <c r="G38" s="401"/>
      <c r="H38" s="402"/>
      <c r="I38" s="403"/>
      <c r="J38" s="404"/>
    </row>
    <row r="39" spans="1:11" x14ac:dyDescent="0.2">
      <c r="A39" s="129" t="s">
        <v>109</v>
      </c>
      <c r="B39" s="132" t="s">
        <v>110</v>
      </c>
      <c r="C39" s="780">
        <v>1138</v>
      </c>
      <c r="D39" s="452" t="s">
        <v>87</v>
      </c>
      <c r="E39" s="545">
        <v>46.94</v>
      </c>
      <c r="F39" s="545">
        <v>3.48</v>
      </c>
      <c r="G39" s="545">
        <v>14.46</v>
      </c>
      <c r="H39" s="545">
        <v>0</v>
      </c>
      <c r="I39" s="546">
        <f>E39+F39+G39+H39</f>
        <v>64.88</v>
      </c>
      <c r="J39" s="547">
        <f>I39*C39</f>
        <v>73833.440000000002</v>
      </c>
      <c r="K39" s="437"/>
    </row>
    <row r="40" spans="1:11" ht="15" x14ac:dyDescent="0.25">
      <c r="A40" s="129"/>
      <c r="B40" s="132"/>
      <c r="C40" s="780"/>
      <c r="D40" s="452"/>
      <c r="E40" s="402"/>
      <c r="F40" s="401"/>
      <c r="G40" s="401"/>
      <c r="H40" s="402"/>
      <c r="I40" s="403"/>
      <c r="J40" s="404"/>
    </row>
    <row r="41" spans="1:11" ht="15" x14ac:dyDescent="0.25">
      <c r="A41" s="129"/>
      <c r="B41" s="132"/>
      <c r="C41" s="780"/>
      <c r="D41" s="452"/>
      <c r="E41" s="402"/>
      <c r="F41" s="401"/>
      <c r="G41" s="401"/>
      <c r="H41" s="402"/>
      <c r="I41" s="403"/>
      <c r="J41" s="404"/>
    </row>
    <row r="42" spans="1:11" ht="15" x14ac:dyDescent="0.25">
      <c r="A42" s="129"/>
      <c r="B42" s="132"/>
      <c r="C42" s="780"/>
      <c r="D42" s="452"/>
      <c r="E42" s="402"/>
      <c r="F42" s="401"/>
      <c r="G42" s="401"/>
      <c r="H42" s="402"/>
      <c r="I42" s="403"/>
      <c r="J42" s="404"/>
    </row>
    <row r="43" spans="1:11" ht="15" x14ac:dyDescent="0.25">
      <c r="A43" s="129"/>
      <c r="B43" s="132"/>
      <c r="C43" s="780"/>
      <c r="D43" s="452"/>
      <c r="E43" s="402"/>
      <c r="F43" s="401"/>
      <c r="G43" s="401"/>
      <c r="H43" s="402"/>
      <c r="I43" s="403"/>
      <c r="J43" s="404"/>
    </row>
    <row r="44" spans="1:11" ht="18" customHeight="1" x14ac:dyDescent="0.25">
      <c r="A44" s="129"/>
      <c r="B44" s="132"/>
      <c r="C44" s="780"/>
      <c r="D44" s="452"/>
      <c r="E44" s="402"/>
      <c r="F44" s="401"/>
      <c r="G44" s="401"/>
      <c r="H44" s="402"/>
      <c r="I44" s="403"/>
      <c r="J44" s="404"/>
    </row>
    <row r="45" spans="1:11" ht="15.75" thickBot="1" x14ac:dyDescent="0.3">
      <c r="A45" s="31"/>
      <c r="B45" s="32" t="s">
        <v>111</v>
      </c>
      <c r="C45" s="781"/>
      <c r="D45" s="454"/>
      <c r="E45" s="411"/>
      <c r="F45" s="412"/>
      <c r="G45" s="412"/>
      <c r="H45" s="411"/>
      <c r="I45" s="413"/>
      <c r="J45" s="413">
        <f>SUM(J9:J44)</f>
        <v>7112894.25</v>
      </c>
    </row>
    <row r="46" spans="1:11" ht="15.75" thickTop="1" x14ac:dyDescent="0.25">
      <c r="A46" s="129"/>
      <c r="B46" s="132"/>
      <c r="C46" s="780"/>
      <c r="D46" s="452"/>
      <c r="E46" s="402"/>
      <c r="F46" s="401"/>
      <c r="G46" s="401"/>
      <c r="H46" s="402"/>
      <c r="I46" s="403"/>
      <c r="J46" s="404"/>
    </row>
    <row r="47" spans="1:11" ht="15" x14ac:dyDescent="0.25">
      <c r="A47" s="129"/>
      <c r="B47" s="133" t="s">
        <v>112</v>
      </c>
      <c r="C47" s="780"/>
      <c r="D47" s="452"/>
      <c r="E47" s="414"/>
      <c r="F47" s="405"/>
      <c r="G47" s="401"/>
      <c r="H47" s="402"/>
      <c r="I47" s="403"/>
      <c r="J47" s="404"/>
    </row>
    <row r="48" spans="1:11" ht="15" x14ac:dyDescent="0.25">
      <c r="A48" s="129"/>
      <c r="B48" s="132"/>
      <c r="C48" s="780"/>
      <c r="D48" s="452"/>
      <c r="E48" s="414"/>
      <c r="F48" s="405"/>
      <c r="G48" s="401"/>
      <c r="H48" s="402"/>
      <c r="I48" s="403"/>
      <c r="J48" s="404"/>
    </row>
    <row r="49" spans="1:11" ht="28.5" x14ac:dyDescent="0.25">
      <c r="A49" s="129"/>
      <c r="B49" s="134" t="s">
        <v>113</v>
      </c>
      <c r="C49" s="780"/>
      <c r="D49" s="452"/>
      <c r="E49" s="414"/>
      <c r="F49" s="405"/>
      <c r="G49" s="401"/>
      <c r="H49" s="402"/>
      <c r="I49" s="403"/>
      <c r="J49" s="404"/>
    </row>
    <row r="50" spans="1:11" ht="15" x14ac:dyDescent="0.25">
      <c r="A50" s="129"/>
      <c r="B50" s="2"/>
      <c r="C50" s="780"/>
      <c r="D50" s="452"/>
      <c r="E50" s="414"/>
      <c r="F50" s="405"/>
      <c r="G50" s="401"/>
      <c r="H50" s="402"/>
      <c r="I50" s="403"/>
      <c r="J50" s="404"/>
    </row>
    <row r="51" spans="1:11" x14ac:dyDescent="0.2">
      <c r="A51" s="129" t="s">
        <v>77</v>
      </c>
      <c r="B51" s="135" t="s">
        <v>114</v>
      </c>
      <c r="C51" s="779">
        <v>11072620</v>
      </c>
      <c r="D51" s="452" t="s">
        <v>115</v>
      </c>
      <c r="E51" s="545">
        <v>1.64</v>
      </c>
      <c r="F51" s="545">
        <v>0.09</v>
      </c>
      <c r="G51" s="545">
        <v>0.35</v>
      </c>
      <c r="H51" s="545">
        <v>0</v>
      </c>
      <c r="I51" s="546">
        <f>E51+F51+G51+H51</f>
        <v>2.08</v>
      </c>
      <c r="J51" s="547">
        <f>I51*C51</f>
        <v>23031049.600000001</v>
      </c>
      <c r="K51" s="437"/>
    </row>
    <row r="52" spans="1:11" ht="15" x14ac:dyDescent="0.25">
      <c r="A52" s="129"/>
      <c r="B52" s="132"/>
      <c r="C52" s="779"/>
      <c r="D52" s="452"/>
      <c r="E52" s="414"/>
      <c r="F52" s="405"/>
      <c r="G52" s="401"/>
      <c r="H52" s="402"/>
      <c r="I52" s="403"/>
      <c r="J52" s="404"/>
    </row>
    <row r="53" spans="1:11" ht="15" x14ac:dyDescent="0.25">
      <c r="A53" s="129"/>
      <c r="B53" s="132"/>
      <c r="C53" s="779"/>
      <c r="D53" s="452"/>
      <c r="E53" s="414"/>
      <c r="F53" s="405"/>
      <c r="G53" s="401"/>
      <c r="H53" s="402"/>
      <c r="I53" s="403"/>
      <c r="J53" s="404"/>
    </row>
    <row r="54" spans="1:11" ht="15" x14ac:dyDescent="0.25">
      <c r="A54" s="129"/>
      <c r="B54" s="132"/>
      <c r="C54" s="779"/>
      <c r="D54" s="452"/>
      <c r="E54" s="414"/>
      <c r="F54" s="405"/>
      <c r="G54" s="401"/>
      <c r="H54" s="402"/>
      <c r="I54" s="403"/>
      <c r="J54" s="404"/>
    </row>
    <row r="55" spans="1:11" ht="15" x14ac:dyDescent="0.25">
      <c r="A55" s="129"/>
      <c r="B55" s="132"/>
      <c r="C55" s="779"/>
      <c r="D55" s="452"/>
      <c r="E55" s="414"/>
      <c r="F55" s="405"/>
      <c r="G55" s="401"/>
      <c r="H55" s="402"/>
      <c r="I55" s="403"/>
      <c r="J55" s="404"/>
    </row>
    <row r="56" spans="1:11" ht="15" x14ac:dyDescent="0.25">
      <c r="A56" s="129"/>
      <c r="B56" s="132"/>
      <c r="C56" s="779"/>
      <c r="D56" s="452"/>
      <c r="E56" s="414"/>
      <c r="F56" s="405"/>
      <c r="G56" s="401"/>
      <c r="H56" s="402"/>
      <c r="I56" s="403"/>
      <c r="J56" s="404"/>
    </row>
    <row r="57" spans="1:11" ht="15" x14ac:dyDescent="0.25">
      <c r="A57" s="129"/>
      <c r="B57" s="132"/>
      <c r="C57" s="779"/>
      <c r="D57" s="452"/>
      <c r="E57" s="414"/>
      <c r="F57" s="405"/>
      <c r="G57" s="401"/>
      <c r="H57" s="402"/>
      <c r="I57" s="403"/>
      <c r="J57" s="404"/>
    </row>
    <row r="58" spans="1:11" ht="15" x14ac:dyDescent="0.25">
      <c r="A58" s="129"/>
      <c r="B58" s="132"/>
      <c r="C58" s="779"/>
      <c r="D58" s="452"/>
      <c r="E58" s="414"/>
      <c r="F58" s="405"/>
      <c r="G58" s="401"/>
      <c r="H58" s="402"/>
      <c r="I58" s="403"/>
      <c r="J58" s="404"/>
    </row>
    <row r="59" spans="1:11" ht="15" x14ac:dyDescent="0.25">
      <c r="A59" s="129"/>
      <c r="B59" s="132"/>
      <c r="C59" s="779"/>
      <c r="D59" s="452"/>
      <c r="E59" s="414"/>
      <c r="F59" s="405"/>
      <c r="G59" s="401"/>
      <c r="H59" s="402"/>
      <c r="I59" s="403"/>
      <c r="J59" s="404"/>
    </row>
    <row r="60" spans="1:11" ht="15" x14ac:dyDescent="0.25">
      <c r="A60" s="129"/>
      <c r="B60" s="132"/>
      <c r="C60" s="779"/>
      <c r="D60" s="452"/>
      <c r="E60" s="414"/>
      <c r="F60" s="405"/>
      <c r="G60" s="401"/>
      <c r="H60" s="402"/>
      <c r="I60" s="403"/>
      <c r="J60" s="404"/>
    </row>
    <row r="61" spans="1:11" ht="15" x14ac:dyDescent="0.25">
      <c r="A61" s="129"/>
      <c r="B61" s="132"/>
      <c r="C61" s="779"/>
      <c r="D61" s="452"/>
      <c r="E61" s="414"/>
      <c r="F61" s="405"/>
      <c r="G61" s="401"/>
      <c r="H61" s="402"/>
      <c r="I61" s="403"/>
      <c r="J61" s="404"/>
    </row>
    <row r="62" spans="1:11" ht="15" x14ac:dyDescent="0.25">
      <c r="A62" s="129"/>
      <c r="B62" s="132"/>
      <c r="C62" s="779"/>
      <c r="D62" s="452"/>
      <c r="E62" s="402"/>
      <c r="F62" s="401"/>
      <c r="G62" s="401"/>
      <c r="H62" s="402"/>
      <c r="I62" s="403"/>
      <c r="J62" s="404"/>
    </row>
    <row r="63" spans="1:11" ht="15" x14ac:dyDescent="0.25">
      <c r="A63" s="129"/>
      <c r="B63" s="132"/>
      <c r="C63" s="779"/>
      <c r="D63" s="452"/>
      <c r="E63" s="405"/>
      <c r="F63" s="405"/>
      <c r="G63" s="401"/>
      <c r="H63" s="402"/>
      <c r="I63" s="403"/>
      <c r="J63" s="404"/>
    </row>
    <row r="64" spans="1:11" ht="17.25" customHeight="1" x14ac:dyDescent="0.25">
      <c r="A64" s="129"/>
      <c r="B64" s="132"/>
      <c r="C64" s="779"/>
      <c r="D64" s="452"/>
      <c r="E64" s="402"/>
      <c r="F64" s="401"/>
      <c r="G64" s="401"/>
      <c r="H64" s="402"/>
      <c r="I64" s="403"/>
      <c r="J64" s="404"/>
    </row>
    <row r="65" spans="1:10" ht="15" x14ac:dyDescent="0.25">
      <c r="A65" s="129"/>
      <c r="B65" s="132"/>
      <c r="C65" s="779"/>
      <c r="D65" s="452"/>
      <c r="E65" s="405"/>
      <c r="F65" s="405"/>
      <c r="G65" s="401"/>
      <c r="H65" s="402"/>
      <c r="I65" s="403"/>
      <c r="J65" s="404"/>
    </row>
    <row r="66" spans="1:10" ht="15" x14ac:dyDescent="0.25">
      <c r="A66" s="129"/>
      <c r="B66" s="132"/>
      <c r="C66" s="779"/>
      <c r="D66" s="452"/>
      <c r="E66" s="414"/>
      <c r="F66" s="405"/>
      <c r="G66" s="401"/>
      <c r="H66" s="402"/>
      <c r="I66" s="403"/>
      <c r="J66" s="404"/>
    </row>
    <row r="67" spans="1:10" ht="15" x14ac:dyDescent="0.25">
      <c r="A67" s="129"/>
      <c r="B67" s="132"/>
      <c r="C67" s="779"/>
      <c r="D67" s="452"/>
      <c r="E67" s="414"/>
      <c r="F67" s="405"/>
      <c r="G67" s="401"/>
      <c r="H67" s="402"/>
      <c r="I67" s="403"/>
      <c r="J67" s="404"/>
    </row>
    <row r="68" spans="1:10" ht="15" x14ac:dyDescent="0.25">
      <c r="A68" s="129"/>
      <c r="B68" s="132"/>
      <c r="C68" s="780"/>
      <c r="D68" s="452"/>
      <c r="E68" s="414"/>
      <c r="F68" s="405"/>
      <c r="G68" s="401"/>
      <c r="H68" s="402"/>
      <c r="I68" s="403"/>
      <c r="J68" s="404"/>
    </row>
    <row r="69" spans="1:10" ht="15" x14ac:dyDescent="0.25">
      <c r="A69" s="129"/>
      <c r="B69" s="132"/>
      <c r="C69" s="780"/>
      <c r="D69" s="452"/>
      <c r="E69" s="414"/>
      <c r="F69" s="405"/>
      <c r="G69" s="401"/>
      <c r="H69" s="402"/>
      <c r="I69" s="403"/>
      <c r="J69" s="404"/>
    </row>
    <row r="70" spans="1:10" ht="15" x14ac:dyDescent="0.25">
      <c r="A70" s="129"/>
      <c r="B70" s="132"/>
      <c r="C70" s="780"/>
      <c r="D70" s="452"/>
      <c r="E70" s="414"/>
      <c r="F70" s="405"/>
      <c r="G70" s="401"/>
      <c r="H70" s="402"/>
      <c r="I70" s="403"/>
      <c r="J70" s="404"/>
    </row>
    <row r="71" spans="1:10" ht="15" x14ac:dyDescent="0.25">
      <c r="A71" s="129"/>
      <c r="B71" s="132"/>
      <c r="C71" s="780"/>
      <c r="D71" s="452"/>
      <c r="E71" s="414"/>
      <c r="F71" s="405"/>
      <c r="G71" s="401"/>
      <c r="H71" s="402"/>
      <c r="I71" s="403"/>
      <c r="J71" s="404"/>
    </row>
    <row r="72" spans="1:10" ht="15" x14ac:dyDescent="0.25">
      <c r="A72" s="129"/>
      <c r="B72" s="132"/>
      <c r="C72" s="780"/>
      <c r="D72" s="452"/>
      <c r="E72" s="414"/>
      <c r="F72" s="405"/>
      <c r="G72" s="401"/>
      <c r="H72" s="402"/>
      <c r="I72" s="403"/>
      <c r="J72" s="404"/>
    </row>
    <row r="73" spans="1:10" ht="15" x14ac:dyDescent="0.25">
      <c r="A73" s="129"/>
      <c r="B73" s="132"/>
      <c r="C73" s="780"/>
      <c r="D73" s="452"/>
      <c r="E73" s="414"/>
      <c r="F73" s="405"/>
      <c r="G73" s="401"/>
      <c r="H73" s="402"/>
      <c r="I73" s="403"/>
      <c r="J73" s="404"/>
    </row>
    <row r="74" spans="1:10" ht="15" x14ac:dyDescent="0.25">
      <c r="A74" s="129"/>
      <c r="B74" s="132"/>
      <c r="C74" s="780"/>
      <c r="D74" s="452"/>
      <c r="E74" s="414"/>
      <c r="F74" s="405"/>
      <c r="G74" s="401"/>
      <c r="H74" s="402"/>
      <c r="I74" s="403"/>
      <c r="J74" s="404"/>
    </row>
    <row r="75" spans="1:10" ht="15" x14ac:dyDescent="0.25">
      <c r="A75" s="129"/>
      <c r="B75" s="132"/>
      <c r="C75" s="780"/>
      <c r="D75" s="452"/>
      <c r="E75" s="414"/>
      <c r="F75" s="405"/>
      <c r="G75" s="401"/>
      <c r="H75" s="402"/>
      <c r="I75" s="403"/>
      <c r="J75" s="404"/>
    </row>
    <row r="76" spans="1:10" ht="15" x14ac:dyDescent="0.25">
      <c r="A76" s="129"/>
      <c r="B76" s="132"/>
      <c r="C76" s="780"/>
      <c r="D76" s="452"/>
      <c r="E76" s="414"/>
      <c r="F76" s="405"/>
      <c r="G76" s="401"/>
      <c r="H76" s="402"/>
      <c r="I76" s="403"/>
      <c r="J76" s="404"/>
    </row>
    <row r="77" spans="1:10" ht="15" x14ac:dyDescent="0.25">
      <c r="A77" s="129"/>
      <c r="B77" s="132"/>
      <c r="C77" s="780"/>
      <c r="D77" s="452"/>
      <c r="E77" s="414"/>
      <c r="F77" s="405"/>
      <c r="G77" s="401"/>
      <c r="H77" s="402"/>
      <c r="I77" s="403"/>
      <c r="J77" s="404"/>
    </row>
    <row r="78" spans="1:10" ht="15" x14ac:dyDescent="0.25">
      <c r="A78" s="129"/>
      <c r="B78" s="132"/>
      <c r="C78" s="780"/>
      <c r="D78" s="452"/>
      <c r="E78" s="414"/>
      <c r="F78" s="405"/>
      <c r="G78" s="401"/>
      <c r="H78" s="402"/>
      <c r="I78" s="403"/>
      <c r="J78" s="404"/>
    </row>
    <row r="79" spans="1:10" ht="15" x14ac:dyDescent="0.25">
      <c r="A79" s="129"/>
      <c r="B79" s="132"/>
      <c r="C79" s="780"/>
      <c r="D79" s="452"/>
      <c r="E79" s="414"/>
      <c r="F79" s="405"/>
      <c r="G79" s="401"/>
      <c r="H79" s="402"/>
      <c r="I79" s="403"/>
      <c r="J79" s="404"/>
    </row>
    <row r="80" spans="1:10" ht="15" x14ac:dyDescent="0.25">
      <c r="A80" s="129"/>
      <c r="B80" s="132"/>
      <c r="C80" s="780"/>
      <c r="D80" s="452"/>
      <c r="E80" s="414"/>
      <c r="F80" s="405"/>
      <c r="G80" s="401"/>
      <c r="H80" s="402"/>
      <c r="I80" s="403"/>
      <c r="J80" s="404"/>
    </row>
    <row r="81" spans="1:11" ht="15" x14ac:dyDescent="0.25">
      <c r="A81" s="129"/>
      <c r="B81" s="132"/>
      <c r="C81" s="780"/>
      <c r="D81" s="452"/>
      <c r="E81" s="414"/>
      <c r="F81" s="405"/>
      <c r="G81" s="401"/>
      <c r="H81" s="402"/>
      <c r="I81" s="403"/>
      <c r="J81" s="404"/>
    </row>
    <row r="82" spans="1:11" ht="15.75" thickBot="1" x14ac:dyDescent="0.3">
      <c r="A82" s="31"/>
      <c r="B82" s="32" t="s">
        <v>111</v>
      </c>
      <c r="C82" s="781"/>
      <c r="D82" s="454"/>
      <c r="E82" s="411"/>
      <c r="F82" s="412"/>
      <c r="G82" s="412"/>
      <c r="H82" s="411"/>
      <c r="I82" s="413"/>
      <c r="J82" s="413">
        <f>SUM(J46:J81)</f>
        <v>23031049.600000001</v>
      </c>
    </row>
    <row r="83" spans="1:11" ht="15.75" thickTop="1" x14ac:dyDescent="0.25">
      <c r="A83" s="129"/>
      <c r="B83" s="132"/>
      <c r="C83" s="780"/>
      <c r="D83" s="452"/>
      <c r="E83" s="414"/>
      <c r="F83" s="405"/>
      <c r="G83" s="401"/>
      <c r="H83" s="402"/>
      <c r="I83" s="403"/>
      <c r="J83" s="404"/>
    </row>
    <row r="84" spans="1:11" ht="15" x14ac:dyDescent="0.25">
      <c r="A84" s="129"/>
      <c r="B84" s="133" t="s">
        <v>116</v>
      </c>
      <c r="C84" s="780"/>
      <c r="D84" s="452"/>
      <c r="E84" s="402"/>
      <c r="F84" s="401"/>
      <c r="G84" s="401"/>
      <c r="H84" s="402"/>
      <c r="I84" s="403"/>
      <c r="J84" s="404"/>
    </row>
    <row r="85" spans="1:11" ht="15" x14ac:dyDescent="0.25">
      <c r="A85" s="129"/>
      <c r="B85" s="132"/>
      <c r="C85" s="780"/>
      <c r="D85" s="452"/>
      <c r="E85" s="402"/>
      <c r="F85" s="401"/>
      <c r="G85" s="401"/>
      <c r="H85" s="402"/>
      <c r="I85" s="403"/>
      <c r="J85" s="404"/>
    </row>
    <row r="86" spans="1:11" ht="42.75" x14ac:dyDescent="0.25">
      <c r="A86" s="129"/>
      <c r="B86" s="30" t="s">
        <v>117</v>
      </c>
      <c r="C86" s="780"/>
      <c r="D86" s="452"/>
      <c r="E86" s="402"/>
      <c r="F86" s="401"/>
      <c r="G86" s="401"/>
      <c r="H86" s="402"/>
      <c r="I86" s="403"/>
      <c r="J86" s="404"/>
    </row>
    <row r="87" spans="1:11" ht="15" x14ac:dyDescent="0.25">
      <c r="A87" s="129"/>
      <c r="B87" s="132"/>
      <c r="C87" s="780"/>
      <c r="D87" s="452"/>
      <c r="E87" s="402"/>
      <c r="F87" s="401"/>
      <c r="G87" s="401"/>
      <c r="H87" s="402"/>
      <c r="I87" s="403"/>
      <c r="J87" s="404"/>
    </row>
    <row r="88" spans="1:11" x14ac:dyDescent="0.2">
      <c r="A88" s="129" t="s">
        <v>77</v>
      </c>
      <c r="B88" s="132" t="s">
        <v>118</v>
      </c>
      <c r="C88" s="780">
        <f>2388+295.5+4102.5</f>
        <v>6786</v>
      </c>
      <c r="D88" s="452" t="s">
        <v>119</v>
      </c>
      <c r="E88" s="545">
        <v>247.04</v>
      </c>
      <c r="F88" s="545">
        <v>15.75</v>
      </c>
      <c r="G88" s="545">
        <v>12.83</v>
      </c>
      <c r="H88" s="545">
        <v>0</v>
      </c>
      <c r="I88" s="546">
        <f>E88+F88+G88+H88</f>
        <v>275.62</v>
      </c>
      <c r="J88" s="547">
        <f>I88*C88</f>
        <v>1870357.32</v>
      </c>
      <c r="K88" s="437"/>
    </row>
    <row r="89" spans="1:11" ht="15" x14ac:dyDescent="0.25">
      <c r="A89" s="129"/>
      <c r="B89" s="132"/>
      <c r="C89" s="780"/>
      <c r="D89" s="452"/>
      <c r="E89" s="402"/>
      <c r="F89" s="401"/>
      <c r="G89" s="401"/>
      <c r="H89" s="402"/>
      <c r="I89" s="403"/>
      <c r="J89" s="404"/>
    </row>
    <row r="90" spans="1:11" ht="42.75" x14ac:dyDescent="0.25">
      <c r="A90" s="129"/>
      <c r="B90" s="33" t="s">
        <v>120</v>
      </c>
      <c r="C90" s="780"/>
      <c r="D90" s="452"/>
      <c r="E90" s="402"/>
      <c r="F90" s="401"/>
      <c r="G90" s="401"/>
      <c r="H90" s="402"/>
      <c r="I90" s="403"/>
      <c r="J90" s="404"/>
    </row>
    <row r="91" spans="1:11" ht="15" x14ac:dyDescent="0.25">
      <c r="A91" s="129"/>
      <c r="B91" s="136"/>
      <c r="C91" s="780"/>
      <c r="D91" s="452"/>
      <c r="E91" s="402"/>
      <c r="F91" s="401"/>
      <c r="G91" s="401"/>
      <c r="H91" s="402"/>
      <c r="I91" s="403"/>
      <c r="J91" s="404"/>
    </row>
    <row r="92" spans="1:11" x14ac:dyDescent="0.2">
      <c r="A92" s="129" t="s">
        <v>78</v>
      </c>
      <c r="B92" s="137" t="s">
        <v>121</v>
      </c>
      <c r="C92" s="780">
        <v>42154</v>
      </c>
      <c r="D92" s="452" t="s">
        <v>119</v>
      </c>
      <c r="E92" s="545">
        <v>240.28</v>
      </c>
      <c r="F92" s="545">
        <v>14.38</v>
      </c>
      <c r="G92" s="545">
        <v>11.71</v>
      </c>
      <c r="H92" s="545">
        <v>0</v>
      </c>
      <c r="I92" s="546">
        <f>E92+F92+G92+H92</f>
        <v>266.37</v>
      </c>
      <c r="J92" s="547">
        <f>I92*C92</f>
        <v>11228560.98</v>
      </c>
      <c r="K92" s="437"/>
    </row>
    <row r="93" spans="1:11" ht="15" x14ac:dyDescent="0.25">
      <c r="A93" s="129"/>
      <c r="B93" s="132"/>
      <c r="C93" s="780"/>
      <c r="D93" s="452"/>
      <c r="E93" s="402"/>
      <c r="F93" s="401"/>
      <c r="G93" s="401"/>
      <c r="H93" s="402"/>
      <c r="I93" s="403"/>
      <c r="J93" s="404"/>
    </row>
    <row r="94" spans="1:11" x14ac:dyDescent="0.2">
      <c r="A94" s="129" t="s">
        <v>79</v>
      </c>
      <c r="B94" s="132" t="s">
        <v>122</v>
      </c>
      <c r="C94" s="780">
        <v>10976</v>
      </c>
      <c r="D94" s="452" t="s">
        <v>119</v>
      </c>
      <c r="E94" s="545">
        <v>240.28</v>
      </c>
      <c r="F94" s="545">
        <v>14.38</v>
      </c>
      <c r="G94" s="545">
        <v>11.71</v>
      </c>
      <c r="H94" s="545">
        <v>0</v>
      </c>
      <c r="I94" s="546">
        <f>E94+F94+G94+H94</f>
        <v>266.37</v>
      </c>
      <c r="J94" s="547">
        <f>I94*C94</f>
        <v>2923677.12</v>
      </c>
      <c r="K94" s="437"/>
    </row>
    <row r="95" spans="1:11" ht="15" x14ac:dyDescent="0.25">
      <c r="A95" s="129"/>
      <c r="B95" s="132"/>
      <c r="C95" s="780"/>
      <c r="D95" s="452"/>
      <c r="E95" s="402"/>
      <c r="F95" s="401"/>
      <c r="G95" s="401"/>
      <c r="H95" s="402"/>
      <c r="I95" s="403"/>
      <c r="J95" s="404"/>
    </row>
    <row r="96" spans="1:11" x14ac:dyDescent="0.2">
      <c r="A96" s="129" t="s">
        <v>80</v>
      </c>
      <c r="B96" s="132" t="s">
        <v>123</v>
      </c>
      <c r="C96" s="780">
        <v>46</v>
      </c>
      <c r="D96" s="452" t="s">
        <v>119</v>
      </c>
      <c r="E96" s="545">
        <v>240.28</v>
      </c>
      <c r="F96" s="545">
        <v>14.38</v>
      </c>
      <c r="G96" s="545">
        <v>11.71</v>
      </c>
      <c r="H96" s="545">
        <v>0</v>
      </c>
      <c r="I96" s="546">
        <f>E96+F96+G96+H96</f>
        <v>266.37</v>
      </c>
      <c r="J96" s="547">
        <f>I96*C96</f>
        <v>12253.02</v>
      </c>
      <c r="K96" s="437"/>
    </row>
    <row r="97" spans="1:11" ht="15" x14ac:dyDescent="0.25">
      <c r="A97" s="129"/>
      <c r="B97" s="132"/>
      <c r="C97" s="780"/>
      <c r="D97" s="452"/>
      <c r="E97" s="402"/>
      <c r="F97" s="401"/>
      <c r="G97" s="401"/>
      <c r="H97" s="402"/>
      <c r="I97" s="403"/>
      <c r="J97" s="404"/>
    </row>
    <row r="98" spans="1:11" x14ac:dyDescent="0.2">
      <c r="A98" s="129" t="s">
        <v>81</v>
      </c>
      <c r="B98" s="132" t="s">
        <v>124</v>
      </c>
      <c r="C98" s="780">
        <v>40</v>
      </c>
      <c r="D98" s="452" t="s">
        <v>119</v>
      </c>
      <c r="E98" s="545">
        <v>240.28</v>
      </c>
      <c r="F98" s="545">
        <v>14.38</v>
      </c>
      <c r="G98" s="545">
        <v>11.71</v>
      </c>
      <c r="H98" s="545">
        <v>0</v>
      </c>
      <c r="I98" s="546">
        <f>E98+F98+G98+H98</f>
        <v>266.37</v>
      </c>
      <c r="J98" s="547">
        <f>I98*C98</f>
        <v>10654.8</v>
      </c>
      <c r="K98" s="437"/>
    </row>
    <row r="99" spans="1:11" ht="15" x14ac:dyDescent="0.25">
      <c r="A99" s="129"/>
      <c r="B99" s="132"/>
      <c r="C99" s="780"/>
      <c r="D99" s="452"/>
      <c r="E99" s="402"/>
      <c r="F99" s="401"/>
      <c r="G99" s="401"/>
      <c r="H99" s="402"/>
      <c r="I99" s="403"/>
      <c r="J99" s="404"/>
    </row>
    <row r="100" spans="1:11" x14ac:dyDescent="0.2">
      <c r="A100" s="129" t="s">
        <v>92</v>
      </c>
      <c r="B100" s="132" t="s">
        <v>125</v>
      </c>
      <c r="C100" s="780">
        <v>222</v>
      </c>
      <c r="D100" s="452" t="s">
        <v>119</v>
      </c>
      <c r="E100" s="545">
        <v>240.28</v>
      </c>
      <c r="F100" s="545">
        <v>14.38</v>
      </c>
      <c r="G100" s="545">
        <v>11.71</v>
      </c>
      <c r="H100" s="545">
        <v>0</v>
      </c>
      <c r="I100" s="546">
        <f>E100+F100+G100+H100</f>
        <v>266.37</v>
      </c>
      <c r="J100" s="547">
        <f>I100*C100</f>
        <v>59134.14</v>
      </c>
      <c r="K100" s="437"/>
    </row>
    <row r="101" spans="1:11" ht="15" x14ac:dyDescent="0.25">
      <c r="A101" s="129"/>
      <c r="B101" s="132"/>
      <c r="C101" s="780"/>
      <c r="D101" s="452"/>
      <c r="E101" s="402"/>
      <c r="F101" s="401"/>
      <c r="G101" s="401"/>
      <c r="H101" s="402"/>
      <c r="I101" s="403"/>
      <c r="J101" s="404"/>
    </row>
    <row r="102" spans="1:11" x14ac:dyDescent="0.2">
      <c r="A102" s="129" t="s">
        <v>94</v>
      </c>
      <c r="B102" s="132" t="s">
        <v>126</v>
      </c>
      <c r="C102" s="780">
        <v>14434</v>
      </c>
      <c r="D102" s="452" t="s">
        <v>119</v>
      </c>
      <c r="E102" s="545">
        <v>240.28</v>
      </c>
      <c r="F102" s="545">
        <v>14.38</v>
      </c>
      <c r="G102" s="545">
        <v>11.71</v>
      </c>
      <c r="H102" s="545">
        <v>0</v>
      </c>
      <c r="I102" s="546">
        <f>E102+F102+G102+H102</f>
        <v>266.37</v>
      </c>
      <c r="J102" s="547">
        <f>I102*C102</f>
        <v>3844784.58</v>
      </c>
      <c r="K102" s="437"/>
    </row>
    <row r="103" spans="1:11" ht="15" x14ac:dyDescent="0.25">
      <c r="A103" s="129"/>
      <c r="B103" s="132"/>
      <c r="C103" s="780"/>
      <c r="D103" s="452"/>
      <c r="E103" s="402"/>
      <c r="F103" s="401"/>
      <c r="G103" s="401"/>
      <c r="H103" s="402"/>
      <c r="I103" s="403"/>
      <c r="J103" s="404"/>
    </row>
    <row r="104" spans="1:11" x14ac:dyDescent="0.2">
      <c r="A104" s="129" t="s">
        <v>96</v>
      </c>
      <c r="B104" s="132" t="s">
        <v>127</v>
      </c>
      <c r="C104" s="780">
        <v>2372</v>
      </c>
      <c r="D104" s="452" t="s">
        <v>119</v>
      </c>
      <c r="E104" s="545">
        <v>240.28</v>
      </c>
      <c r="F104" s="545">
        <v>14.38</v>
      </c>
      <c r="G104" s="545">
        <v>11.71</v>
      </c>
      <c r="H104" s="545">
        <v>0</v>
      </c>
      <c r="I104" s="546">
        <f>E104+F104+G104+H104</f>
        <v>266.37</v>
      </c>
      <c r="J104" s="547">
        <f>I104*C104</f>
        <v>631829.64</v>
      </c>
      <c r="K104" s="437"/>
    </row>
    <row r="105" spans="1:11" ht="15" x14ac:dyDescent="0.25">
      <c r="A105" s="129"/>
      <c r="B105" s="132"/>
      <c r="C105" s="780"/>
      <c r="D105" s="452"/>
      <c r="E105" s="402"/>
      <c r="F105" s="401"/>
      <c r="G105" s="401"/>
      <c r="H105" s="402"/>
      <c r="I105" s="403"/>
      <c r="J105" s="404"/>
    </row>
    <row r="106" spans="1:11" x14ac:dyDescent="0.2">
      <c r="A106" s="129" t="s">
        <v>99</v>
      </c>
      <c r="B106" s="132" t="s">
        <v>128</v>
      </c>
      <c r="C106" s="780">
        <v>7418</v>
      </c>
      <c r="D106" s="452" t="s">
        <v>119</v>
      </c>
      <c r="E106" s="545">
        <v>240.28</v>
      </c>
      <c r="F106" s="545">
        <v>14.38</v>
      </c>
      <c r="G106" s="545">
        <v>11.71</v>
      </c>
      <c r="H106" s="545">
        <v>0</v>
      </c>
      <c r="I106" s="546">
        <f>E106+F106+G106+H106</f>
        <v>266.37</v>
      </c>
      <c r="J106" s="547">
        <f>I106*C106</f>
        <v>1975932.66</v>
      </c>
      <c r="K106" s="437"/>
    </row>
    <row r="107" spans="1:11" ht="15" x14ac:dyDescent="0.25">
      <c r="A107" s="129"/>
      <c r="B107" s="132"/>
      <c r="C107" s="780"/>
      <c r="D107" s="452"/>
      <c r="E107" s="402"/>
      <c r="F107" s="401"/>
      <c r="G107" s="401"/>
      <c r="H107" s="402"/>
      <c r="I107" s="403"/>
      <c r="J107" s="404"/>
    </row>
    <row r="108" spans="1:11" x14ac:dyDescent="0.2">
      <c r="A108" s="129" t="s">
        <v>101</v>
      </c>
      <c r="B108" s="132" t="s">
        <v>129</v>
      </c>
      <c r="C108" s="780">
        <v>314</v>
      </c>
      <c r="D108" s="452" t="s">
        <v>119</v>
      </c>
      <c r="E108" s="545">
        <v>240.28</v>
      </c>
      <c r="F108" s="545">
        <v>14.38</v>
      </c>
      <c r="G108" s="545">
        <v>11.71</v>
      </c>
      <c r="H108" s="545">
        <v>0</v>
      </c>
      <c r="I108" s="546">
        <f>E108+F108+G108+H108</f>
        <v>266.37</v>
      </c>
      <c r="J108" s="547">
        <f>I108*C108</f>
        <v>83640.179999999993</v>
      </c>
      <c r="K108" s="437"/>
    </row>
    <row r="109" spans="1:11" ht="15" x14ac:dyDescent="0.25">
      <c r="A109" s="129"/>
      <c r="B109" s="132"/>
      <c r="C109" s="780"/>
      <c r="D109" s="452"/>
      <c r="E109" s="402"/>
      <c r="F109" s="401"/>
      <c r="G109" s="401"/>
      <c r="H109" s="402"/>
      <c r="I109" s="403"/>
      <c r="J109" s="404"/>
    </row>
    <row r="110" spans="1:11" ht="15" x14ac:dyDescent="0.25">
      <c r="A110" s="129"/>
      <c r="B110" s="132"/>
      <c r="C110" s="780"/>
      <c r="D110" s="452"/>
      <c r="E110" s="402"/>
      <c r="F110" s="401"/>
      <c r="G110" s="401"/>
      <c r="H110" s="402"/>
      <c r="I110" s="403"/>
      <c r="J110" s="404"/>
    </row>
    <row r="111" spans="1:11" ht="15" x14ac:dyDescent="0.25">
      <c r="A111" s="129"/>
      <c r="B111" s="132"/>
      <c r="C111" s="780"/>
      <c r="D111" s="452"/>
      <c r="E111" s="402"/>
      <c r="F111" s="401"/>
      <c r="G111" s="401"/>
      <c r="H111" s="402"/>
      <c r="I111" s="403"/>
      <c r="J111" s="404"/>
    </row>
    <row r="112" spans="1:11" ht="15" x14ac:dyDescent="0.25">
      <c r="A112" s="129"/>
      <c r="B112" s="132"/>
      <c r="C112" s="780"/>
      <c r="D112" s="452"/>
      <c r="E112" s="402"/>
      <c r="F112" s="401"/>
      <c r="G112" s="401"/>
      <c r="H112" s="402"/>
      <c r="I112" s="403"/>
      <c r="J112" s="404"/>
    </row>
    <row r="113" spans="1:11" ht="9" customHeight="1" x14ac:dyDescent="0.25">
      <c r="A113" s="129"/>
      <c r="B113" s="132"/>
      <c r="C113" s="780"/>
      <c r="D113" s="452"/>
      <c r="E113" s="402"/>
      <c r="F113" s="401"/>
      <c r="G113" s="401"/>
      <c r="H113" s="402"/>
      <c r="I113" s="403"/>
      <c r="J113" s="404"/>
    </row>
    <row r="114" spans="1:11" ht="21.75" customHeight="1" x14ac:dyDescent="0.25">
      <c r="A114" s="129"/>
      <c r="B114" s="132"/>
      <c r="C114" s="780"/>
      <c r="D114" s="452"/>
      <c r="E114" s="402"/>
      <c r="F114" s="401"/>
      <c r="G114" s="401"/>
      <c r="H114" s="402"/>
      <c r="I114" s="403"/>
      <c r="J114" s="404"/>
    </row>
    <row r="115" spans="1:11" ht="18" customHeight="1" x14ac:dyDescent="0.25">
      <c r="A115" s="129"/>
      <c r="B115" s="132"/>
      <c r="C115" s="780"/>
      <c r="D115" s="452"/>
      <c r="E115" s="402"/>
      <c r="F115" s="401"/>
      <c r="G115" s="401"/>
      <c r="H115" s="402"/>
      <c r="I115" s="403"/>
      <c r="J115" s="404"/>
    </row>
    <row r="116" spans="1:11" ht="15.75" thickBot="1" x14ac:dyDescent="0.3">
      <c r="A116" s="138"/>
      <c r="B116" s="32" t="s">
        <v>111</v>
      </c>
      <c r="C116" s="781"/>
      <c r="D116" s="454"/>
      <c r="E116" s="411"/>
      <c r="F116" s="412"/>
      <c r="G116" s="412"/>
      <c r="H116" s="411"/>
      <c r="I116" s="413"/>
      <c r="J116" s="413">
        <f>SUM(J84:J115)</f>
        <v>22640824.440000001</v>
      </c>
    </row>
    <row r="117" spans="1:11" ht="15.75" thickTop="1" x14ac:dyDescent="0.25">
      <c r="A117" s="129"/>
      <c r="B117" s="132"/>
      <c r="C117" s="780"/>
      <c r="D117" s="452"/>
      <c r="E117" s="402"/>
      <c r="F117" s="401"/>
      <c r="G117" s="401"/>
      <c r="H117" s="402"/>
      <c r="I117" s="403"/>
      <c r="J117" s="404"/>
    </row>
    <row r="118" spans="1:11" ht="15" x14ac:dyDescent="0.25">
      <c r="A118" s="129"/>
      <c r="B118" s="133" t="s">
        <v>116</v>
      </c>
      <c r="C118" s="780"/>
      <c r="D118" s="452"/>
      <c r="E118" s="402"/>
      <c r="F118" s="401"/>
      <c r="G118" s="401"/>
      <c r="H118" s="402"/>
      <c r="I118" s="403"/>
      <c r="J118" s="404"/>
    </row>
    <row r="119" spans="1:11" ht="15" x14ac:dyDescent="0.25">
      <c r="A119" s="129"/>
      <c r="B119" s="132"/>
      <c r="C119" s="780"/>
      <c r="D119" s="452"/>
      <c r="E119" s="402"/>
      <c r="F119" s="401"/>
      <c r="G119" s="401"/>
      <c r="H119" s="402"/>
      <c r="I119" s="403"/>
      <c r="J119" s="404"/>
    </row>
    <row r="120" spans="1:11" ht="42.75" x14ac:dyDescent="0.25">
      <c r="A120" s="129"/>
      <c r="B120" s="33" t="s">
        <v>130</v>
      </c>
      <c r="C120" s="780"/>
      <c r="D120" s="452"/>
      <c r="E120" s="402"/>
      <c r="F120" s="401"/>
      <c r="G120" s="401"/>
      <c r="H120" s="402"/>
      <c r="I120" s="403"/>
      <c r="J120" s="404"/>
    </row>
    <row r="121" spans="1:11" ht="15" x14ac:dyDescent="0.25">
      <c r="A121" s="129"/>
      <c r="B121" s="136"/>
      <c r="C121" s="780"/>
      <c r="D121" s="452"/>
      <c r="E121" s="402"/>
      <c r="F121" s="401"/>
      <c r="G121" s="401"/>
      <c r="H121" s="402"/>
      <c r="I121" s="403"/>
      <c r="J121" s="404"/>
    </row>
    <row r="122" spans="1:11" x14ac:dyDescent="0.2">
      <c r="A122" s="129" t="s">
        <v>77</v>
      </c>
      <c r="B122" s="132" t="s">
        <v>131</v>
      </c>
      <c r="C122" s="780">
        <v>11</v>
      </c>
      <c r="D122" s="452" t="s">
        <v>119</v>
      </c>
      <c r="E122" s="545">
        <v>257.05</v>
      </c>
      <c r="F122" s="545">
        <v>14.38</v>
      </c>
      <c r="G122" s="545">
        <v>11.71</v>
      </c>
      <c r="H122" s="545">
        <v>0</v>
      </c>
      <c r="I122" s="546">
        <f>E122+F122+G122+H122</f>
        <v>283.14</v>
      </c>
      <c r="J122" s="547">
        <f>I122*C122</f>
        <v>3114.54</v>
      </c>
      <c r="K122" s="437"/>
    </row>
    <row r="123" spans="1:11" ht="12" customHeight="1" x14ac:dyDescent="0.25">
      <c r="A123" s="129"/>
      <c r="B123" s="132"/>
      <c r="C123" s="780"/>
      <c r="D123" s="452"/>
      <c r="E123" s="402"/>
      <c r="F123" s="401"/>
      <c r="G123" s="401"/>
      <c r="H123" s="402"/>
      <c r="I123" s="403"/>
      <c r="J123" s="404"/>
    </row>
    <row r="124" spans="1:11" x14ac:dyDescent="0.2">
      <c r="A124" s="129" t="s">
        <v>78</v>
      </c>
      <c r="B124" s="132" t="s">
        <v>132</v>
      </c>
      <c r="C124" s="780">
        <v>463</v>
      </c>
      <c r="D124" s="452" t="s">
        <v>119</v>
      </c>
      <c r="E124" s="545">
        <v>257.05</v>
      </c>
      <c r="F124" s="545">
        <v>14.38</v>
      </c>
      <c r="G124" s="545">
        <v>11.71</v>
      </c>
      <c r="H124" s="545">
        <v>0</v>
      </c>
      <c r="I124" s="546">
        <f>E124+F124+G124+H124</f>
        <v>283.14</v>
      </c>
      <c r="J124" s="547">
        <f>I124*C124</f>
        <v>131093.82</v>
      </c>
      <c r="K124" s="437"/>
    </row>
    <row r="125" spans="1:11" ht="12" customHeight="1" x14ac:dyDescent="0.25">
      <c r="A125" s="129"/>
      <c r="B125" s="132"/>
      <c r="C125" s="780"/>
      <c r="D125" s="452"/>
      <c r="E125" s="402"/>
      <c r="F125" s="401"/>
      <c r="G125" s="401"/>
      <c r="H125" s="402"/>
      <c r="I125" s="403"/>
      <c r="J125" s="404"/>
    </row>
    <row r="126" spans="1:11" x14ac:dyDescent="0.2">
      <c r="A126" s="129" t="s">
        <v>79</v>
      </c>
      <c r="B126" s="132" t="s">
        <v>133</v>
      </c>
      <c r="C126" s="780">
        <v>359</v>
      </c>
      <c r="D126" s="452" t="s">
        <v>119</v>
      </c>
      <c r="E126" s="545">
        <v>257.05</v>
      </c>
      <c r="F126" s="545">
        <v>14.38</v>
      </c>
      <c r="G126" s="545">
        <v>11.71</v>
      </c>
      <c r="H126" s="545">
        <v>0</v>
      </c>
      <c r="I126" s="546">
        <f>E126+F126+G126+H126</f>
        <v>283.14</v>
      </c>
      <c r="J126" s="547">
        <f>I126*C126</f>
        <v>101647.26</v>
      </c>
      <c r="K126" s="437"/>
    </row>
    <row r="127" spans="1:11" ht="12" customHeight="1" x14ac:dyDescent="0.25">
      <c r="A127" s="129"/>
      <c r="B127" s="132"/>
      <c r="C127" s="780"/>
      <c r="D127" s="452"/>
      <c r="E127" s="402"/>
      <c r="F127" s="401"/>
      <c r="G127" s="401"/>
      <c r="H127" s="402"/>
      <c r="I127" s="403"/>
      <c r="J127" s="404"/>
    </row>
    <row r="128" spans="1:11" x14ac:dyDescent="0.2">
      <c r="A128" s="129" t="s">
        <v>80</v>
      </c>
      <c r="B128" s="132" t="s">
        <v>134</v>
      </c>
      <c r="C128" s="780">
        <v>275</v>
      </c>
      <c r="D128" s="452" t="s">
        <v>119</v>
      </c>
      <c r="E128" s="545">
        <v>257.05</v>
      </c>
      <c r="F128" s="545">
        <v>14.38</v>
      </c>
      <c r="G128" s="545">
        <v>11.71</v>
      </c>
      <c r="H128" s="545">
        <v>0</v>
      </c>
      <c r="I128" s="546">
        <f>E128+F128+G128+H128</f>
        <v>283.14</v>
      </c>
      <c r="J128" s="547">
        <f>I128*C128</f>
        <v>77863.5</v>
      </c>
      <c r="K128" s="437"/>
    </row>
    <row r="129" spans="1:11" ht="12" customHeight="1" x14ac:dyDescent="0.25">
      <c r="A129" s="129"/>
      <c r="B129" s="132"/>
      <c r="C129" s="780"/>
      <c r="D129" s="452"/>
      <c r="E129" s="402"/>
      <c r="F129" s="401"/>
      <c r="G129" s="401"/>
      <c r="H129" s="402"/>
      <c r="I129" s="403"/>
      <c r="J129" s="404"/>
    </row>
    <row r="130" spans="1:11" x14ac:dyDescent="0.2">
      <c r="A130" s="129" t="s">
        <v>81</v>
      </c>
      <c r="B130" s="132" t="s">
        <v>135</v>
      </c>
      <c r="C130" s="780">
        <v>166</v>
      </c>
      <c r="D130" s="452" t="s">
        <v>119</v>
      </c>
      <c r="E130" s="545">
        <v>257.05</v>
      </c>
      <c r="F130" s="545">
        <v>14.38</v>
      </c>
      <c r="G130" s="545">
        <v>11.71</v>
      </c>
      <c r="H130" s="545">
        <v>0</v>
      </c>
      <c r="I130" s="546">
        <f>E130+F130+G130+H130</f>
        <v>283.14</v>
      </c>
      <c r="J130" s="547">
        <f>I130*C130</f>
        <v>47001.24</v>
      </c>
      <c r="K130" s="437"/>
    </row>
    <row r="131" spans="1:11" ht="12" customHeight="1" x14ac:dyDescent="0.25">
      <c r="A131" s="129"/>
      <c r="B131" s="132"/>
      <c r="C131" s="780"/>
      <c r="D131" s="452"/>
      <c r="E131" s="402"/>
      <c r="F131" s="401"/>
      <c r="G131" s="401"/>
      <c r="H131" s="402"/>
      <c r="I131" s="403"/>
      <c r="J131" s="404"/>
    </row>
    <row r="132" spans="1:11" x14ac:dyDescent="0.2">
      <c r="A132" s="129" t="s">
        <v>92</v>
      </c>
      <c r="B132" s="132" t="s">
        <v>136</v>
      </c>
      <c r="C132" s="780">
        <v>980</v>
      </c>
      <c r="D132" s="452" t="s">
        <v>119</v>
      </c>
      <c r="E132" s="545">
        <v>257.05</v>
      </c>
      <c r="F132" s="545">
        <v>14.38</v>
      </c>
      <c r="G132" s="545">
        <v>11.71</v>
      </c>
      <c r="H132" s="545">
        <v>0</v>
      </c>
      <c r="I132" s="546">
        <f>E132+F132+G132+H132</f>
        <v>283.14</v>
      </c>
      <c r="J132" s="547">
        <f>I132*C132</f>
        <v>277477.2</v>
      </c>
      <c r="K132" s="437"/>
    </row>
    <row r="133" spans="1:11" ht="12" customHeight="1" x14ac:dyDescent="0.25">
      <c r="A133" s="129"/>
      <c r="B133" s="132"/>
      <c r="C133" s="780"/>
      <c r="D133" s="452"/>
      <c r="E133" s="402"/>
      <c r="F133" s="401"/>
      <c r="G133" s="401"/>
      <c r="H133" s="402"/>
      <c r="I133" s="403"/>
      <c r="J133" s="404"/>
    </row>
    <row r="134" spans="1:11" x14ac:dyDescent="0.2">
      <c r="A134" s="129" t="s">
        <v>94</v>
      </c>
      <c r="B134" s="139" t="s">
        <v>137</v>
      </c>
      <c r="C134" s="780">
        <v>17</v>
      </c>
      <c r="D134" s="452" t="s">
        <v>119</v>
      </c>
      <c r="E134" s="545">
        <v>257.05</v>
      </c>
      <c r="F134" s="545">
        <v>14.38</v>
      </c>
      <c r="G134" s="545">
        <v>11.71</v>
      </c>
      <c r="H134" s="545">
        <v>0</v>
      </c>
      <c r="I134" s="546">
        <f>E134+F134+G134+H134</f>
        <v>283.14</v>
      </c>
      <c r="J134" s="547">
        <f>I134*C134</f>
        <v>4813.38</v>
      </c>
      <c r="K134" s="437"/>
    </row>
    <row r="135" spans="1:11" ht="12" customHeight="1" x14ac:dyDescent="0.25">
      <c r="A135" s="129"/>
      <c r="B135" s="139"/>
      <c r="C135" s="780"/>
      <c r="D135" s="452"/>
      <c r="E135" s="402"/>
      <c r="F135" s="401"/>
      <c r="G135" s="401"/>
      <c r="H135" s="402"/>
      <c r="I135" s="403"/>
      <c r="J135" s="404"/>
    </row>
    <row r="136" spans="1:11" x14ac:dyDescent="0.2">
      <c r="A136" s="129" t="s">
        <v>96</v>
      </c>
      <c r="B136" s="139" t="s">
        <v>138</v>
      </c>
      <c r="C136" s="780">
        <v>152</v>
      </c>
      <c r="D136" s="452" t="s">
        <v>119</v>
      </c>
      <c r="E136" s="545">
        <v>257.05</v>
      </c>
      <c r="F136" s="545">
        <v>14.38</v>
      </c>
      <c r="G136" s="545">
        <v>11.71</v>
      </c>
      <c r="H136" s="545">
        <v>0</v>
      </c>
      <c r="I136" s="546">
        <f>E136+F136+G136+H136</f>
        <v>283.14</v>
      </c>
      <c r="J136" s="547">
        <f>I136*C136</f>
        <v>43037.279999999999</v>
      </c>
      <c r="K136" s="437"/>
    </row>
    <row r="137" spans="1:11" ht="12" customHeight="1" x14ac:dyDescent="0.25">
      <c r="A137" s="129"/>
      <c r="B137" s="139"/>
      <c r="C137" s="780"/>
      <c r="D137" s="452"/>
      <c r="E137" s="402"/>
      <c r="F137" s="401"/>
      <c r="G137" s="401"/>
      <c r="H137" s="402"/>
      <c r="I137" s="403"/>
      <c r="J137" s="404"/>
    </row>
    <row r="138" spans="1:11" x14ac:dyDescent="0.2">
      <c r="A138" s="129" t="s">
        <v>99</v>
      </c>
      <c r="B138" s="139" t="s">
        <v>139</v>
      </c>
      <c r="C138" s="780">
        <v>414</v>
      </c>
      <c r="D138" s="452" t="s">
        <v>119</v>
      </c>
      <c r="E138" s="545">
        <v>257.05</v>
      </c>
      <c r="F138" s="545">
        <v>14.38</v>
      </c>
      <c r="G138" s="545">
        <v>11.71</v>
      </c>
      <c r="H138" s="545">
        <v>0</v>
      </c>
      <c r="I138" s="546">
        <f>E138+F138+G138+H138</f>
        <v>283.14</v>
      </c>
      <c r="J138" s="547">
        <f>I138*C138</f>
        <v>117219.96</v>
      </c>
      <c r="K138" s="437"/>
    </row>
    <row r="139" spans="1:11" ht="12" customHeight="1" x14ac:dyDescent="0.25">
      <c r="A139" s="129"/>
      <c r="B139" s="139"/>
      <c r="C139" s="780"/>
      <c r="D139" s="452"/>
      <c r="E139" s="402"/>
      <c r="F139" s="401"/>
      <c r="G139" s="401"/>
      <c r="H139" s="402"/>
      <c r="I139" s="403"/>
      <c r="J139" s="404"/>
    </row>
    <row r="140" spans="1:11" x14ac:dyDescent="0.2">
      <c r="A140" s="129" t="s">
        <v>101</v>
      </c>
      <c r="B140" s="139" t="s">
        <v>140</v>
      </c>
      <c r="C140" s="780">
        <v>204</v>
      </c>
      <c r="D140" s="452" t="s">
        <v>119</v>
      </c>
      <c r="E140" s="545">
        <v>257.05</v>
      </c>
      <c r="F140" s="545">
        <v>14.38</v>
      </c>
      <c r="G140" s="545">
        <v>11.71</v>
      </c>
      <c r="H140" s="545">
        <v>0</v>
      </c>
      <c r="I140" s="546">
        <f>E140+F140+G140+H140</f>
        <v>283.14</v>
      </c>
      <c r="J140" s="547">
        <f>I140*C140</f>
        <v>57760.56</v>
      </c>
      <c r="K140" s="437"/>
    </row>
    <row r="141" spans="1:11" ht="12" customHeight="1" x14ac:dyDescent="0.25">
      <c r="A141" s="129"/>
      <c r="B141" s="139"/>
      <c r="C141" s="780"/>
      <c r="D141" s="452"/>
      <c r="E141" s="402"/>
      <c r="F141" s="401"/>
      <c r="G141" s="401"/>
      <c r="H141" s="402"/>
      <c r="I141" s="403"/>
      <c r="J141" s="404"/>
    </row>
    <row r="142" spans="1:11" x14ac:dyDescent="0.2">
      <c r="A142" s="129" t="s">
        <v>103</v>
      </c>
      <c r="B142" s="139" t="s">
        <v>141</v>
      </c>
      <c r="C142" s="780">
        <v>278</v>
      </c>
      <c r="D142" s="452" t="s">
        <v>119</v>
      </c>
      <c r="E142" s="545">
        <v>257.05</v>
      </c>
      <c r="F142" s="545">
        <v>14.38</v>
      </c>
      <c r="G142" s="545">
        <v>11.71</v>
      </c>
      <c r="H142" s="545">
        <v>0</v>
      </c>
      <c r="I142" s="546">
        <f>E142+F142+G142+H142</f>
        <v>283.14</v>
      </c>
      <c r="J142" s="547">
        <f>I142*C142</f>
        <v>78712.92</v>
      </c>
      <c r="K142" s="437"/>
    </row>
    <row r="143" spans="1:11" ht="12" customHeight="1" x14ac:dyDescent="0.25">
      <c r="A143" s="129"/>
      <c r="B143" s="139"/>
      <c r="C143" s="780"/>
      <c r="D143" s="452"/>
      <c r="E143" s="402"/>
      <c r="F143" s="401"/>
      <c r="G143" s="401"/>
      <c r="H143" s="402"/>
      <c r="I143" s="403"/>
      <c r="J143" s="404"/>
    </row>
    <row r="144" spans="1:11" x14ac:dyDescent="0.2">
      <c r="A144" s="129" t="s">
        <v>105</v>
      </c>
      <c r="B144" s="139" t="s">
        <v>142</v>
      </c>
      <c r="C144" s="780">
        <v>174</v>
      </c>
      <c r="D144" s="452" t="s">
        <v>119</v>
      </c>
      <c r="E144" s="545">
        <v>257.05</v>
      </c>
      <c r="F144" s="545">
        <v>14.38</v>
      </c>
      <c r="G144" s="545">
        <v>11.71</v>
      </c>
      <c r="H144" s="545">
        <v>0</v>
      </c>
      <c r="I144" s="546">
        <f>E144+F144+G144+H144</f>
        <v>283.14</v>
      </c>
      <c r="J144" s="547">
        <f>I144*C144</f>
        <v>49266.36</v>
      </c>
      <c r="K144" s="437"/>
    </row>
    <row r="145" spans="1:11" ht="12" customHeight="1" x14ac:dyDescent="0.25">
      <c r="A145" s="129"/>
      <c r="B145" s="139"/>
      <c r="C145" s="780"/>
      <c r="D145" s="452"/>
      <c r="E145" s="402"/>
      <c r="F145" s="401"/>
      <c r="G145" s="401"/>
      <c r="H145" s="402"/>
      <c r="I145" s="403"/>
      <c r="J145" s="404"/>
    </row>
    <row r="146" spans="1:11" x14ac:dyDescent="0.2">
      <c r="A146" s="129" t="s">
        <v>107</v>
      </c>
      <c r="B146" s="139" t="s">
        <v>143</v>
      </c>
      <c r="C146" s="780">
        <v>5865</v>
      </c>
      <c r="D146" s="452" t="s">
        <v>119</v>
      </c>
      <c r="E146" s="545">
        <v>257.05</v>
      </c>
      <c r="F146" s="545">
        <v>14.38</v>
      </c>
      <c r="G146" s="545">
        <v>11.71</v>
      </c>
      <c r="H146" s="545">
        <v>0</v>
      </c>
      <c r="I146" s="546">
        <f>E146+F146+G146+H146</f>
        <v>283.14</v>
      </c>
      <c r="J146" s="547">
        <f>I146*C146</f>
        <v>1660616.1</v>
      </c>
      <c r="K146" s="437"/>
    </row>
    <row r="147" spans="1:11" ht="12" customHeight="1" x14ac:dyDescent="0.25">
      <c r="A147" s="129"/>
      <c r="B147" s="139"/>
      <c r="C147" s="780"/>
      <c r="D147" s="452"/>
      <c r="E147" s="402"/>
      <c r="F147" s="401"/>
      <c r="G147" s="401"/>
      <c r="H147" s="402"/>
      <c r="I147" s="403"/>
      <c r="J147" s="404"/>
    </row>
    <row r="148" spans="1:11" ht="28.5" x14ac:dyDescent="0.2">
      <c r="A148" s="28"/>
      <c r="B148" s="140" t="s">
        <v>144</v>
      </c>
      <c r="C148" s="782"/>
      <c r="D148" s="542"/>
      <c r="E148" s="415"/>
      <c r="F148" s="415"/>
      <c r="G148" s="415"/>
      <c r="H148" s="416"/>
      <c r="I148" s="417"/>
      <c r="J148" s="418"/>
    </row>
    <row r="149" spans="1:11" ht="15" x14ac:dyDescent="0.2">
      <c r="A149" s="28"/>
      <c r="B149" s="141"/>
      <c r="C149" s="782"/>
      <c r="D149" s="542"/>
      <c r="E149" s="415"/>
      <c r="F149" s="415"/>
      <c r="G149" s="415"/>
      <c r="H149" s="416"/>
      <c r="I149" s="417"/>
      <c r="J149" s="418"/>
    </row>
    <row r="150" spans="1:11" x14ac:dyDescent="0.2">
      <c r="A150" s="28" t="s">
        <v>109</v>
      </c>
      <c r="B150" s="141" t="s">
        <v>145</v>
      </c>
      <c r="C150" s="782">
        <v>55350</v>
      </c>
      <c r="D150" s="542" t="s">
        <v>87</v>
      </c>
      <c r="E150" s="545">
        <v>0</v>
      </c>
      <c r="F150" s="545">
        <v>0</v>
      </c>
      <c r="G150" s="545">
        <v>0</v>
      </c>
      <c r="H150" s="545">
        <v>4.3899999999999997</v>
      </c>
      <c r="I150" s="546">
        <f>E150+F150+G150+H150</f>
        <v>4.3899999999999997</v>
      </c>
      <c r="J150" s="547">
        <f>I150*C150</f>
        <v>242986.5</v>
      </c>
      <c r="K150" s="437"/>
    </row>
    <row r="151" spans="1:11" ht="15" hidden="1" x14ac:dyDescent="0.2">
      <c r="A151" s="28"/>
      <c r="B151" s="141"/>
      <c r="C151" s="782"/>
      <c r="D151" s="541"/>
      <c r="E151" s="416"/>
      <c r="F151" s="415"/>
      <c r="G151" s="415"/>
      <c r="H151" s="416"/>
      <c r="I151" s="417"/>
      <c r="J151" s="418"/>
    </row>
    <row r="152" spans="1:11" ht="15" x14ac:dyDescent="0.2">
      <c r="A152" s="28"/>
      <c r="B152" s="141"/>
      <c r="C152" s="782"/>
      <c r="D152" s="541"/>
      <c r="E152" s="416"/>
      <c r="F152" s="415"/>
      <c r="G152" s="415"/>
      <c r="H152" s="416"/>
      <c r="I152" s="417"/>
      <c r="J152" s="418"/>
    </row>
    <row r="153" spans="1:11" ht="15" x14ac:dyDescent="0.25">
      <c r="A153" s="129"/>
      <c r="B153" s="132"/>
      <c r="C153" s="780"/>
      <c r="D153" s="452"/>
      <c r="E153" s="402"/>
      <c r="F153" s="401"/>
      <c r="G153" s="401"/>
      <c r="H153" s="402"/>
      <c r="I153" s="403"/>
      <c r="J153" s="404"/>
    </row>
    <row r="154" spans="1:11" ht="15.75" thickBot="1" x14ac:dyDescent="0.3">
      <c r="A154" s="138"/>
      <c r="B154" s="32" t="s">
        <v>111</v>
      </c>
      <c r="C154" s="781"/>
      <c r="D154" s="454"/>
      <c r="E154" s="411"/>
      <c r="F154" s="412"/>
      <c r="G154" s="412"/>
      <c r="H154" s="411"/>
      <c r="I154" s="413"/>
      <c r="J154" s="413">
        <f>SUM(J122:J153)</f>
        <v>2892610.62</v>
      </c>
    </row>
    <row r="155" spans="1:11" ht="15.75" thickTop="1" x14ac:dyDescent="0.25">
      <c r="A155" s="129"/>
      <c r="B155" s="34"/>
      <c r="C155" s="783"/>
      <c r="D155" s="477"/>
      <c r="E155" s="402"/>
      <c r="F155" s="401"/>
      <c r="G155" s="401"/>
      <c r="H155" s="402"/>
      <c r="I155" s="403"/>
      <c r="J155" s="404"/>
    </row>
    <row r="156" spans="1:11" s="142" customFormat="1" ht="15" x14ac:dyDescent="0.25">
      <c r="A156" s="129"/>
      <c r="B156" s="133" t="s">
        <v>146</v>
      </c>
      <c r="C156" s="780"/>
      <c r="D156" s="452"/>
      <c r="E156" s="420"/>
      <c r="F156" s="421"/>
      <c r="G156" s="421"/>
      <c r="H156" s="420"/>
      <c r="I156" s="422"/>
      <c r="J156" s="423"/>
      <c r="K156" s="543"/>
    </row>
    <row r="157" spans="1:11" s="142" customFormat="1" ht="15" x14ac:dyDescent="0.25">
      <c r="A157" s="129"/>
      <c r="B157" s="143"/>
      <c r="C157" s="780"/>
      <c r="D157" s="452"/>
      <c r="E157" s="420"/>
      <c r="F157" s="421"/>
      <c r="G157" s="421"/>
      <c r="H157" s="420"/>
      <c r="I157" s="422"/>
      <c r="J157" s="423"/>
      <c r="K157" s="543"/>
    </row>
    <row r="158" spans="1:11" ht="57" x14ac:dyDescent="0.25">
      <c r="A158" s="129"/>
      <c r="B158" s="144" t="s">
        <v>147</v>
      </c>
      <c r="C158" s="780"/>
      <c r="D158" s="452"/>
      <c r="E158" s="402"/>
      <c r="F158" s="401"/>
      <c r="G158" s="401"/>
      <c r="H158" s="402"/>
      <c r="I158" s="403"/>
      <c r="J158" s="404"/>
    </row>
    <row r="159" spans="1:11" ht="15" x14ac:dyDescent="0.25">
      <c r="A159" s="129"/>
      <c r="B159" s="139"/>
      <c r="C159" s="780"/>
      <c r="D159" s="452"/>
      <c r="E159" s="402"/>
      <c r="F159" s="401"/>
      <c r="G159" s="401"/>
      <c r="H159" s="402"/>
      <c r="I159" s="403"/>
      <c r="J159" s="404"/>
    </row>
    <row r="160" spans="1:11" x14ac:dyDescent="0.2">
      <c r="A160" s="129" t="s">
        <v>77</v>
      </c>
      <c r="B160" s="139" t="s">
        <v>148</v>
      </c>
      <c r="C160" s="784">
        <v>819</v>
      </c>
      <c r="D160" s="452" t="s">
        <v>119</v>
      </c>
      <c r="E160" s="545">
        <v>240.28</v>
      </c>
      <c r="F160" s="545">
        <v>14.38</v>
      </c>
      <c r="G160" s="545">
        <v>11.71</v>
      </c>
      <c r="H160" s="545">
        <v>0</v>
      </c>
      <c r="I160" s="546">
        <f>E160+F160+G160+H160</f>
        <v>266.37</v>
      </c>
      <c r="J160" s="547">
        <f>I160*C160</f>
        <v>218157.03</v>
      </c>
      <c r="K160" s="437"/>
    </row>
    <row r="161" spans="1:11" ht="15" x14ac:dyDescent="0.25">
      <c r="A161" s="129"/>
      <c r="B161" s="30"/>
      <c r="C161" s="779"/>
      <c r="D161" s="477"/>
      <c r="E161" s="402"/>
      <c r="F161" s="401"/>
      <c r="G161" s="401"/>
      <c r="H161" s="402"/>
      <c r="I161" s="403"/>
      <c r="J161" s="404"/>
    </row>
    <row r="162" spans="1:11" ht="59.25" x14ac:dyDescent="0.25">
      <c r="A162" s="129"/>
      <c r="B162" s="30" t="s">
        <v>149</v>
      </c>
      <c r="C162" s="779"/>
      <c r="D162" s="442"/>
      <c r="E162" s="401"/>
      <c r="F162" s="401"/>
      <c r="G162" s="401"/>
      <c r="H162" s="402"/>
      <c r="I162" s="403"/>
      <c r="J162" s="404"/>
    </row>
    <row r="163" spans="1:11" ht="15" x14ac:dyDescent="0.25">
      <c r="A163" s="129"/>
      <c r="B163" s="30"/>
      <c r="C163" s="779"/>
      <c r="D163" s="442"/>
      <c r="E163" s="401"/>
      <c r="F163" s="401"/>
      <c r="G163" s="401"/>
      <c r="H163" s="402"/>
      <c r="I163" s="403"/>
      <c r="J163" s="404"/>
    </row>
    <row r="164" spans="1:11" x14ac:dyDescent="0.2">
      <c r="A164" s="129" t="s">
        <v>78</v>
      </c>
      <c r="B164" s="145" t="s">
        <v>150</v>
      </c>
      <c r="C164" s="780">
        <v>2143</v>
      </c>
      <c r="D164" s="474" t="s">
        <v>87</v>
      </c>
      <c r="E164" s="545">
        <v>21.99</v>
      </c>
      <c r="F164" s="545">
        <v>2.92</v>
      </c>
      <c r="G164" s="545">
        <v>2.76</v>
      </c>
      <c r="H164" s="545">
        <v>0</v>
      </c>
      <c r="I164" s="546">
        <f>E164+F164+G164+H164</f>
        <v>27.67</v>
      </c>
      <c r="J164" s="547">
        <f>I164*C164</f>
        <v>59296.81</v>
      </c>
      <c r="K164" s="437"/>
    </row>
    <row r="165" spans="1:11" ht="15" x14ac:dyDescent="0.25">
      <c r="A165" s="129"/>
      <c r="B165" s="30"/>
      <c r="C165" s="779"/>
      <c r="D165" s="442"/>
      <c r="E165" s="401"/>
      <c r="F165" s="401"/>
      <c r="G165" s="401"/>
      <c r="H165" s="402"/>
      <c r="I165" s="403"/>
      <c r="J165" s="404"/>
    </row>
    <row r="166" spans="1:11" x14ac:dyDescent="0.2">
      <c r="A166" s="129" t="s">
        <v>79</v>
      </c>
      <c r="B166" s="2" t="s">
        <v>151</v>
      </c>
      <c r="C166" s="780">
        <v>2143</v>
      </c>
      <c r="D166" s="474" t="s">
        <v>87</v>
      </c>
      <c r="E166" s="545">
        <v>21.99</v>
      </c>
      <c r="F166" s="545">
        <v>2.92</v>
      </c>
      <c r="G166" s="545">
        <v>2.76</v>
      </c>
      <c r="H166" s="545">
        <v>0</v>
      </c>
      <c r="I166" s="546">
        <f>E166+F166+G166+H166</f>
        <v>27.67</v>
      </c>
      <c r="J166" s="547">
        <f>I166*C166</f>
        <v>59296.81</v>
      </c>
      <c r="K166" s="437"/>
    </row>
    <row r="167" spans="1:11" ht="15" x14ac:dyDescent="0.25">
      <c r="A167" s="129"/>
      <c r="B167" s="30"/>
      <c r="C167" s="779"/>
      <c r="D167" s="442"/>
      <c r="E167" s="401"/>
      <c r="F167" s="401"/>
      <c r="G167" s="401"/>
      <c r="H167" s="402"/>
      <c r="I167" s="403"/>
      <c r="J167" s="404"/>
    </row>
    <row r="168" spans="1:11" ht="15" x14ac:dyDescent="0.25">
      <c r="A168" s="129"/>
      <c r="B168" s="133"/>
      <c r="C168" s="779"/>
      <c r="D168" s="442"/>
      <c r="E168" s="401"/>
      <c r="F168" s="401"/>
      <c r="G168" s="401"/>
      <c r="H168" s="402"/>
      <c r="I168" s="403"/>
      <c r="J168" s="404"/>
    </row>
    <row r="169" spans="1:11" ht="15" x14ac:dyDescent="0.25">
      <c r="A169" s="129"/>
      <c r="B169" s="30"/>
      <c r="C169" s="779"/>
      <c r="D169" s="442"/>
      <c r="E169" s="401"/>
      <c r="F169" s="401"/>
      <c r="G169" s="401"/>
      <c r="H169" s="402"/>
      <c r="I169" s="403"/>
      <c r="J169" s="424"/>
    </row>
    <row r="170" spans="1:11" ht="15" x14ac:dyDescent="0.25">
      <c r="A170" s="129"/>
      <c r="B170" s="133"/>
      <c r="C170" s="779"/>
      <c r="D170" s="442"/>
      <c r="E170" s="401"/>
      <c r="F170" s="401"/>
      <c r="G170" s="401"/>
      <c r="H170" s="402"/>
      <c r="I170" s="403"/>
      <c r="J170" s="424"/>
    </row>
    <row r="171" spans="1:11" ht="15" x14ac:dyDescent="0.25">
      <c r="A171" s="129"/>
      <c r="B171" s="133"/>
      <c r="C171" s="779"/>
      <c r="D171" s="442"/>
      <c r="E171" s="401"/>
      <c r="F171" s="401"/>
      <c r="G171" s="401"/>
      <c r="H171" s="402"/>
      <c r="I171" s="403"/>
      <c r="J171" s="424"/>
    </row>
    <row r="172" spans="1:11" ht="15" x14ac:dyDescent="0.25">
      <c r="A172" s="129"/>
      <c r="B172" s="133"/>
      <c r="C172" s="779"/>
      <c r="D172" s="442"/>
      <c r="E172" s="401"/>
      <c r="F172" s="401"/>
      <c r="G172" s="401"/>
      <c r="H172" s="402"/>
      <c r="I172" s="403"/>
      <c r="J172" s="424"/>
    </row>
    <row r="173" spans="1:11" ht="15" x14ac:dyDescent="0.25">
      <c r="A173" s="129"/>
      <c r="B173" s="133"/>
      <c r="C173" s="779"/>
      <c r="D173" s="442"/>
      <c r="E173" s="401"/>
      <c r="F173" s="401"/>
      <c r="G173" s="401"/>
      <c r="H173" s="402"/>
      <c r="I173" s="403"/>
      <c r="J173" s="424"/>
    </row>
    <row r="174" spans="1:11" ht="15" x14ac:dyDescent="0.25">
      <c r="A174" s="129"/>
      <c r="B174" s="133"/>
      <c r="C174" s="779"/>
      <c r="D174" s="442"/>
      <c r="E174" s="401"/>
      <c r="F174" s="401"/>
      <c r="G174" s="401"/>
      <c r="H174" s="402"/>
      <c r="I174" s="403"/>
      <c r="J174" s="424"/>
    </row>
    <row r="175" spans="1:11" ht="15" x14ac:dyDescent="0.25">
      <c r="A175" s="129"/>
      <c r="B175" s="133"/>
      <c r="C175" s="779"/>
      <c r="D175" s="442"/>
      <c r="E175" s="401"/>
      <c r="F175" s="401"/>
      <c r="G175" s="401"/>
      <c r="H175" s="402"/>
      <c r="I175" s="403"/>
      <c r="J175" s="424"/>
    </row>
    <row r="176" spans="1:11" ht="15" x14ac:dyDescent="0.25">
      <c r="A176" s="129"/>
      <c r="B176" s="133"/>
      <c r="C176" s="779"/>
      <c r="D176" s="442"/>
      <c r="E176" s="401"/>
      <c r="F176" s="401"/>
      <c r="G176" s="401"/>
      <c r="H176" s="402"/>
      <c r="I176" s="403"/>
      <c r="J176" s="424"/>
    </row>
    <row r="177" spans="1:10" ht="15" x14ac:dyDescent="0.25">
      <c r="A177" s="129"/>
      <c r="B177" s="133"/>
      <c r="C177" s="779"/>
      <c r="D177" s="442"/>
      <c r="E177" s="401"/>
      <c r="F177" s="401"/>
      <c r="G177" s="401"/>
      <c r="H177" s="402"/>
      <c r="I177" s="403"/>
      <c r="J177" s="424"/>
    </row>
    <row r="178" spans="1:10" ht="15" x14ac:dyDescent="0.25">
      <c r="A178" s="129"/>
      <c r="B178" s="133"/>
      <c r="C178" s="779"/>
      <c r="D178" s="442"/>
      <c r="E178" s="401"/>
      <c r="F178" s="401"/>
      <c r="G178" s="401"/>
      <c r="H178" s="402"/>
      <c r="I178" s="403"/>
      <c r="J178" s="424"/>
    </row>
    <row r="179" spans="1:10" ht="15" x14ac:dyDescent="0.25">
      <c r="A179" s="129"/>
      <c r="B179" s="133"/>
      <c r="C179" s="779"/>
      <c r="D179" s="442"/>
      <c r="E179" s="401"/>
      <c r="F179" s="401"/>
      <c r="G179" s="401"/>
      <c r="H179" s="402"/>
      <c r="I179" s="403"/>
      <c r="J179" s="424"/>
    </row>
    <row r="180" spans="1:10" ht="15" x14ac:dyDescent="0.25">
      <c r="A180" s="129"/>
      <c r="B180" s="133"/>
      <c r="C180" s="779"/>
      <c r="D180" s="442"/>
      <c r="E180" s="401"/>
      <c r="F180" s="401"/>
      <c r="G180" s="401"/>
      <c r="H180" s="402"/>
      <c r="I180" s="403"/>
      <c r="J180" s="424"/>
    </row>
    <row r="181" spans="1:10" ht="15" x14ac:dyDescent="0.25">
      <c r="A181" s="129"/>
      <c r="B181" s="133"/>
      <c r="C181" s="779"/>
      <c r="D181" s="442"/>
      <c r="E181" s="401"/>
      <c r="F181" s="401"/>
      <c r="G181" s="401"/>
      <c r="H181" s="402"/>
      <c r="I181" s="403"/>
      <c r="J181" s="424"/>
    </row>
    <row r="182" spans="1:10" ht="15" hidden="1" x14ac:dyDescent="0.25">
      <c r="A182" s="129"/>
      <c r="B182" s="133"/>
      <c r="C182" s="779"/>
      <c r="D182" s="442"/>
      <c r="E182" s="401"/>
      <c r="F182" s="401"/>
      <c r="G182" s="401"/>
      <c r="H182" s="402"/>
      <c r="I182" s="403"/>
      <c r="J182" s="424"/>
    </row>
    <row r="183" spans="1:10" ht="15" x14ac:dyDescent="0.25">
      <c r="A183" s="129"/>
      <c r="B183" s="133"/>
      <c r="C183" s="779"/>
      <c r="D183" s="442"/>
      <c r="E183" s="401"/>
      <c r="F183" s="401"/>
      <c r="G183" s="401"/>
      <c r="H183" s="402"/>
      <c r="I183" s="403"/>
      <c r="J183" s="424"/>
    </row>
    <row r="184" spans="1:10" ht="15" x14ac:dyDescent="0.25">
      <c r="A184" s="129"/>
      <c r="B184" s="133"/>
      <c r="C184" s="779"/>
      <c r="D184" s="442"/>
      <c r="E184" s="401"/>
      <c r="F184" s="401"/>
      <c r="G184" s="401"/>
      <c r="H184" s="402"/>
      <c r="I184" s="403"/>
      <c r="J184" s="424"/>
    </row>
    <row r="185" spans="1:10" ht="15" x14ac:dyDescent="0.25">
      <c r="A185" s="129"/>
      <c r="B185" s="133"/>
      <c r="C185" s="779"/>
      <c r="D185" s="442"/>
      <c r="E185" s="401"/>
      <c r="F185" s="401"/>
      <c r="G185" s="401"/>
      <c r="H185" s="402"/>
      <c r="I185" s="403"/>
      <c r="J185" s="424"/>
    </row>
    <row r="186" spans="1:10" ht="8.25" customHeight="1" x14ac:dyDescent="0.25">
      <c r="A186" s="129"/>
      <c r="B186" s="133"/>
      <c r="C186" s="779"/>
      <c r="D186" s="442"/>
      <c r="E186" s="401"/>
      <c r="F186" s="401"/>
      <c r="G186" s="401"/>
      <c r="H186" s="402"/>
      <c r="I186" s="403"/>
      <c r="J186" s="424"/>
    </row>
    <row r="187" spans="1:10" ht="15.75" thickBot="1" x14ac:dyDescent="0.3">
      <c r="A187" s="138"/>
      <c r="B187" s="32" t="s">
        <v>111</v>
      </c>
      <c r="C187" s="781"/>
      <c r="D187" s="445"/>
      <c r="E187" s="412"/>
      <c r="F187" s="412"/>
      <c r="G187" s="412"/>
      <c r="H187" s="411"/>
      <c r="I187" s="413"/>
      <c r="J187" s="413">
        <f>SUM(J155:J186)</f>
        <v>336750.65</v>
      </c>
    </row>
    <row r="188" spans="1:10" ht="15.75" thickTop="1" x14ac:dyDescent="0.25">
      <c r="A188" s="129"/>
      <c r="B188" s="133"/>
      <c r="C188" s="779"/>
      <c r="D188" s="442"/>
      <c r="E188" s="401"/>
      <c r="F188" s="401"/>
      <c r="G188" s="401"/>
      <c r="H188" s="402"/>
      <c r="I188" s="403"/>
      <c r="J188" s="424"/>
    </row>
    <row r="189" spans="1:10" x14ac:dyDescent="0.2">
      <c r="A189" s="129"/>
      <c r="B189" s="30" t="s">
        <v>152</v>
      </c>
      <c r="C189" s="779"/>
      <c r="D189" s="407"/>
      <c r="E189" s="425"/>
      <c r="F189" s="425"/>
      <c r="G189" s="425"/>
      <c r="H189" s="405"/>
      <c r="I189" s="409"/>
      <c r="J189" s="410"/>
    </row>
    <row r="190" spans="1:10" x14ac:dyDescent="0.2">
      <c r="A190" s="129"/>
      <c r="B190" s="30"/>
      <c r="C190" s="779"/>
      <c r="D190" s="407"/>
      <c r="E190" s="425"/>
      <c r="F190" s="425"/>
      <c r="G190" s="425"/>
      <c r="H190" s="405"/>
      <c r="I190" s="409"/>
      <c r="J190" s="410"/>
    </row>
    <row r="191" spans="1:10" ht="99.75" x14ac:dyDescent="0.2">
      <c r="A191" s="129"/>
      <c r="B191" s="2" t="s">
        <v>153</v>
      </c>
      <c r="C191" s="779"/>
      <c r="D191" s="407"/>
      <c r="E191" s="425"/>
      <c r="F191" s="425"/>
      <c r="G191" s="425"/>
      <c r="H191" s="405"/>
      <c r="I191" s="409"/>
      <c r="J191" s="410"/>
    </row>
    <row r="192" spans="1:10" x14ac:dyDescent="0.2">
      <c r="A192" s="129"/>
      <c r="B192" s="2"/>
      <c r="C192" s="779"/>
      <c r="D192" s="407"/>
      <c r="E192" s="425"/>
      <c r="F192" s="425"/>
      <c r="G192" s="425"/>
      <c r="H192" s="405"/>
      <c r="I192" s="409"/>
      <c r="J192" s="410"/>
    </row>
    <row r="193" spans="1:11" s="555" customFormat="1" ht="15" x14ac:dyDescent="0.2">
      <c r="A193" s="563"/>
      <c r="B193" s="564" t="s">
        <v>4091</v>
      </c>
      <c r="C193" s="785"/>
      <c r="D193" s="549"/>
      <c r="E193" s="550"/>
      <c r="F193" s="550"/>
      <c r="G193" s="550"/>
      <c r="H193" s="551"/>
      <c r="I193" s="552"/>
      <c r="J193" s="553"/>
      <c r="K193" s="554"/>
    </row>
    <row r="194" spans="1:11" s="555" customFormat="1" x14ac:dyDescent="0.2">
      <c r="A194" s="563"/>
      <c r="B194" s="565"/>
      <c r="C194" s="785"/>
      <c r="D194" s="549"/>
      <c r="E194" s="550"/>
      <c r="F194" s="550"/>
      <c r="G194" s="550"/>
      <c r="H194" s="551"/>
      <c r="I194" s="552"/>
      <c r="J194" s="553"/>
      <c r="K194" s="554"/>
    </row>
    <row r="195" spans="1:11" s="555" customFormat="1" ht="38.25" customHeight="1" x14ac:dyDescent="0.2">
      <c r="A195" s="563"/>
      <c r="B195" s="564" t="s">
        <v>113</v>
      </c>
      <c r="C195" s="785"/>
      <c r="D195" s="549"/>
      <c r="E195" s="550"/>
      <c r="F195" s="550"/>
      <c r="G195" s="550"/>
      <c r="H195" s="551"/>
      <c r="I195" s="552"/>
      <c r="J195" s="553"/>
      <c r="K195" s="554"/>
    </row>
    <row r="196" spans="1:11" s="555" customFormat="1" ht="15" x14ac:dyDescent="0.2">
      <c r="A196" s="563"/>
      <c r="B196" s="564"/>
      <c r="C196" s="785"/>
      <c r="D196" s="549"/>
      <c r="E196" s="550"/>
      <c r="F196" s="550"/>
      <c r="G196" s="550"/>
      <c r="H196" s="551"/>
      <c r="I196" s="552"/>
      <c r="J196" s="553"/>
      <c r="K196" s="554"/>
    </row>
    <row r="197" spans="1:11" s="555" customFormat="1" x14ac:dyDescent="0.2">
      <c r="A197" s="563" t="s">
        <v>77</v>
      </c>
      <c r="B197" s="566" t="s">
        <v>114</v>
      </c>
      <c r="C197" s="785">
        <v>8294495</v>
      </c>
      <c r="D197" s="567" t="s">
        <v>115</v>
      </c>
      <c r="E197" s="556">
        <v>1.64</v>
      </c>
      <c r="F197" s="556">
        <v>0.09</v>
      </c>
      <c r="G197" s="556">
        <v>0.35</v>
      </c>
      <c r="H197" s="556">
        <v>0</v>
      </c>
      <c r="I197" s="557">
        <f>E197+F197+G197+H197</f>
        <v>2.08</v>
      </c>
      <c r="J197" s="558">
        <f>I197*C197</f>
        <v>17252549.600000001</v>
      </c>
      <c r="K197" s="554"/>
    </row>
    <row r="198" spans="1:11" x14ac:dyDescent="0.2">
      <c r="A198" s="129"/>
      <c r="B198" s="35"/>
      <c r="C198" s="779"/>
      <c r="D198" s="407"/>
      <c r="E198" s="425"/>
      <c r="F198" s="425"/>
      <c r="G198" s="425"/>
      <c r="H198" s="405"/>
      <c r="I198" s="409"/>
      <c r="J198" s="410"/>
    </row>
    <row r="199" spans="1:11" x14ac:dyDescent="0.2">
      <c r="A199" s="129" t="s">
        <v>78</v>
      </c>
      <c r="B199" s="2"/>
      <c r="C199" s="779"/>
      <c r="D199" s="407"/>
      <c r="E199" s="425"/>
      <c r="F199" s="425"/>
      <c r="G199" s="425"/>
      <c r="H199" s="405"/>
      <c r="I199" s="409"/>
      <c r="J199" s="410"/>
    </row>
    <row r="200" spans="1:11" x14ac:dyDescent="0.2">
      <c r="A200" s="129"/>
      <c r="B200" s="35"/>
      <c r="C200" s="779"/>
      <c r="D200" s="407"/>
      <c r="E200" s="425"/>
      <c r="F200" s="425"/>
      <c r="G200" s="425"/>
      <c r="H200" s="405"/>
      <c r="I200" s="409"/>
      <c r="J200" s="410"/>
    </row>
    <row r="201" spans="1:11" x14ac:dyDescent="0.2">
      <c r="A201" s="129" t="s">
        <v>79</v>
      </c>
      <c r="B201" s="2"/>
      <c r="C201" s="779"/>
      <c r="D201" s="407"/>
      <c r="E201" s="425"/>
      <c r="F201" s="425"/>
      <c r="G201" s="425"/>
      <c r="H201" s="405"/>
      <c r="I201" s="409"/>
      <c r="J201" s="410"/>
    </row>
    <row r="202" spans="1:11" x14ac:dyDescent="0.2">
      <c r="A202" s="129"/>
      <c r="B202" s="2"/>
      <c r="C202" s="779"/>
      <c r="D202" s="407"/>
      <c r="E202" s="425"/>
      <c r="F202" s="425"/>
      <c r="G202" s="425"/>
      <c r="H202" s="405"/>
      <c r="I202" s="409"/>
      <c r="J202" s="410"/>
    </row>
    <row r="203" spans="1:11" x14ac:dyDescent="0.2">
      <c r="A203" s="129" t="s">
        <v>80</v>
      </c>
      <c r="B203" s="2"/>
      <c r="C203" s="779"/>
      <c r="D203" s="407"/>
      <c r="E203" s="425"/>
      <c r="F203" s="425"/>
      <c r="G203" s="425"/>
      <c r="H203" s="405"/>
      <c r="I203" s="409"/>
      <c r="J203" s="410"/>
    </row>
    <row r="204" spans="1:11" x14ac:dyDescent="0.2">
      <c r="A204" s="129"/>
      <c r="B204" s="35"/>
      <c r="C204" s="779"/>
      <c r="D204" s="407"/>
      <c r="E204" s="425"/>
      <c r="F204" s="425"/>
      <c r="G204" s="425"/>
      <c r="H204" s="405"/>
      <c r="I204" s="409"/>
      <c r="J204" s="410"/>
    </row>
    <row r="205" spans="1:11" x14ac:dyDescent="0.2">
      <c r="A205" s="129" t="s">
        <v>81</v>
      </c>
      <c r="B205" s="2"/>
      <c r="C205" s="779"/>
      <c r="D205" s="407"/>
      <c r="E205" s="425"/>
      <c r="F205" s="425"/>
      <c r="G205" s="425"/>
      <c r="H205" s="405"/>
      <c r="I205" s="409"/>
      <c r="J205" s="410"/>
    </row>
    <row r="206" spans="1:11" x14ac:dyDescent="0.2">
      <c r="A206" s="129"/>
      <c r="B206" s="35"/>
      <c r="C206" s="779"/>
      <c r="D206" s="407"/>
      <c r="E206" s="425"/>
      <c r="F206" s="425"/>
      <c r="G206" s="425"/>
      <c r="H206" s="405"/>
      <c r="I206" s="409"/>
      <c r="J206" s="410"/>
    </row>
    <row r="207" spans="1:11" x14ac:dyDescent="0.2">
      <c r="A207" s="129" t="s">
        <v>92</v>
      </c>
      <c r="B207" s="2"/>
      <c r="C207" s="779"/>
      <c r="D207" s="407"/>
      <c r="E207" s="425"/>
      <c r="F207" s="425"/>
      <c r="G207" s="425"/>
      <c r="H207" s="405"/>
      <c r="I207" s="409"/>
      <c r="J207" s="410"/>
    </row>
    <row r="208" spans="1:11" x14ac:dyDescent="0.2">
      <c r="A208" s="129"/>
      <c r="B208" s="2"/>
      <c r="C208" s="779"/>
      <c r="D208" s="407"/>
      <c r="E208" s="425"/>
      <c r="F208" s="425"/>
      <c r="G208" s="425"/>
      <c r="H208" s="405"/>
      <c r="I208" s="409"/>
      <c r="J208" s="410"/>
    </row>
    <row r="209" spans="1:10" x14ac:dyDescent="0.2">
      <c r="A209" s="129" t="s">
        <v>94</v>
      </c>
      <c r="B209" s="2"/>
      <c r="C209" s="779"/>
      <c r="D209" s="407"/>
      <c r="E209" s="425"/>
      <c r="F209" s="425"/>
      <c r="G209" s="425"/>
      <c r="H209" s="405"/>
      <c r="I209" s="409"/>
      <c r="J209" s="410"/>
    </row>
    <row r="210" spans="1:10" x14ac:dyDescent="0.2">
      <c r="A210" s="129"/>
      <c r="B210" s="35"/>
      <c r="C210" s="779"/>
      <c r="D210" s="407"/>
      <c r="E210" s="425"/>
      <c r="F210" s="425"/>
      <c r="G210" s="425"/>
      <c r="H210" s="405"/>
      <c r="I210" s="409"/>
      <c r="J210" s="410"/>
    </row>
    <row r="211" spans="1:10" x14ac:dyDescent="0.2">
      <c r="A211" s="129" t="s">
        <v>96</v>
      </c>
      <c r="B211" s="2"/>
      <c r="C211" s="779"/>
      <c r="D211" s="407"/>
      <c r="E211" s="425"/>
      <c r="F211" s="425"/>
      <c r="G211" s="425"/>
      <c r="H211" s="405"/>
      <c r="I211" s="409"/>
      <c r="J211" s="410"/>
    </row>
    <row r="212" spans="1:10" x14ac:dyDescent="0.2">
      <c r="A212" s="129"/>
      <c r="B212" s="35"/>
      <c r="C212" s="779"/>
      <c r="D212" s="407"/>
      <c r="E212" s="425"/>
      <c r="F212" s="425"/>
      <c r="G212" s="425"/>
      <c r="H212" s="405"/>
      <c r="I212" s="409"/>
      <c r="J212" s="410"/>
    </row>
    <row r="213" spans="1:10" x14ac:dyDescent="0.2">
      <c r="A213" s="129" t="s">
        <v>99</v>
      </c>
      <c r="B213" s="2"/>
      <c r="C213" s="779"/>
      <c r="D213" s="407"/>
      <c r="E213" s="425"/>
      <c r="F213" s="425"/>
      <c r="G213" s="425"/>
      <c r="H213" s="405"/>
      <c r="I213" s="409"/>
      <c r="J213" s="410"/>
    </row>
    <row r="214" spans="1:10" x14ac:dyDescent="0.2">
      <c r="A214" s="129"/>
      <c r="B214" s="2"/>
      <c r="C214" s="779"/>
      <c r="D214" s="407"/>
      <c r="E214" s="425"/>
      <c r="F214" s="425"/>
      <c r="G214" s="425"/>
      <c r="H214" s="405"/>
      <c r="I214" s="409"/>
      <c r="J214" s="410"/>
    </row>
    <row r="215" spans="1:10" x14ac:dyDescent="0.2">
      <c r="A215" s="129" t="s">
        <v>101</v>
      </c>
      <c r="B215" s="2"/>
      <c r="C215" s="779"/>
      <c r="D215" s="407"/>
      <c r="E215" s="425"/>
      <c r="F215" s="425"/>
      <c r="G215" s="425"/>
      <c r="H215" s="405"/>
      <c r="I215" s="409"/>
      <c r="J215" s="410"/>
    </row>
    <row r="216" spans="1:10" x14ac:dyDescent="0.2">
      <c r="A216" s="129"/>
      <c r="B216" s="2"/>
      <c r="C216" s="779"/>
      <c r="D216" s="407"/>
      <c r="E216" s="425"/>
      <c r="F216" s="425"/>
      <c r="G216" s="425"/>
      <c r="H216" s="405"/>
      <c r="I216" s="409"/>
      <c r="J216" s="410"/>
    </row>
    <row r="217" spans="1:10" x14ac:dyDescent="0.2">
      <c r="A217" s="129" t="s">
        <v>103</v>
      </c>
      <c r="B217" s="2"/>
      <c r="C217" s="779"/>
      <c r="D217" s="407"/>
      <c r="E217" s="425"/>
      <c r="F217" s="425"/>
      <c r="G217" s="425"/>
      <c r="H217" s="405"/>
      <c r="I217" s="409"/>
      <c r="J217" s="410"/>
    </row>
    <row r="218" spans="1:10" hidden="1" x14ac:dyDescent="0.2">
      <c r="A218" s="129"/>
      <c r="B218" s="2"/>
      <c r="C218" s="779"/>
      <c r="D218" s="407"/>
      <c r="E218" s="425"/>
      <c r="F218" s="425"/>
      <c r="G218" s="425"/>
      <c r="H218" s="405"/>
      <c r="I218" s="409"/>
      <c r="J218" s="410"/>
    </row>
    <row r="219" spans="1:10" hidden="1" x14ac:dyDescent="0.2">
      <c r="A219" s="129"/>
      <c r="B219" s="2"/>
      <c r="C219" s="779"/>
      <c r="D219" s="407"/>
      <c r="E219" s="425"/>
      <c r="F219" s="425"/>
      <c r="G219" s="425"/>
      <c r="H219" s="405"/>
      <c r="I219" s="409"/>
      <c r="J219" s="410"/>
    </row>
    <row r="220" spans="1:10" hidden="1" x14ac:dyDescent="0.2">
      <c r="A220" s="129"/>
      <c r="B220" s="2"/>
      <c r="C220" s="779"/>
      <c r="D220" s="407"/>
      <c r="E220" s="425"/>
      <c r="F220" s="425"/>
      <c r="G220" s="425"/>
      <c r="H220" s="405"/>
      <c r="I220" s="409"/>
      <c r="J220" s="410"/>
    </row>
    <row r="221" spans="1:10" hidden="1" x14ac:dyDescent="0.2">
      <c r="A221" s="129"/>
      <c r="B221" s="2"/>
      <c r="C221" s="779"/>
      <c r="D221" s="407"/>
      <c r="E221" s="425"/>
      <c r="F221" s="425"/>
      <c r="G221" s="425"/>
      <c r="H221" s="405"/>
      <c r="I221" s="409"/>
      <c r="J221" s="410"/>
    </row>
    <row r="222" spans="1:10" hidden="1" x14ac:dyDescent="0.2">
      <c r="A222" s="129"/>
      <c r="B222" s="2"/>
      <c r="C222" s="779"/>
      <c r="D222" s="407"/>
      <c r="E222" s="425"/>
      <c r="F222" s="425"/>
      <c r="G222" s="425"/>
      <c r="H222" s="405"/>
      <c r="I222" s="409"/>
      <c r="J222" s="410"/>
    </row>
    <row r="223" spans="1:10" hidden="1" x14ac:dyDescent="0.2">
      <c r="A223" s="129"/>
      <c r="B223" s="2"/>
      <c r="C223" s="779"/>
      <c r="D223" s="407"/>
      <c r="E223" s="425"/>
      <c r="F223" s="425"/>
      <c r="G223" s="425"/>
      <c r="H223" s="405"/>
      <c r="I223" s="409"/>
      <c r="J223" s="410"/>
    </row>
    <row r="224" spans="1:10" ht="12" customHeight="1" x14ac:dyDescent="0.2">
      <c r="A224" s="129"/>
      <c r="B224" s="36"/>
      <c r="C224" s="779"/>
      <c r="D224" s="407"/>
      <c r="E224" s="425"/>
      <c r="F224" s="425"/>
      <c r="G224" s="425"/>
      <c r="H224" s="405"/>
      <c r="I224" s="409"/>
      <c r="J224" s="410"/>
    </row>
    <row r="225" spans="1:11" s="8" customFormat="1" ht="15.75" thickBot="1" x14ac:dyDescent="0.3">
      <c r="A225" s="138"/>
      <c r="B225" s="32" t="s">
        <v>111</v>
      </c>
      <c r="C225" s="781"/>
      <c r="D225" s="445"/>
      <c r="E225" s="412"/>
      <c r="F225" s="412"/>
      <c r="G225" s="412"/>
      <c r="H225" s="411"/>
      <c r="I225" s="413"/>
      <c r="J225" s="413">
        <f>SUM(J189:J224)</f>
        <v>17252549.600000001</v>
      </c>
      <c r="K225" s="448"/>
    </row>
    <row r="226" spans="1:11" ht="15" thickTop="1" x14ac:dyDescent="0.2">
      <c r="A226" s="129"/>
      <c r="B226" s="36"/>
      <c r="C226" s="779"/>
      <c r="D226" s="407"/>
      <c r="E226" s="425"/>
      <c r="F226" s="425"/>
      <c r="G226" s="425"/>
      <c r="H226" s="405"/>
      <c r="I226" s="409"/>
      <c r="J226" s="410"/>
    </row>
    <row r="227" spans="1:11" ht="15" x14ac:dyDescent="0.2">
      <c r="A227" s="129"/>
      <c r="B227" s="29" t="s">
        <v>155</v>
      </c>
      <c r="C227" s="779"/>
      <c r="D227" s="407"/>
      <c r="E227" s="425"/>
      <c r="F227" s="425"/>
      <c r="G227" s="425"/>
      <c r="H227" s="405"/>
      <c r="I227" s="409"/>
      <c r="J227" s="410"/>
    </row>
    <row r="228" spans="1:11" x14ac:dyDescent="0.2">
      <c r="A228" s="129"/>
      <c r="B228" s="2"/>
      <c r="C228" s="779"/>
      <c r="D228" s="407"/>
      <c r="E228" s="425"/>
      <c r="F228" s="425"/>
      <c r="G228" s="425"/>
      <c r="H228" s="405"/>
      <c r="I228" s="409"/>
      <c r="J228" s="410"/>
    </row>
    <row r="229" spans="1:11" x14ac:dyDescent="0.2">
      <c r="A229" s="129"/>
      <c r="B229" s="2" t="s">
        <v>156</v>
      </c>
      <c r="C229" s="779"/>
      <c r="D229" s="407"/>
      <c r="E229" s="425"/>
      <c r="F229" s="425"/>
      <c r="G229" s="425"/>
      <c r="H229" s="405"/>
      <c r="I229" s="409"/>
      <c r="J229" s="410">
        <f>+J45</f>
        <v>7112894.25</v>
      </c>
    </row>
    <row r="230" spans="1:11" x14ac:dyDescent="0.2">
      <c r="A230" s="129"/>
      <c r="B230" s="2"/>
      <c r="C230" s="779"/>
      <c r="D230" s="407"/>
      <c r="E230" s="425"/>
      <c r="F230" s="425"/>
      <c r="G230" s="425"/>
      <c r="H230" s="405"/>
      <c r="I230" s="409"/>
      <c r="J230" s="410"/>
    </row>
    <row r="231" spans="1:11" x14ac:dyDescent="0.2">
      <c r="A231" s="129"/>
      <c r="B231" s="2" t="s">
        <v>157</v>
      </c>
      <c r="C231" s="779"/>
      <c r="D231" s="407"/>
      <c r="E231" s="425"/>
      <c r="F231" s="425"/>
      <c r="G231" s="425"/>
      <c r="H231" s="405"/>
      <c r="I231" s="409"/>
      <c r="J231" s="410">
        <f>+J82</f>
        <v>23031049.600000001</v>
      </c>
    </row>
    <row r="232" spans="1:11" x14ac:dyDescent="0.2">
      <c r="A232" s="129"/>
      <c r="B232" s="2"/>
      <c r="C232" s="779"/>
      <c r="D232" s="407"/>
      <c r="E232" s="425"/>
      <c r="F232" s="425"/>
      <c r="G232" s="425"/>
      <c r="H232" s="405"/>
      <c r="I232" s="409"/>
      <c r="J232" s="410"/>
    </row>
    <row r="233" spans="1:11" x14ac:dyDescent="0.2">
      <c r="A233" s="129"/>
      <c r="B233" s="2" t="s">
        <v>158</v>
      </c>
      <c r="C233" s="779"/>
      <c r="D233" s="407"/>
      <c r="E233" s="425"/>
      <c r="F233" s="425"/>
      <c r="G233" s="425"/>
      <c r="H233" s="405"/>
      <c r="I233" s="409"/>
      <c r="J233" s="410">
        <f>+J116</f>
        <v>22640824.440000001</v>
      </c>
    </row>
    <row r="234" spans="1:11" x14ac:dyDescent="0.2">
      <c r="A234" s="129"/>
      <c r="B234" s="2"/>
      <c r="C234" s="779"/>
      <c r="D234" s="407"/>
      <c r="E234" s="425"/>
      <c r="F234" s="425"/>
      <c r="G234" s="425"/>
      <c r="H234" s="405"/>
      <c r="I234" s="409"/>
      <c r="J234" s="410"/>
    </row>
    <row r="235" spans="1:11" x14ac:dyDescent="0.2">
      <c r="A235" s="129"/>
      <c r="B235" s="2" t="s">
        <v>159</v>
      </c>
      <c r="C235" s="779"/>
      <c r="D235" s="407"/>
      <c r="E235" s="425"/>
      <c r="F235" s="425"/>
      <c r="G235" s="425"/>
      <c r="H235" s="405"/>
      <c r="I235" s="409"/>
      <c r="J235" s="410">
        <f>+J154</f>
        <v>2892610.62</v>
      </c>
    </row>
    <row r="236" spans="1:11" x14ac:dyDescent="0.2">
      <c r="A236" s="129"/>
      <c r="B236" s="2"/>
      <c r="C236" s="779"/>
      <c r="D236" s="407"/>
      <c r="E236" s="425"/>
      <c r="F236" s="425"/>
      <c r="G236" s="425"/>
      <c r="H236" s="405"/>
      <c r="I236" s="409"/>
      <c r="J236" s="410"/>
    </row>
    <row r="237" spans="1:11" x14ac:dyDescent="0.2">
      <c r="A237" s="129"/>
      <c r="B237" s="2" t="s">
        <v>160</v>
      </c>
      <c r="C237" s="779"/>
      <c r="D237" s="407"/>
      <c r="E237" s="425"/>
      <c r="F237" s="425"/>
      <c r="G237" s="425"/>
      <c r="H237" s="405"/>
      <c r="I237" s="409"/>
      <c r="J237" s="410">
        <f>+J187</f>
        <v>336750.65</v>
      </c>
    </row>
    <row r="238" spans="1:11" x14ac:dyDescent="0.2">
      <c r="A238" s="129"/>
      <c r="B238" s="2"/>
      <c r="C238" s="779"/>
      <c r="D238" s="407"/>
      <c r="E238" s="425"/>
      <c r="F238" s="425"/>
      <c r="G238" s="425"/>
      <c r="H238" s="405"/>
      <c r="I238" s="409"/>
      <c r="J238" s="410"/>
    </row>
    <row r="239" spans="1:11" x14ac:dyDescent="0.2">
      <c r="A239" s="129"/>
      <c r="B239" s="2" t="s">
        <v>161</v>
      </c>
      <c r="C239" s="779"/>
      <c r="D239" s="407"/>
      <c r="E239" s="425"/>
      <c r="F239" s="425"/>
      <c r="G239" s="425"/>
      <c r="H239" s="405"/>
      <c r="I239" s="409"/>
      <c r="J239" s="410">
        <f>+J225</f>
        <v>17252549.600000001</v>
      </c>
    </row>
    <row r="240" spans="1:11" x14ac:dyDescent="0.2">
      <c r="A240" s="129"/>
      <c r="B240" s="2"/>
      <c r="C240" s="779"/>
      <c r="D240" s="407"/>
      <c r="E240" s="425"/>
      <c r="F240" s="425"/>
      <c r="G240" s="425"/>
      <c r="H240" s="405"/>
      <c r="I240" s="409"/>
      <c r="J240" s="410"/>
    </row>
    <row r="241" spans="1:10" x14ac:dyDescent="0.2">
      <c r="A241" s="129"/>
      <c r="B241" s="2"/>
      <c r="C241" s="779"/>
      <c r="D241" s="407"/>
      <c r="E241" s="425"/>
      <c r="F241" s="425"/>
      <c r="G241" s="425"/>
      <c r="H241" s="405"/>
      <c r="I241" s="409"/>
      <c r="J241" s="410"/>
    </row>
    <row r="242" spans="1:10" x14ac:dyDescent="0.2">
      <c r="A242" s="129"/>
      <c r="B242" s="2"/>
      <c r="C242" s="779"/>
      <c r="D242" s="407"/>
      <c r="E242" s="425"/>
      <c r="F242" s="425"/>
      <c r="G242" s="425"/>
      <c r="H242" s="405"/>
      <c r="I242" s="409"/>
      <c r="J242" s="410"/>
    </row>
    <row r="243" spans="1:10" x14ac:dyDescent="0.2">
      <c r="A243" s="129"/>
      <c r="B243" s="2"/>
      <c r="C243" s="779"/>
      <c r="D243" s="407"/>
      <c r="E243" s="425"/>
      <c r="F243" s="425"/>
      <c r="G243" s="425"/>
      <c r="H243" s="405"/>
      <c r="I243" s="409"/>
      <c r="J243" s="410"/>
    </row>
    <row r="244" spans="1:10" x14ac:dyDescent="0.2">
      <c r="A244" s="129"/>
      <c r="B244" s="2"/>
      <c r="C244" s="779"/>
      <c r="D244" s="407"/>
      <c r="E244" s="425"/>
      <c r="F244" s="425"/>
      <c r="G244" s="425"/>
      <c r="H244" s="405"/>
      <c r="I244" s="409"/>
      <c r="J244" s="410"/>
    </row>
    <row r="245" spans="1:10" x14ac:dyDescent="0.2">
      <c r="A245" s="129"/>
      <c r="B245" s="2"/>
      <c r="C245" s="779"/>
      <c r="D245" s="407"/>
      <c r="E245" s="425"/>
      <c r="F245" s="425"/>
      <c r="G245" s="425"/>
      <c r="H245" s="405"/>
      <c r="I245" s="409"/>
      <c r="J245" s="410"/>
    </row>
    <row r="246" spans="1:10" x14ac:dyDescent="0.2">
      <c r="A246" s="129"/>
      <c r="B246" s="2"/>
      <c r="C246" s="779"/>
      <c r="D246" s="407"/>
      <c r="E246" s="425"/>
      <c r="F246" s="425"/>
      <c r="G246" s="425"/>
      <c r="H246" s="405"/>
      <c r="I246" s="409"/>
      <c r="J246" s="410"/>
    </row>
    <row r="247" spans="1:10" x14ac:dyDescent="0.2">
      <c r="A247" s="129"/>
      <c r="B247" s="2"/>
      <c r="C247" s="779"/>
      <c r="D247" s="407"/>
      <c r="E247" s="425"/>
      <c r="F247" s="425"/>
      <c r="G247" s="425"/>
      <c r="H247" s="405"/>
      <c r="I247" s="409"/>
      <c r="J247" s="410"/>
    </row>
    <row r="248" spans="1:10" x14ac:dyDescent="0.2">
      <c r="A248" s="129"/>
      <c r="B248" s="2"/>
      <c r="C248" s="779"/>
      <c r="D248" s="407"/>
      <c r="E248" s="425"/>
      <c r="F248" s="425"/>
      <c r="G248" s="425"/>
      <c r="H248" s="405"/>
      <c r="I248" s="409"/>
      <c r="J248" s="410"/>
    </row>
    <row r="249" spans="1:10" x14ac:dyDescent="0.2">
      <c r="A249" s="129"/>
      <c r="B249" s="2"/>
      <c r="C249" s="779"/>
      <c r="D249" s="407"/>
      <c r="E249" s="425"/>
      <c r="F249" s="425"/>
      <c r="G249" s="425"/>
      <c r="H249" s="405"/>
      <c r="I249" s="409"/>
      <c r="J249" s="410"/>
    </row>
    <row r="250" spans="1:10" x14ac:dyDescent="0.2">
      <c r="A250" s="129"/>
      <c r="B250" s="2"/>
      <c r="C250" s="779"/>
      <c r="D250" s="407"/>
      <c r="E250" s="425"/>
      <c r="F250" s="425"/>
      <c r="G250" s="425"/>
      <c r="H250" s="405"/>
      <c r="I250" s="409"/>
      <c r="J250" s="410"/>
    </row>
    <row r="251" spans="1:10" x14ac:dyDescent="0.2">
      <c r="A251" s="129"/>
      <c r="B251" s="2"/>
      <c r="C251" s="779"/>
      <c r="D251" s="407"/>
      <c r="E251" s="425"/>
      <c r="F251" s="425"/>
      <c r="G251" s="425"/>
      <c r="H251" s="405"/>
      <c r="I251" s="409"/>
      <c r="J251" s="410"/>
    </row>
    <row r="252" spans="1:10" x14ac:dyDescent="0.2">
      <c r="A252" s="129"/>
      <c r="B252" s="36"/>
      <c r="C252" s="779"/>
      <c r="D252" s="407"/>
      <c r="E252" s="425"/>
      <c r="F252" s="425"/>
      <c r="G252" s="425"/>
      <c r="H252" s="405"/>
      <c r="I252" s="409"/>
      <c r="J252" s="410"/>
    </row>
    <row r="253" spans="1:10" x14ac:dyDescent="0.2">
      <c r="A253" s="129"/>
      <c r="B253" s="36"/>
      <c r="C253" s="779"/>
      <c r="D253" s="407"/>
      <c r="E253" s="425"/>
      <c r="F253" s="425"/>
      <c r="G253" s="425"/>
      <c r="H253" s="405"/>
      <c r="I253" s="409"/>
      <c r="J253" s="410"/>
    </row>
    <row r="254" spans="1:10" x14ac:dyDescent="0.2">
      <c r="A254" s="129"/>
      <c r="B254" s="36"/>
      <c r="C254" s="779"/>
      <c r="D254" s="407"/>
      <c r="E254" s="425"/>
      <c r="F254" s="425"/>
      <c r="G254" s="425"/>
      <c r="H254" s="405"/>
      <c r="I254" s="409"/>
      <c r="J254" s="410"/>
    </row>
    <row r="255" spans="1:10" x14ac:dyDescent="0.2">
      <c r="A255" s="129"/>
      <c r="B255" s="36"/>
      <c r="C255" s="779"/>
      <c r="D255" s="407"/>
      <c r="E255" s="425"/>
      <c r="F255" s="425"/>
      <c r="G255" s="425"/>
      <c r="H255" s="405"/>
      <c r="I255" s="409"/>
      <c r="J255" s="410"/>
    </row>
    <row r="256" spans="1:10" x14ac:dyDescent="0.2">
      <c r="A256" s="129"/>
      <c r="B256" s="36"/>
      <c r="C256" s="779"/>
      <c r="D256" s="407"/>
      <c r="E256" s="425"/>
      <c r="F256" s="425"/>
      <c r="G256" s="425"/>
      <c r="H256" s="405"/>
      <c r="I256" s="409"/>
      <c r="J256" s="410"/>
    </row>
    <row r="257" spans="1:11" x14ac:dyDescent="0.2">
      <c r="A257" s="129"/>
      <c r="B257" s="36"/>
      <c r="C257" s="779"/>
      <c r="D257" s="407"/>
      <c r="E257" s="425"/>
      <c r="F257" s="425"/>
      <c r="G257" s="425"/>
      <c r="H257" s="405"/>
      <c r="I257" s="409"/>
      <c r="J257" s="410"/>
    </row>
    <row r="258" spans="1:11" x14ac:dyDescent="0.2">
      <c r="A258" s="129"/>
      <c r="B258" s="30"/>
      <c r="C258" s="779"/>
      <c r="D258" s="407"/>
      <c r="E258" s="425"/>
      <c r="F258" s="425"/>
      <c r="G258" s="425"/>
      <c r="H258" s="405"/>
      <c r="I258" s="409"/>
      <c r="J258" s="410"/>
    </row>
    <row r="259" spans="1:11" x14ac:dyDescent="0.2">
      <c r="A259" s="129"/>
      <c r="B259" s="30"/>
      <c r="C259" s="779"/>
      <c r="D259" s="407"/>
      <c r="E259" s="425"/>
      <c r="F259" s="425"/>
      <c r="G259" s="425"/>
      <c r="H259" s="405"/>
      <c r="I259" s="409"/>
      <c r="J259" s="410"/>
    </row>
    <row r="260" spans="1:11" x14ac:dyDescent="0.2">
      <c r="A260" s="129"/>
      <c r="B260" s="30"/>
      <c r="C260" s="779"/>
      <c r="D260" s="407"/>
      <c r="E260" s="425"/>
      <c r="F260" s="425"/>
      <c r="G260" s="425"/>
      <c r="H260" s="405"/>
      <c r="I260" s="409"/>
      <c r="J260" s="410"/>
    </row>
    <row r="261" spans="1:11" x14ac:dyDescent="0.2">
      <c r="A261" s="129"/>
      <c r="B261" s="30"/>
      <c r="C261" s="779"/>
      <c r="D261" s="407"/>
      <c r="E261" s="425"/>
      <c r="F261" s="425"/>
      <c r="G261" s="425"/>
      <c r="H261" s="405"/>
      <c r="I261" s="409"/>
      <c r="J261" s="410"/>
    </row>
    <row r="262" spans="1:11" x14ac:dyDescent="0.2">
      <c r="A262" s="129"/>
      <c r="B262" s="30"/>
      <c r="C262" s="779"/>
      <c r="D262" s="407"/>
      <c r="E262" s="425"/>
      <c r="F262" s="425"/>
      <c r="G262" s="425"/>
      <c r="H262" s="405"/>
      <c r="I262" s="409"/>
      <c r="J262" s="410"/>
    </row>
    <row r="263" spans="1:11" ht="12.75" customHeight="1" x14ac:dyDescent="0.2">
      <c r="A263" s="28"/>
      <c r="B263" s="30"/>
      <c r="C263" s="779"/>
      <c r="D263" s="407"/>
      <c r="E263" s="425"/>
      <c r="F263" s="425"/>
      <c r="G263" s="425"/>
      <c r="H263" s="405"/>
      <c r="I263" s="409"/>
      <c r="J263" s="410"/>
    </row>
    <row r="264" spans="1:11" s="8" customFormat="1" ht="30.75" thickBot="1" x14ac:dyDescent="0.3">
      <c r="A264" s="31"/>
      <c r="B264" s="32" t="s">
        <v>162</v>
      </c>
      <c r="C264" s="781"/>
      <c r="D264" s="445"/>
      <c r="E264" s="412"/>
      <c r="F264" s="412"/>
      <c r="G264" s="412"/>
      <c r="H264" s="411"/>
      <c r="I264" s="413"/>
      <c r="J264" s="413">
        <f>SUM(J228:J263)</f>
        <v>73266679.159999996</v>
      </c>
      <c r="K264" s="448"/>
    </row>
    <row r="265" spans="1:11" ht="15" thickTop="1" x14ac:dyDescent="0.2"/>
  </sheetData>
  <autoFilter ref="A8:J265" xr:uid="{3708F307-2E28-4C8C-BD8D-0328DB538FE0}"/>
  <mergeCells count="8">
    <mergeCell ref="A1:J1"/>
    <mergeCell ref="A2:J2"/>
    <mergeCell ref="A3:J3"/>
    <mergeCell ref="E5:I5"/>
    <mergeCell ref="C5:C6"/>
    <mergeCell ref="D5:D7"/>
    <mergeCell ref="B5:B7"/>
    <mergeCell ref="A5:A7"/>
  </mergeCells>
  <printOptions horizontalCentered="1"/>
  <pageMargins left="0.5" right="0.5" top="0.5" bottom="0.7" header="0.3" footer="0.3"/>
  <pageSetup paperSize="9" scale="74"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rowBreaks count="2" manualBreakCount="2">
    <brk id="154" max="9" man="1"/>
    <brk id="187" max="9"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D92D3-EF5B-49FE-A144-C8345B6CA76A}">
  <sheetPr codeName="Sheet5">
    <pageSetUpPr fitToPage="1"/>
  </sheetPr>
  <dimension ref="A1:K154"/>
  <sheetViews>
    <sheetView showGridLines="0" view="pageBreakPreview" zoomScale="90" zoomScaleSheetLayoutView="90" workbookViewId="0">
      <pane ySplit="7" topLeftCell="A8"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775" customWidth="1"/>
    <col min="4" max="4" width="7.83203125" style="449" customWidth="1"/>
    <col min="5" max="8" width="15.83203125" style="426" customWidth="1"/>
    <col min="9" max="9" width="18.83203125" style="426" customWidth="1"/>
    <col min="10" max="10" width="20.83203125" style="435" customWidth="1"/>
    <col min="11" max="11" width="9.33203125" style="436"/>
    <col min="12" max="16384" width="9.33203125" style="5"/>
  </cols>
  <sheetData>
    <row r="1" spans="1:11" ht="15" x14ac:dyDescent="0.2">
      <c r="A1" s="922" t="str">
        <f>Cover!A15&amp;" - "&amp;Cover!A17</f>
        <v>BILL NO 3 - MAIN TERMINAL BUILDING</v>
      </c>
      <c r="B1" s="922"/>
      <c r="C1" s="922"/>
      <c r="D1" s="922"/>
      <c r="E1" s="922"/>
      <c r="F1" s="922"/>
      <c r="G1" s="922"/>
      <c r="H1" s="922"/>
      <c r="I1" s="922"/>
      <c r="J1" s="922"/>
    </row>
    <row r="2" spans="1:11" ht="10.15" customHeight="1" x14ac:dyDescent="0.2">
      <c r="A2" s="922"/>
      <c r="B2" s="922"/>
      <c r="C2" s="922"/>
      <c r="D2" s="922"/>
      <c r="E2" s="922"/>
      <c r="F2" s="922"/>
      <c r="G2" s="922"/>
      <c r="H2" s="922"/>
      <c r="I2" s="922"/>
      <c r="J2" s="922"/>
    </row>
    <row r="3" spans="1:11" ht="15" x14ac:dyDescent="0.2">
      <c r="A3" s="922" t="s">
        <v>163</v>
      </c>
      <c r="B3" s="922"/>
      <c r="C3" s="922"/>
      <c r="D3" s="922"/>
      <c r="E3" s="922"/>
      <c r="F3" s="922"/>
      <c r="G3" s="922"/>
      <c r="H3" s="922"/>
      <c r="I3" s="922"/>
      <c r="J3" s="922"/>
    </row>
    <row r="4" spans="1:11" ht="10.15" customHeight="1" thickBot="1" x14ac:dyDescent="0.25">
      <c r="A4" s="24"/>
      <c r="B4" s="25"/>
      <c r="C4" s="767"/>
      <c r="D4" s="450"/>
      <c r="E4" s="392"/>
      <c r="F4" s="392"/>
      <c r="G4" s="392"/>
      <c r="H4" s="392"/>
      <c r="I4" s="392"/>
      <c r="J4" s="427"/>
    </row>
    <row r="5" spans="1:11" s="10" customFormat="1" ht="16.5" thickTop="1" thickBot="1" x14ac:dyDescent="0.25">
      <c r="A5" s="923" t="s">
        <v>65</v>
      </c>
      <c r="B5" s="925" t="s">
        <v>66</v>
      </c>
      <c r="C5" s="927" t="s">
        <v>67</v>
      </c>
      <c r="D5" s="928" t="s">
        <v>68</v>
      </c>
      <c r="E5" s="930" t="s">
        <v>69</v>
      </c>
      <c r="F5" s="930"/>
      <c r="G5" s="930"/>
      <c r="H5" s="930"/>
      <c r="I5" s="930"/>
      <c r="J5" s="428" t="s">
        <v>70</v>
      </c>
      <c r="K5" s="438"/>
    </row>
    <row r="6" spans="1:11" s="10" customFormat="1" ht="31.5" thickTop="1" thickBot="1" x14ac:dyDescent="0.25">
      <c r="A6" s="923"/>
      <c r="B6" s="925"/>
      <c r="C6" s="927"/>
      <c r="D6" s="928"/>
      <c r="E6" s="394" t="s">
        <v>71</v>
      </c>
      <c r="F6" s="395" t="s">
        <v>72</v>
      </c>
      <c r="G6" s="395" t="s">
        <v>73</v>
      </c>
      <c r="H6" s="395" t="s">
        <v>74</v>
      </c>
      <c r="I6" s="396" t="s">
        <v>75</v>
      </c>
      <c r="J6" s="397" t="s">
        <v>76</v>
      </c>
      <c r="K6" s="438"/>
    </row>
    <row r="7" spans="1:11" s="9" customFormat="1" ht="15.75" thickTop="1" thickBot="1" x14ac:dyDescent="0.25">
      <c r="A7" s="923"/>
      <c r="B7" s="925"/>
      <c r="C7" s="768" t="s">
        <v>77</v>
      </c>
      <c r="D7" s="929"/>
      <c r="E7" s="398" t="s">
        <v>78</v>
      </c>
      <c r="F7" s="398" t="s">
        <v>79</v>
      </c>
      <c r="G7" s="398" t="s">
        <v>80</v>
      </c>
      <c r="H7" s="399" t="s">
        <v>81</v>
      </c>
      <c r="I7" s="400" t="s">
        <v>82</v>
      </c>
      <c r="J7" s="400" t="s">
        <v>83</v>
      </c>
      <c r="K7" s="441"/>
    </row>
    <row r="8" spans="1:11" ht="15.75" thickTop="1" x14ac:dyDescent="0.25">
      <c r="A8" s="146"/>
      <c r="B8" s="147"/>
      <c r="C8" s="769"/>
      <c r="D8" s="442"/>
      <c r="E8" s="401"/>
      <c r="F8" s="401"/>
      <c r="G8" s="401"/>
      <c r="H8" s="402"/>
      <c r="I8" s="403"/>
      <c r="J8" s="429"/>
    </row>
    <row r="9" spans="1:11" s="4" customFormat="1" ht="15" x14ac:dyDescent="0.2">
      <c r="A9" s="148"/>
      <c r="B9" s="149" t="s">
        <v>164</v>
      </c>
      <c r="C9" s="809"/>
      <c r="D9" s="407"/>
      <c r="E9" s="425"/>
      <c r="F9" s="425"/>
      <c r="G9" s="425"/>
      <c r="H9" s="405"/>
      <c r="I9" s="409"/>
      <c r="J9" s="430"/>
      <c r="K9" s="437"/>
    </row>
    <row r="10" spans="1:11" s="4" customFormat="1" x14ac:dyDescent="0.2">
      <c r="A10" s="148"/>
      <c r="B10" s="150"/>
      <c r="C10" s="770"/>
      <c r="D10" s="407"/>
      <c r="E10" s="425"/>
      <c r="F10" s="425"/>
      <c r="G10" s="425"/>
      <c r="H10" s="405"/>
      <c r="I10" s="409"/>
      <c r="J10" s="430"/>
      <c r="K10" s="437"/>
    </row>
    <row r="11" spans="1:11" s="4" customFormat="1" ht="42.75" x14ac:dyDescent="0.2">
      <c r="A11" s="151"/>
      <c r="B11" s="34" t="s">
        <v>165</v>
      </c>
      <c r="C11" s="773"/>
      <c r="D11" s="451"/>
      <c r="E11" s="405"/>
      <c r="F11" s="425"/>
      <c r="G11" s="425"/>
      <c r="H11" s="405"/>
      <c r="I11" s="409"/>
      <c r="J11" s="430"/>
      <c r="K11" s="437"/>
    </row>
    <row r="12" spans="1:11" s="4" customFormat="1" x14ac:dyDescent="0.2">
      <c r="A12" s="37"/>
      <c r="B12" s="38"/>
      <c r="C12" s="773"/>
      <c r="D12" s="451"/>
      <c r="E12" s="405"/>
      <c r="F12" s="425"/>
      <c r="G12" s="425"/>
      <c r="H12" s="405"/>
      <c r="I12" s="409"/>
      <c r="J12" s="430"/>
      <c r="K12" s="437"/>
    </row>
    <row r="13" spans="1:11" s="4" customFormat="1" x14ac:dyDescent="0.2">
      <c r="A13" s="37" t="s">
        <v>77</v>
      </c>
      <c r="B13" s="38" t="s">
        <v>3457</v>
      </c>
      <c r="C13" s="773">
        <v>319</v>
      </c>
      <c r="D13" s="451" t="s">
        <v>87</v>
      </c>
      <c r="E13" s="545">
        <v>55.8</v>
      </c>
      <c r="F13" s="545">
        <v>12.79</v>
      </c>
      <c r="G13" s="545">
        <v>35.44</v>
      </c>
      <c r="H13" s="545">
        <v>0</v>
      </c>
      <c r="I13" s="546">
        <f>E13+F13+G13+H13</f>
        <v>104.03</v>
      </c>
      <c r="J13" s="547">
        <f>I13*C13</f>
        <v>33185.57</v>
      </c>
      <c r="K13" s="437"/>
    </row>
    <row r="14" spans="1:11" s="4" customFormat="1" x14ac:dyDescent="0.2">
      <c r="A14" s="37"/>
      <c r="B14" s="38"/>
      <c r="C14" s="773"/>
      <c r="D14" s="451"/>
      <c r="E14" s="405"/>
      <c r="F14" s="425"/>
      <c r="G14" s="425"/>
      <c r="H14" s="405"/>
      <c r="I14" s="414"/>
      <c r="J14" s="410"/>
      <c r="K14" s="437"/>
    </row>
    <row r="15" spans="1:11" s="4" customFormat="1" x14ac:dyDescent="0.2">
      <c r="A15" s="37"/>
      <c r="B15" s="34" t="s">
        <v>166</v>
      </c>
      <c r="C15" s="773"/>
      <c r="D15" s="451"/>
      <c r="E15" s="405"/>
      <c r="F15" s="425"/>
      <c r="G15" s="425"/>
      <c r="H15" s="405"/>
      <c r="I15" s="409"/>
      <c r="J15" s="430"/>
      <c r="K15" s="437"/>
    </row>
    <row r="16" spans="1:11" s="4" customFormat="1" x14ac:dyDescent="0.2">
      <c r="A16" s="37"/>
      <c r="B16" s="38"/>
      <c r="C16" s="773"/>
      <c r="D16" s="451"/>
      <c r="E16" s="405"/>
      <c r="F16" s="425"/>
      <c r="G16" s="425"/>
      <c r="H16" s="405"/>
      <c r="I16" s="409"/>
      <c r="J16" s="430"/>
      <c r="K16" s="437"/>
    </row>
    <row r="17" spans="1:11" s="4" customFormat="1" x14ac:dyDescent="0.2">
      <c r="A17" s="37" t="s">
        <v>78</v>
      </c>
      <c r="B17" s="38" t="s">
        <v>167</v>
      </c>
      <c r="C17" s="773">
        <v>1557</v>
      </c>
      <c r="D17" s="451" t="s">
        <v>87</v>
      </c>
      <c r="E17" s="545">
        <v>55.8</v>
      </c>
      <c r="F17" s="545">
        <v>12.79</v>
      </c>
      <c r="G17" s="545">
        <v>35.44</v>
      </c>
      <c r="H17" s="545">
        <v>0</v>
      </c>
      <c r="I17" s="546">
        <f>E17+F17+G17+H17</f>
        <v>104.03</v>
      </c>
      <c r="J17" s="547">
        <f>I17*C17</f>
        <v>161974.71</v>
      </c>
      <c r="K17" s="437"/>
    </row>
    <row r="18" spans="1:11" s="4" customFormat="1" x14ac:dyDescent="0.2">
      <c r="A18" s="37"/>
      <c r="B18" s="38"/>
      <c r="C18" s="773"/>
      <c r="D18" s="451"/>
      <c r="E18" s="405"/>
      <c r="F18" s="425"/>
      <c r="G18" s="425"/>
      <c r="H18" s="405"/>
      <c r="I18" s="409"/>
      <c r="J18" s="430"/>
      <c r="K18" s="437"/>
    </row>
    <row r="19" spans="1:11" s="4" customFormat="1" x14ac:dyDescent="0.2">
      <c r="A19" s="37" t="s">
        <v>79</v>
      </c>
      <c r="B19" s="38" t="s">
        <v>168</v>
      </c>
      <c r="C19" s="773">
        <v>284</v>
      </c>
      <c r="D19" s="451" t="s">
        <v>87</v>
      </c>
      <c r="E19" s="545">
        <v>49.54</v>
      </c>
      <c r="F19" s="545">
        <v>12.49</v>
      </c>
      <c r="G19" s="545">
        <v>35.19</v>
      </c>
      <c r="H19" s="545">
        <v>0</v>
      </c>
      <c r="I19" s="546">
        <f>E19+F19+G19+H19</f>
        <v>97.22</v>
      </c>
      <c r="J19" s="547">
        <f>I19*C19</f>
        <v>27610.48</v>
      </c>
      <c r="K19" s="437"/>
    </row>
    <row r="20" spans="1:11" s="4" customFormat="1" x14ac:dyDescent="0.2">
      <c r="A20" s="37"/>
      <c r="B20" s="38"/>
      <c r="C20" s="773"/>
      <c r="D20" s="451"/>
      <c r="E20" s="405"/>
      <c r="F20" s="425"/>
      <c r="G20" s="425"/>
      <c r="H20" s="405"/>
      <c r="I20" s="409"/>
      <c r="J20" s="431"/>
      <c r="K20" s="437"/>
    </row>
    <row r="21" spans="1:11" s="4" customFormat="1" x14ac:dyDescent="0.2">
      <c r="A21" s="37" t="s">
        <v>80</v>
      </c>
      <c r="B21" s="38" t="s">
        <v>169</v>
      </c>
      <c r="C21" s="773">
        <v>15069</v>
      </c>
      <c r="D21" s="451" t="s">
        <v>87</v>
      </c>
      <c r="E21" s="545">
        <v>54.74</v>
      </c>
      <c r="F21" s="545">
        <v>12.79</v>
      </c>
      <c r="G21" s="545">
        <v>35.44</v>
      </c>
      <c r="H21" s="545">
        <v>0</v>
      </c>
      <c r="I21" s="546">
        <f>E21+F21+G21+H21</f>
        <v>102.97</v>
      </c>
      <c r="J21" s="547">
        <f>I21*C21</f>
        <v>1551654.93</v>
      </c>
      <c r="K21" s="437"/>
    </row>
    <row r="22" spans="1:11" s="4" customFormat="1" x14ac:dyDescent="0.2">
      <c r="A22" s="37"/>
      <c r="B22" s="38"/>
      <c r="C22" s="773"/>
      <c r="D22" s="451"/>
      <c r="E22" s="405"/>
      <c r="F22" s="425"/>
      <c r="G22" s="425"/>
      <c r="H22" s="405"/>
      <c r="I22" s="409"/>
      <c r="J22" s="430"/>
      <c r="K22" s="437"/>
    </row>
    <row r="23" spans="1:11" s="4" customFormat="1" x14ac:dyDescent="0.2">
      <c r="A23" s="37"/>
      <c r="B23" s="34" t="s">
        <v>170</v>
      </c>
      <c r="C23" s="773"/>
      <c r="D23" s="451"/>
      <c r="E23" s="405"/>
      <c r="F23" s="425"/>
      <c r="G23" s="425"/>
      <c r="H23" s="405"/>
      <c r="I23" s="409"/>
      <c r="J23" s="430"/>
      <c r="K23" s="437"/>
    </row>
    <row r="24" spans="1:11" s="4" customFormat="1" x14ac:dyDescent="0.2">
      <c r="A24" s="37"/>
      <c r="B24" s="34"/>
      <c r="C24" s="773"/>
      <c r="D24" s="451"/>
      <c r="E24" s="405"/>
      <c r="F24" s="425"/>
      <c r="G24" s="425"/>
      <c r="H24" s="405"/>
      <c r="I24" s="409"/>
      <c r="J24" s="430"/>
      <c r="K24" s="437"/>
    </row>
    <row r="25" spans="1:11" s="4" customFormat="1" x14ac:dyDescent="0.2">
      <c r="A25" s="37" t="s">
        <v>81</v>
      </c>
      <c r="B25" s="38" t="s">
        <v>171</v>
      </c>
      <c r="C25" s="773">
        <v>258</v>
      </c>
      <c r="D25" s="451" t="s">
        <v>87</v>
      </c>
      <c r="E25" s="545">
        <v>48.66</v>
      </c>
      <c r="F25" s="545">
        <v>12.49</v>
      </c>
      <c r="G25" s="545">
        <v>35.19</v>
      </c>
      <c r="H25" s="545">
        <v>0</v>
      </c>
      <c r="I25" s="546">
        <f>E25+F25+G25+H25</f>
        <v>96.34</v>
      </c>
      <c r="J25" s="547">
        <f>I25*C25</f>
        <v>24855.72</v>
      </c>
      <c r="K25" s="437"/>
    </row>
    <row r="26" spans="1:11" s="4" customFormat="1" ht="6.75" customHeight="1" x14ac:dyDescent="0.2">
      <c r="A26" s="37"/>
      <c r="B26" s="34"/>
      <c r="C26" s="773"/>
      <c r="D26" s="451"/>
      <c r="E26" s="405"/>
      <c r="F26" s="425"/>
      <c r="G26" s="425"/>
      <c r="H26" s="405"/>
      <c r="I26" s="409"/>
      <c r="J26" s="430"/>
      <c r="K26" s="437"/>
    </row>
    <row r="27" spans="1:11" s="4" customFormat="1" x14ac:dyDescent="0.2">
      <c r="A27" s="37" t="s">
        <v>92</v>
      </c>
      <c r="B27" s="38" t="s">
        <v>172</v>
      </c>
      <c r="C27" s="773">
        <v>11438</v>
      </c>
      <c r="D27" s="451" t="s">
        <v>87</v>
      </c>
      <c r="E27" s="545">
        <v>55.8</v>
      </c>
      <c r="F27" s="545">
        <v>12.79</v>
      </c>
      <c r="G27" s="545">
        <v>35.44</v>
      </c>
      <c r="H27" s="545">
        <v>0</v>
      </c>
      <c r="I27" s="546">
        <f>E27+F27+G27+H27</f>
        <v>104.03</v>
      </c>
      <c r="J27" s="547">
        <f>I27*C27</f>
        <v>1189895.1399999999</v>
      </c>
      <c r="K27" s="437"/>
    </row>
    <row r="28" spans="1:11" s="4" customFormat="1" ht="6.75" customHeight="1" x14ac:dyDescent="0.2">
      <c r="A28" s="37"/>
      <c r="B28" s="38"/>
      <c r="C28" s="773"/>
      <c r="D28" s="451"/>
      <c r="E28" s="405"/>
      <c r="F28" s="425"/>
      <c r="G28" s="425"/>
      <c r="H28" s="405"/>
      <c r="I28" s="409"/>
      <c r="J28" s="430"/>
      <c r="K28" s="437"/>
    </row>
    <row r="29" spans="1:11" s="4" customFormat="1" x14ac:dyDescent="0.2">
      <c r="A29" s="37" t="s">
        <v>94</v>
      </c>
      <c r="B29" s="38" t="s">
        <v>173</v>
      </c>
      <c r="C29" s="773">
        <v>216</v>
      </c>
      <c r="D29" s="451" t="s">
        <v>87</v>
      </c>
      <c r="E29" s="545">
        <v>55.8</v>
      </c>
      <c r="F29" s="545">
        <v>12.79</v>
      </c>
      <c r="G29" s="545">
        <v>35.44</v>
      </c>
      <c r="H29" s="545">
        <v>0</v>
      </c>
      <c r="I29" s="546">
        <f>E29+F29+G29+H29</f>
        <v>104.03</v>
      </c>
      <c r="J29" s="547">
        <f>I29*C29</f>
        <v>22470.48</v>
      </c>
      <c r="K29" s="437"/>
    </row>
    <row r="30" spans="1:11" s="4" customFormat="1" ht="6.75" customHeight="1" x14ac:dyDescent="0.2">
      <c r="A30" s="37"/>
      <c r="B30" s="38"/>
      <c r="C30" s="773"/>
      <c r="D30" s="451"/>
      <c r="E30" s="405"/>
      <c r="F30" s="425"/>
      <c r="G30" s="425"/>
      <c r="H30" s="405"/>
      <c r="I30" s="409"/>
      <c r="J30" s="430"/>
      <c r="K30" s="437"/>
    </row>
    <row r="31" spans="1:11" s="4" customFormat="1" x14ac:dyDescent="0.2">
      <c r="A31" s="37"/>
      <c r="B31" s="34" t="s">
        <v>174</v>
      </c>
      <c r="C31" s="773"/>
      <c r="D31" s="451"/>
      <c r="E31" s="405"/>
      <c r="F31" s="425"/>
      <c r="G31" s="425"/>
      <c r="H31" s="405"/>
      <c r="I31" s="409"/>
      <c r="J31" s="430"/>
      <c r="K31" s="437"/>
    </row>
    <row r="32" spans="1:11" s="4" customFormat="1" ht="6.75" customHeight="1" x14ac:dyDescent="0.2">
      <c r="A32" s="37"/>
      <c r="B32" s="152"/>
      <c r="C32" s="773"/>
      <c r="D32" s="451"/>
      <c r="E32" s="405"/>
      <c r="F32" s="425"/>
      <c r="G32" s="425"/>
      <c r="H32" s="405"/>
      <c r="I32" s="409"/>
      <c r="J32" s="430"/>
      <c r="K32" s="437"/>
    </row>
    <row r="33" spans="1:11" s="4" customFormat="1" x14ac:dyDescent="0.2">
      <c r="A33" s="37" t="s">
        <v>96</v>
      </c>
      <c r="B33" s="38" t="s">
        <v>175</v>
      </c>
      <c r="C33" s="773">
        <v>148</v>
      </c>
      <c r="D33" s="451" t="s">
        <v>87</v>
      </c>
      <c r="E33" s="545">
        <v>49.54</v>
      </c>
      <c r="F33" s="545">
        <v>12.49</v>
      </c>
      <c r="G33" s="545">
        <v>35.19</v>
      </c>
      <c r="H33" s="545">
        <v>0</v>
      </c>
      <c r="I33" s="546">
        <f>E33+F33+G33+H33</f>
        <v>97.22</v>
      </c>
      <c r="J33" s="547">
        <f>I33*C33</f>
        <v>14388.56</v>
      </c>
      <c r="K33" s="437"/>
    </row>
    <row r="34" spans="1:11" s="4" customFormat="1" x14ac:dyDescent="0.2">
      <c r="A34" s="37"/>
      <c r="B34" s="152"/>
      <c r="C34" s="773"/>
      <c r="D34" s="451"/>
      <c r="E34" s="405"/>
      <c r="F34" s="425"/>
      <c r="G34" s="425"/>
      <c r="H34" s="405"/>
      <c r="I34" s="409"/>
      <c r="J34" s="430"/>
      <c r="K34" s="437"/>
    </row>
    <row r="35" spans="1:11" s="4" customFormat="1" x14ac:dyDescent="0.2">
      <c r="A35" s="148" t="s">
        <v>99</v>
      </c>
      <c r="B35" s="38" t="s">
        <v>176</v>
      </c>
      <c r="C35" s="773">
        <v>11342</v>
      </c>
      <c r="D35" s="451" t="s">
        <v>87</v>
      </c>
      <c r="E35" s="545">
        <v>55.8</v>
      </c>
      <c r="F35" s="545">
        <v>12.79</v>
      </c>
      <c r="G35" s="545">
        <v>35.44</v>
      </c>
      <c r="H35" s="545">
        <v>0</v>
      </c>
      <c r="I35" s="546">
        <f>E35+F35+G35+H35</f>
        <v>104.03</v>
      </c>
      <c r="J35" s="547">
        <f>I35*C35</f>
        <v>1179908.26</v>
      </c>
      <c r="K35" s="437"/>
    </row>
    <row r="36" spans="1:11" s="4" customFormat="1" x14ac:dyDescent="0.2">
      <c r="A36" s="148"/>
      <c r="B36" s="38"/>
      <c r="C36" s="773"/>
      <c r="D36" s="451"/>
      <c r="E36" s="405"/>
      <c r="F36" s="425"/>
      <c r="G36" s="425"/>
      <c r="H36" s="405"/>
      <c r="I36" s="409"/>
      <c r="J36" s="430"/>
      <c r="K36" s="437"/>
    </row>
    <row r="37" spans="1:11" s="4" customFormat="1" x14ac:dyDescent="0.2">
      <c r="A37" s="37" t="s">
        <v>101</v>
      </c>
      <c r="B37" s="38" t="s">
        <v>177</v>
      </c>
      <c r="C37" s="773">
        <v>425</v>
      </c>
      <c r="D37" s="451" t="s">
        <v>87</v>
      </c>
      <c r="E37" s="545">
        <v>90.05</v>
      </c>
      <c r="F37" s="545">
        <v>12.49</v>
      </c>
      <c r="G37" s="545">
        <v>35.19</v>
      </c>
      <c r="H37" s="545">
        <v>0</v>
      </c>
      <c r="I37" s="546">
        <f>E37+F37+G37+H37</f>
        <v>137.72999999999999</v>
      </c>
      <c r="J37" s="547">
        <f>I37*C37</f>
        <v>58535.25</v>
      </c>
      <c r="K37" s="437"/>
    </row>
    <row r="38" spans="1:11" s="4" customFormat="1" x14ac:dyDescent="0.2">
      <c r="A38" s="148"/>
      <c r="B38" s="38"/>
      <c r="C38" s="773"/>
      <c r="D38" s="451"/>
      <c r="E38" s="405"/>
      <c r="F38" s="425"/>
      <c r="G38" s="425"/>
      <c r="H38" s="405"/>
      <c r="I38" s="409"/>
      <c r="J38" s="430"/>
      <c r="K38" s="437"/>
    </row>
    <row r="39" spans="1:11" s="4" customFormat="1" x14ac:dyDescent="0.2">
      <c r="A39" s="151"/>
      <c r="B39" s="34" t="s">
        <v>178</v>
      </c>
      <c r="C39" s="773"/>
      <c r="D39" s="451"/>
      <c r="E39" s="405"/>
      <c r="F39" s="425"/>
      <c r="G39" s="425"/>
      <c r="H39" s="405"/>
      <c r="I39" s="409"/>
      <c r="J39" s="430"/>
      <c r="K39" s="437"/>
    </row>
    <row r="40" spans="1:11" s="4" customFormat="1" x14ac:dyDescent="0.2">
      <c r="A40" s="151"/>
      <c r="B40" s="38"/>
      <c r="C40" s="773"/>
      <c r="D40" s="451"/>
      <c r="E40" s="405"/>
      <c r="F40" s="425"/>
      <c r="G40" s="425"/>
      <c r="H40" s="405"/>
      <c r="I40" s="409"/>
      <c r="J40" s="432"/>
      <c r="K40" s="437"/>
    </row>
    <row r="41" spans="1:11" s="4" customFormat="1" x14ac:dyDescent="0.2">
      <c r="A41" s="151" t="s">
        <v>103</v>
      </c>
      <c r="B41" s="38" t="s">
        <v>179</v>
      </c>
      <c r="C41" s="773">
        <v>1235</v>
      </c>
      <c r="D41" s="451" t="s">
        <v>87</v>
      </c>
      <c r="E41" s="545">
        <v>55.8</v>
      </c>
      <c r="F41" s="545">
        <v>12.79</v>
      </c>
      <c r="G41" s="545">
        <v>35.44</v>
      </c>
      <c r="H41" s="545">
        <v>0</v>
      </c>
      <c r="I41" s="546">
        <f>E41+F41+G41+H41</f>
        <v>104.03</v>
      </c>
      <c r="J41" s="547">
        <f>I41*C41</f>
        <v>128477.05</v>
      </c>
      <c r="K41" s="437"/>
    </row>
    <row r="42" spans="1:11" s="4" customFormat="1" x14ac:dyDescent="0.2">
      <c r="A42" s="151"/>
      <c r="B42" s="38"/>
      <c r="C42" s="773"/>
      <c r="D42" s="451"/>
      <c r="E42" s="405"/>
      <c r="F42" s="425"/>
      <c r="G42" s="425"/>
      <c r="H42" s="405"/>
      <c r="I42" s="409"/>
      <c r="J42" s="432"/>
      <c r="K42" s="437"/>
    </row>
    <row r="43" spans="1:11" s="4" customFormat="1" x14ac:dyDescent="0.2">
      <c r="A43" s="151"/>
      <c r="B43" s="38"/>
      <c r="C43" s="773"/>
      <c r="D43" s="451"/>
      <c r="E43" s="405"/>
      <c r="F43" s="425"/>
      <c r="G43" s="425"/>
      <c r="H43" s="405"/>
      <c r="I43" s="409"/>
      <c r="J43" s="432"/>
      <c r="K43" s="437"/>
    </row>
    <row r="44" spans="1:11" s="4" customFormat="1" x14ac:dyDescent="0.2">
      <c r="A44" s="151"/>
      <c r="B44" s="38"/>
      <c r="C44" s="773"/>
      <c r="D44" s="451"/>
      <c r="E44" s="405"/>
      <c r="F44" s="425"/>
      <c r="G44" s="425"/>
      <c r="H44" s="405"/>
      <c r="I44" s="409"/>
      <c r="J44" s="432"/>
      <c r="K44" s="437"/>
    </row>
    <row r="45" spans="1:11" s="155" customFormat="1" ht="15.75" thickBot="1" x14ac:dyDescent="0.3">
      <c r="A45" s="153"/>
      <c r="B45" s="154" t="s">
        <v>111</v>
      </c>
      <c r="C45" s="772"/>
      <c r="D45" s="454"/>
      <c r="E45" s="411"/>
      <c r="F45" s="412"/>
      <c r="G45" s="412"/>
      <c r="H45" s="411"/>
      <c r="I45" s="413"/>
      <c r="J45" s="433">
        <f>SUM(J13:J44)</f>
        <v>4392956.1500000004</v>
      </c>
      <c r="K45" s="448"/>
    </row>
    <row r="46" spans="1:11" ht="15" thickTop="1" x14ac:dyDescent="0.2">
      <c r="A46" s="37"/>
      <c r="B46" s="36"/>
      <c r="C46" s="770"/>
      <c r="D46" s="407"/>
      <c r="E46" s="425"/>
      <c r="F46" s="425"/>
      <c r="G46" s="425"/>
      <c r="H46" s="405"/>
      <c r="I46" s="409"/>
      <c r="J46" s="430"/>
    </row>
    <row r="47" spans="1:11" s="4" customFormat="1" ht="15" x14ac:dyDescent="0.2">
      <c r="A47" s="148"/>
      <c r="B47" s="149" t="s">
        <v>180</v>
      </c>
      <c r="C47" s="809"/>
      <c r="D47" s="407"/>
      <c r="E47" s="425"/>
      <c r="F47" s="425"/>
      <c r="G47" s="425"/>
      <c r="H47" s="405"/>
      <c r="I47" s="409"/>
      <c r="J47" s="430"/>
      <c r="K47" s="437"/>
    </row>
    <row r="48" spans="1:11" s="4" customFormat="1" x14ac:dyDescent="0.2">
      <c r="A48" s="148"/>
      <c r="B48" s="150"/>
      <c r="C48" s="770"/>
      <c r="D48" s="407"/>
      <c r="E48" s="425"/>
      <c r="F48" s="425"/>
      <c r="G48" s="425"/>
      <c r="H48" s="405"/>
      <c r="I48" s="409"/>
      <c r="J48" s="430"/>
      <c r="K48" s="437"/>
    </row>
    <row r="49" spans="1:11" x14ac:dyDescent="0.2">
      <c r="A49" s="37"/>
      <c r="B49" s="39" t="s">
        <v>181</v>
      </c>
      <c r="C49" s="770"/>
      <c r="D49" s="407"/>
      <c r="E49" s="425"/>
      <c r="F49" s="425"/>
      <c r="G49" s="425"/>
      <c r="H49" s="405"/>
      <c r="I49" s="409"/>
      <c r="J49" s="430"/>
    </row>
    <row r="50" spans="1:11" x14ac:dyDescent="0.2">
      <c r="A50" s="37"/>
      <c r="B50" s="36"/>
      <c r="C50" s="770"/>
      <c r="D50" s="407"/>
      <c r="E50" s="425"/>
      <c r="F50" s="425"/>
      <c r="G50" s="425"/>
      <c r="H50" s="405"/>
      <c r="I50" s="409"/>
      <c r="J50" s="430"/>
    </row>
    <row r="51" spans="1:11" ht="42.75" x14ac:dyDescent="0.2">
      <c r="A51" s="37"/>
      <c r="B51" s="34" t="s">
        <v>182</v>
      </c>
      <c r="C51" s="770"/>
      <c r="D51" s="407"/>
      <c r="E51" s="425"/>
      <c r="F51" s="425"/>
      <c r="G51" s="425"/>
      <c r="H51" s="405"/>
      <c r="I51" s="409"/>
      <c r="J51" s="430"/>
    </row>
    <row r="52" spans="1:11" x14ac:dyDescent="0.2">
      <c r="A52" s="37"/>
      <c r="B52" s="36"/>
      <c r="C52" s="770"/>
      <c r="D52" s="407"/>
      <c r="E52" s="425"/>
      <c r="F52" s="425"/>
      <c r="G52" s="425"/>
      <c r="H52" s="405"/>
      <c r="I52" s="409"/>
      <c r="J52" s="430"/>
    </row>
    <row r="53" spans="1:11" x14ac:dyDescent="0.2">
      <c r="A53" s="37" t="s">
        <v>77</v>
      </c>
      <c r="B53" s="36" t="s">
        <v>183</v>
      </c>
      <c r="C53" s="770">
        <v>44</v>
      </c>
      <c r="D53" s="407" t="s">
        <v>98</v>
      </c>
      <c r="E53" s="545">
        <v>16.21</v>
      </c>
      <c r="F53" s="545">
        <v>5.33</v>
      </c>
      <c r="G53" s="545">
        <v>14.77</v>
      </c>
      <c r="H53" s="545">
        <v>0</v>
      </c>
      <c r="I53" s="546">
        <f>E53+F53+G53+H53</f>
        <v>36.31</v>
      </c>
      <c r="J53" s="547">
        <f>I53*C53</f>
        <v>1597.64</v>
      </c>
      <c r="K53" s="437"/>
    </row>
    <row r="54" spans="1:11" x14ac:dyDescent="0.2">
      <c r="A54" s="37"/>
      <c r="B54" s="36"/>
      <c r="C54" s="770"/>
      <c r="D54" s="407"/>
      <c r="E54" s="425"/>
      <c r="F54" s="425"/>
      <c r="G54" s="425"/>
      <c r="H54" s="405"/>
      <c r="I54" s="409"/>
      <c r="J54" s="430"/>
    </row>
    <row r="55" spans="1:11" x14ac:dyDescent="0.2">
      <c r="A55" s="37" t="s">
        <v>78</v>
      </c>
      <c r="B55" s="36" t="s">
        <v>184</v>
      </c>
      <c r="C55" s="770">
        <v>1048</v>
      </c>
      <c r="D55" s="407" t="s">
        <v>98</v>
      </c>
      <c r="E55" s="545">
        <v>20.52</v>
      </c>
      <c r="F55" s="545">
        <v>6.56</v>
      </c>
      <c r="G55" s="545">
        <v>18.14</v>
      </c>
      <c r="H55" s="545">
        <v>0</v>
      </c>
      <c r="I55" s="546">
        <f>E55+F55+G55+H55</f>
        <v>45.22</v>
      </c>
      <c r="J55" s="547">
        <f>I55*C55</f>
        <v>47390.559999999998</v>
      </c>
      <c r="K55" s="437"/>
    </row>
    <row r="56" spans="1:11" x14ac:dyDescent="0.2">
      <c r="A56" s="37"/>
      <c r="B56" s="36"/>
      <c r="C56" s="770"/>
      <c r="D56" s="407"/>
      <c r="E56" s="425"/>
      <c r="F56" s="425"/>
      <c r="G56" s="425"/>
      <c r="H56" s="405"/>
      <c r="I56" s="409"/>
      <c r="J56" s="430"/>
    </row>
    <row r="57" spans="1:11" x14ac:dyDescent="0.2">
      <c r="A57" s="37" t="s">
        <v>79</v>
      </c>
      <c r="B57" s="36" t="s">
        <v>185</v>
      </c>
      <c r="C57" s="770">
        <v>3</v>
      </c>
      <c r="D57" s="407" t="s">
        <v>98</v>
      </c>
      <c r="E57" s="545">
        <v>29.19</v>
      </c>
      <c r="F57" s="545">
        <v>9.01</v>
      </c>
      <c r="G57" s="545">
        <v>24.86</v>
      </c>
      <c r="H57" s="545">
        <v>0</v>
      </c>
      <c r="I57" s="546">
        <f>E57+F57+G57+H57</f>
        <v>63.06</v>
      </c>
      <c r="J57" s="547">
        <f>I57*C57</f>
        <v>189.18</v>
      </c>
      <c r="K57" s="437"/>
    </row>
    <row r="58" spans="1:11" x14ac:dyDescent="0.2">
      <c r="A58" s="37"/>
      <c r="B58" s="36"/>
      <c r="C58" s="770"/>
      <c r="D58" s="407"/>
      <c r="E58" s="425"/>
      <c r="F58" s="425"/>
      <c r="G58" s="425"/>
      <c r="H58" s="405"/>
      <c r="I58" s="409"/>
      <c r="J58" s="430"/>
    </row>
    <row r="59" spans="1:11" x14ac:dyDescent="0.2">
      <c r="A59" s="37" t="s">
        <v>80</v>
      </c>
      <c r="B59" s="36" t="s">
        <v>186</v>
      </c>
      <c r="C59" s="770">
        <v>6</v>
      </c>
      <c r="D59" s="407" t="s">
        <v>98</v>
      </c>
      <c r="E59" s="545">
        <v>58.35</v>
      </c>
      <c r="F59" s="545">
        <v>14.07</v>
      </c>
      <c r="G59" s="545">
        <v>38.15</v>
      </c>
      <c r="H59" s="545">
        <v>0</v>
      </c>
      <c r="I59" s="546">
        <f>E59+F59+G59+H59</f>
        <v>110.57</v>
      </c>
      <c r="J59" s="547">
        <f>I59*C59</f>
        <v>663.42</v>
      </c>
      <c r="K59" s="437"/>
    </row>
    <row r="60" spans="1:11" x14ac:dyDescent="0.2">
      <c r="A60" s="37"/>
      <c r="B60" s="36"/>
      <c r="C60" s="770"/>
      <c r="D60" s="407"/>
      <c r="E60" s="425"/>
      <c r="F60" s="425"/>
      <c r="G60" s="425"/>
      <c r="H60" s="405"/>
      <c r="I60" s="409"/>
      <c r="J60" s="430"/>
    </row>
    <row r="61" spans="1:11" x14ac:dyDescent="0.2">
      <c r="A61" s="37" t="s">
        <v>81</v>
      </c>
      <c r="B61" s="36" t="s">
        <v>187</v>
      </c>
      <c r="C61" s="770">
        <v>166</v>
      </c>
      <c r="D61" s="407" t="s">
        <v>98</v>
      </c>
      <c r="E61" s="545">
        <v>46.46</v>
      </c>
      <c r="F61" s="545">
        <v>13.91</v>
      </c>
      <c r="G61" s="545">
        <v>38.32</v>
      </c>
      <c r="H61" s="545">
        <v>0</v>
      </c>
      <c r="I61" s="546">
        <f>E61+F61+G61+H61</f>
        <v>98.69</v>
      </c>
      <c r="J61" s="547">
        <f>I61*C61</f>
        <v>16382.54</v>
      </c>
      <c r="K61" s="437"/>
    </row>
    <row r="62" spans="1:11" x14ac:dyDescent="0.2">
      <c r="A62" s="37"/>
      <c r="B62" s="36"/>
      <c r="C62" s="770"/>
      <c r="D62" s="407"/>
      <c r="E62" s="425"/>
      <c r="F62" s="425"/>
      <c r="G62" s="425"/>
      <c r="H62" s="405"/>
      <c r="I62" s="409"/>
      <c r="J62" s="430"/>
    </row>
    <row r="63" spans="1:11" x14ac:dyDescent="0.2">
      <c r="A63" s="37"/>
      <c r="B63" s="36"/>
      <c r="C63" s="770"/>
      <c r="D63" s="407"/>
      <c r="E63" s="425"/>
      <c r="F63" s="425"/>
      <c r="G63" s="425"/>
      <c r="H63" s="405"/>
      <c r="I63" s="409"/>
      <c r="J63" s="430"/>
    </row>
    <row r="64" spans="1:11" x14ac:dyDescent="0.2">
      <c r="A64" s="37"/>
      <c r="B64" s="36"/>
      <c r="C64" s="770"/>
      <c r="D64" s="407"/>
      <c r="E64" s="425"/>
      <c r="F64" s="425"/>
      <c r="G64" s="425"/>
      <c r="H64" s="405"/>
      <c r="I64" s="409"/>
      <c r="J64" s="430"/>
    </row>
    <row r="65" spans="1:10" x14ac:dyDescent="0.2">
      <c r="A65" s="37"/>
      <c r="B65" s="36"/>
      <c r="C65" s="770"/>
      <c r="D65" s="407"/>
      <c r="E65" s="425"/>
      <c r="F65" s="425"/>
      <c r="G65" s="425"/>
      <c r="H65" s="405"/>
      <c r="I65" s="409"/>
      <c r="J65" s="430"/>
    </row>
    <row r="66" spans="1:10" x14ac:dyDescent="0.2">
      <c r="A66" s="37"/>
      <c r="B66" s="36"/>
      <c r="C66" s="770"/>
      <c r="D66" s="407"/>
      <c r="E66" s="425"/>
      <c r="F66" s="425"/>
      <c r="G66" s="425"/>
      <c r="H66" s="405"/>
      <c r="I66" s="409"/>
      <c r="J66" s="430"/>
    </row>
    <row r="67" spans="1:10" x14ac:dyDescent="0.2">
      <c r="A67" s="37"/>
      <c r="B67" s="36"/>
      <c r="C67" s="770"/>
      <c r="D67" s="407"/>
      <c r="E67" s="425"/>
      <c r="F67" s="425"/>
      <c r="G67" s="425"/>
      <c r="H67" s="405"/>
      <c r="I67" s="409"/>
      <c r="J67" s="430"/>
    </row>
    <row r="68" spans="1:10" x14ac:dyDescent="0.2">
      <c r="A68" s="37"/>
      <c r="B68" s="36"/>
      <c r="C68" s="770"/>
      <c r="D68" s="407"/>
      <c r="E68" s="425"/>
      <c r="F68" s="425"/>
      <c r="G68" s="425"/>
      <c r="H68" s="405"/>
      <c r="I68" s="409"/>
      <c r="J68" s="430"/>
    </row>
    <row r="69" spans="1:10" x14ac:dyDescent="0.2">
      <c r="A69" s="37"/>
      <c r="B69" s="36"/>
      <c r="C69" s="770"/>
      <c r="D69" s="407"/>
      <c r="E69" s="425"/>
      <c r="F69" s="425"/>
      <c r="G69" s="425"/>
      <c r="H69" s="405"/>
      <c r="I69" s="409"/>
      <c r="J69" s="430"/>
    </row>
    <row r="70" spans="1:10" x14ac:dyDescent="0.2">
      <c r="A70" s="37"/>
      <c r="B70" s="36"/>
      <c r="C70" s="770"/>
      <c r="D70" s="407"/>
      <c r="E70" s="425"/>
      <c r="F70" s="425"/>
      <c r="G70" s="425"/>
      <c r="H70" s="405"/>
      <c r="I70" s="409"/>
      <c r="J70" s="430"/>
    </row>
    <row r="71" spans="1:10" x14ac:dyDescent="0.2">
      <c r="A71" s="37"/>
      <c r="B71" s="36"/>
      <c r="C71" s="770"/>
      <c r="D71" s="407"/>
      <c r="E71" s="425"/>
      <c r="F71" s="425"/>
      <c r="G71" s="425"/>
      <c r="H71" s="405"/>
      <c r="I71" s="409"/>
      <c r="J71" s="430"/>
    </row>
    <row r="72" spans="1:10" x14ac:dyDescent="0.2">
      <c r="A72" s="37"/>
      <c r="B72" s="36"/>
      <c r="C72" s="770"/>
      <c r="D72" s="407"/>
      <c r="E72" s="425"/>
      <c r="F72" s="425"/>
      <c r="G72" s="425"/>
      <c r="H72" s="405"/>
      <c r="I72" s="409"/>
      <c r="J72" s="430"/>
    </row>
    <row r="73" spans="1:10" x14ac:dyDescent="0.2">
      <c r="A73" s="37"/>
      <c r="B73" s="36"/>
      <c r="C73" s="770"/>
      <c r="D73" s="407"/>
      <c r="E73" s="425"/>
      <c r="F73" s="425"/>
      <c r="G73" s="425"/>
      <c r="H73" s="405"/>
      <c r="I73" s="409"/>
      <c r="J73" s="430"/>
    </row>
    <row r="74" spans="1:10" x14ac:dyDescent="0.2">
      <c r="A74" s="37"/>
      <c r="B74" s="36"/>
      <c r="C74" s="770"/>
      <c r="D74" s="407"/>
      <c r="E74" s="425"/>
      <c r="F74" s="425"/>
      <c r="G74" s="425"/>
      <c r="H74" s="405"/>
      <c r="I74" s="409"/>
      <c r="J74" s="430"/>
    </row>
    <row r="75" spans="1:10" x14ac:dyDescent="0.2">
      <c r="A75" s="37"/>
      <c r="B75" s="36"/>
      <c r="C75" s="770"/>
      <c r="D75" s="407"/>
      <c r="E75" s="425"/>
      <c r="F75" s="425"/>
      <c r="G75" s="425"/>
      <c r="H75" s="405"/>
      <c r="I75" s="409"/>
      <c r="J75" s="430"/>
    </row>
    <row r="76" spans="1:10" hidden="1" x14ac:dyDescent="0.2">
      <c r="A76" s="37"/>
      <c r="B76" s="36"/>
      <c r="C76" s="770"/>
      <c r="D76" s="407"/>
      <c r="E76" s="425"/>
      <c r="F76" s="425"/>
      <c r="G76" s="425"/>
      <c r="H76" s="405"/>
      <c r="I76" s="409"/>
      <c r="J76" s="430"/>
    </row>
    <row r="77" spans="1:10" x14ac:dyDescent="0.2">
      <c r="A77" s="37"/>
      <c r="B77" s="36"/>
      <c r="C77" s="770"/>
      <c r="D77" s="407"/>
      <c r="E77" s="425"/>
      <c r="F77" s="425"/>
      <c r="G77" s="425"/>
      <c r="H77" s="405"/>
      <c r="I77" s="409"/>
      <c r="J77" s="430"/>
    </row>
    <row r="78" spans="1:10" x14ac:dyDescent="0.2">
      <c r="A78" s="37"/>
      <c r="B78" s="36"/>
      <c r="C78" s="770"/>
      <c r="D78" s="407"/>
      <c r="E78" s="425"/>
      <c r="F78" s="425"/>
      <c r="G78" s="425"/>
      <c r="H78" s="405"/>
      <c r="I78" s="409"/>
      <c r="J78" s="430"/>
    </row>
    <row r="79" spans="1:10" x14ac:dyDescent="0.2">
      <c r="A79" s="37"/>
      <c r="B79" s="36"/>
      <c r="C79" s="770"/>
      <c r="D79" s="407"/>
      <c r="E79" s="425"/>
      <c r="F79" s="425"/>
      <c r="G79" s="425"/>
      <c r="H79" s="405"/>
      <c r="I79" s="409"/>
      <c r="J79" s="430"/>
    </row>
    <row r="80" spans="1:10" x14ac:dyDescent="0.2">
      <c r="A80" s="37"/>
      <c r="B80" s="36"/>
      <c r="C80" s="770"/>
      <c r="D80" s="407"/>
      <c r="E80" s="425"/>
      <c r="F80" s="425"/>
      <c r="G80" s="425"/>
      <c r="H80" s="405"/>
      <c r="I80" s="409"/>
      <c r="J80" s="430"/>
    </row>
    <row r="81" spans="1:11" x14ac:dyDescent="0.2">
      <c r="A81" s="37"/>
      <c r="B81" s="36"/>
      <c r="C81" s="770"/>
      <c r="D81" s="407"/>
      <c r="E81" s="425"/>
      <c r="F81" s="425"/>
      <c r="G81" s="425"/>
      <c r="H81" s="405"/>
      <c r="I81" s="409"/>
      <c r="J81" s="430"/>
    </row>
    <row r="82" spans="1:11" s="155" customFormat="1" ht="15.75" thickBot="1" x14ac:dyDescent="0.3">
      <c r="A82" s="153"/>
      <c r="B82" s="154" t="s">
        <v>111</v>
      </c>
      <c r="C82" s="772"/>
      <c r="D82" s="445"/>
      <c r="E82" s="412"/>
      <c r="F82" s="412"/>
      <c r="G82" s="412"/>
      <c r="H82" s="411"/>
      <c r="I82" s="413"/>
      <c r="J82" s="433">
        <f>SUM(J50:J81)</f>
        <v>66223.34</v>
      </c>
      <c r="K82" s="448"/>
    </row>
    <row r="83" spans="1:11" s="155" customFormat="1" ht="15.75" thickTop="1" x14ac:dyDescent="0.25">
      <c r="A83" s="156"/>
      <c r="B83" s="157"/>
      <c r="C83" s="863"/>
      <c r="D83" s="465"/>
      <c r="E83" s="466"/>
      <c r="F83" s="466"/>
      <c r="G83" s="466"/>
      <c r="H83" s="467"/>
      <c r="I83" s="468"/>
      <c r="J83" s="434"/>
      <c r="K83" s="448"/>
    </row>
    <row r="84" spans="1:11" x14ac:dyDescent="0.2">
      <c r="A84" s="28"/>
      <c r="B84" s="30" t="s">
        <v>152</v>
      </c>
      <c r="C84" s="770"/>
      <c r="D84" s="407"/>
      <c r="E84" s="425"/>
      <c r="F84" s="425"/>
      <c r="G84" s="425"/>
      <c r="H84" s="405"/>
      <c r="I84" s="409"/>
      <c r="J84" s="430"/>
    </row>
    <row r="85" spans="1:11" x14ac:dyDescent="0.2">
      <c r="A85" s="28"/>
      <c r="B85" s="30"/>
      <c r="C85" s="770"/>
      <c r="D85" s="407"/>
      <c r="E85" s="425"/>
      <c r="F85" s="425"/>
      <c r="G85" s="425"/>
      <c r="H85" s="405"/>
      <c r="I85" s="409"/>
      <c r="J85" s="430"/>
    </row>
    <row r="86" spans="1:11" ht="99.75" x14ac:dyDescent="0.2">
      <c r="A86" s="28"/>
      <c r="B86" s="2" t="s">
        <v>153</v>
      </c>
      <c r="C86" s="770"/>
      <c r="D86" s="407"/>
      <c r="E86" s="425"/>
      <c r="F86" s="425"/>
      <c r="G86" s="425"/>
      <c r="H86" s="405"/>
      <c r="I86" s="409"/>
      <c r="J86" s="430"/>
    </row>
    <row r="87" spans="1:11" x14ac:dyDescent="0.2">
      <c r="A87" s="28"/>
      <c r="B87" s="2"/>
      <c r="C87" s="770"/>
      <c r="D87" s="407"/>
      <c r="E87" s="425"/>
      <c r="F87" s="425"/>
      <c r="G87" s="425"/>
      <c r="H87" s="405"/>
      <c r="I87" s="409"/>
      <c r="J87" s="430"/>
    </row>
    <row r="88" spans="1:11" x14ac:dyDescent="0.2">
      <c r="A88" s="28" t="s">
        <v>77</v>
      </c>
      <c r="B88" s="150" t="s">
        <v>154</v>
      </c>
      <c r="C88" s="770"/>
      <c r="D88" s="407"/>
      <c r="E88" s="425"/>
      <c r="F88" s="425"/>
      <c r="G88" s="425"/>
      <c r="H88" s="405"/>
      <c r="I88" s="409"/>
      <c r="J88" s="430"/>
    </row>
    <row r="89" spans="1:11" x14ac:dyDescent="0.2">
      <c r="A89" s="28"/>
      <c r="B89" s="35"/>
      <c r="C89" s="770"/>
      <c r="D89" s="407"/>
      <c r="E89" s="425"/>
      <c r="F89" s="425"/>
      <c r="G89" s="425"/>
      <c r="H89" s="405"/>
      <c r="I89" s="409"/>
      <c r="J89" s="430"/>
    </row>
    <row r="90" spans="1:11" x14ac:dyDescent="0.2">
      <c r="A90" s="28" t="s">
        <v>78</v>
      </c>
      <c r="B90" s="150" t="s">
        <v>154</v>
      </c>
      <c r="C90" s="770"/>
      <c r="D90" s="407"/>
      <c r="E90" s="425"/>
      <c r="F90" s="425"/>
      <c r="G90" s="425"/>
      <c r="H90" s="405"/>
      <c r="I90" s="409"/>
      <c r="J90" s="430"/>
    </row>
    <row r="91" spans="1:11" x14ac:dyDescent="0.2">
      <c r="A91" s="28"/>
      <c r="B91" s="35"/>
      <c r="C91" s="770"/>
      <c r="D91" s="407"/>
      <c r="E91" s="425"/>
      <c r="F91" s="425"/>
      <c r="G91" s="425"/>
      <c r="H91" s="405"/>
      <c r="I91" s="409"/>
      <c r="J91" s="430"/>
    </row>
    <row r="92" spans="1:11" x14ac:dyDescent="0.2">
      <c r="A92" s="28" t="s">
        <v>79</v>
      </c>
      <c r="B92" s="150" t="s">
        <v>154</v>
      </c>
      <c r="C92" s="770"/>
      <c r="D92" s="407"/>
      <c r="E92" s="425"/>
      <c r="F92" s="425"/>
      <c r="G92" s="425"/>
      <c r="H92" s="405"/>
      <c r="I92" s="409"/>
      <c r="J92" s="430"/>
    </row>
    <row r="93" spans="1:11" x14ac:dyDescent="0.2">
      <c r="A93" s="28"/>
      <c r="B93" s="2"/>
      <c r="C93" s="770"/>
      <c r="D93" s="407"/>
      <c r="E93" s="425"/>
      <c r="F93" s="425"/>
      <c r="G93" s="425"/>
      <c r="H93" s="405"/>
      <c r="I93" s="409"/>
      <c r="J93" s="430"/>
    </row>
    <row r="94" spans="1:11" x14ac:dyDescent="0.2">
      <c r="A94" s="28" t="s">
        <v>80</v>
      </c>
      <c r="B94" s="150" t="s">
        <v>154</v>
      </c>
      <c r="C94" s="770"/>
      <c r="D94" s="407"/>
      <c r="E94" s="425"/>
      <c r="F94" s="425"/>
      <c r="G94" s="425"/>
      <c r="H94" s="405"/>
      <c r="I94" s="409"/>
      <c r="J94" s="430"/>
    </row>
    <row r="95" spans="1:11" x14ac:dyDescent="0.2">
      <c r="A95" s="28"/>
      <c r="B95" s="35"/>
      <c r="C95" s="770"/>
      <c r="D95" s="407"/>
      <c r="E95" s="425"/>
      <c r="F95" s="425"/>
      <c r="G95" s="425"/>
      <c r="H95" s="405"/>
      <c r="I95" s="409"/>
      <c r="J95" s="430"/>
    </row>
    <row r="96" spans="1:11" x14ac:dyDescent="0.2">
      <c r="A96" s="28" t="s">
        <v>81</v>
      </c>
      <c r="B96" s="150" t="s">
        <v>154</v>
      </c>
      <c r="C96" s="770"/>
      <c r="D96" s="407"/>
      <c r="E96" s="425"/>
      <c r="F96" s="425"/>
      <c r="G96" s="425"/>
      <c r="H96" s="405"/>
      <c r="I96" s="409"/>
      <c r="J96" s="430"/>
    </row>
    <row r="97" spans="1:10" x14ac:dyDescent="0.2">
      <c r="A97" s="28"/>
      <c r="B97" s="35"/>
      <c r="C97" s="770"/>
      <c r="D97" s="407"/>
      <c r="E97" s="425"/>
      <c r="F97" s="425"/>
      <c r="G97" s="425"/>
      <c r="H97" s="405"/>
      <c r="I97" s="409"/>
      <c r="J97" s="430"/>
    </row>
    <row r="98" spans="1:10" x14ac:dyDescent="0.2">
      <c r="A98" s="28" t="s">
        <v>92</v>
      </c>
      <c r="B98" s="150" t="s">
        <v>154</v>
      </c>
      <c r="C98" s="770"/>
      <c r="D98" s="407"/>
      <c r="E98" s="425"/>
      <c r="F98" s="425"/>
      <c r="G98" s="425"/>
      <c r="H98" s="405"/>
      <c r="I98" s="409"/>
      <c r="J98" s="430"/>
    </row>
    <row r="99" spans="1:10" x14ac:dyDescent="0.2">
      <c r="A99" s="28"/>
      <c r="B99" s="2"/>
      <c r="C99" s="770"/>
      <c r="D99" s="407"/>
      <c r="E99" s="425"/>
      <c r="F99" s="425"/>
      <c r="G99" s="425"/>
      <c r="H99" s="405"/>
      <c r="I99" s="409"/>
      <c r="J99" s="430"/>
    </row>
    <row r="100" spans="1:10" x14ac:dyDescent="0.2">
      <c r="A100" s="28" t="s">
        <v>94</v>
      </c>
      <c r="B100" s="150" t="s">
        <v>154</v>
      </c>
      <c r="C100" s="770"/>
      <c r="D100" s="407"/>
      <c r="E100" s="425"/>
      <c r="F100" s="425"/>
      <c r="G100" s="425"/>
      <c r="H100" s="405"/>
      <c r="I100" s="409"/>
      <c r="J100" s="430"/>
    </row>
    <row r="101" spans="1:10" x14ac:dyDescent="0.2">
      <c r="A101" s="28"/>
      <c r="B101" s="35"/>
      <c r="C101" s="770"/>
      <c r="D101" s="407"/>
      <c r="E101" s="425"/>
      <c r="F101" s="425"/>
      <c r="G101" s="425"/>
      <c r="H101" s="405"/>
      <c r="I101" s="409"/>
      <c r="J101" s="430"/>
    </row>
    <row r="102" spans="1:10" x14ac:dyDescent="0.2">
      <c r="A102" s="28" t="s">
        <v>96</v>
      </c>
      <c r="B102" s="150" t="s">
        <v>154</v>
      </c>
      <c r="C102" s="770"/>
      <c r="D102" s="407"/>
      <c r="E102" s="425"/>
      <c r="F102" s="425"/>
      <c r="G102" s="425"/>
      <c r="H102" s="405"/>
      <c r="I102" s="409"/>
      <c r="J102" s="430"/>
    </row>
    <row r="103" spans="1:10" x14ac:dyDescent="0.2">
      <c r="A103" s="28"/>
      <c r="B103" s="35"/>
      <c r="C103" s="770"/>
      <c r="D103" s="407"/>
      <c r="E103" s="425"/>
      <c r="F103" s="425"/>
      <c r="G103" s="425"/>
      <c r="H103" s="405"/>
      <c r="I103" s="409"/>
      <c r="J103" s="430"/>
    </row>
    <row r="104" spans="1:10" x14ac:dyDescent="0.2">
      <c r="A104" s="28" t="s">
        <v>99</v>
      </c>
      <c r="B104" s="150" t="s">
        <v>154</v>
      </c>
      <c r="C104" s="770"/>
      <c r="D104" s="407"/>
      <c r="E104" s="425"/>
      <c r="F104" s="425"/>
      <c r="G104" s="425"/>
      <c r="H104" s="405"/>
      <c r="I104" s="409"/>
      <c r="J104" s="430"/>
    </row>
    <row r="105" spans="1:10" x14ac:dyDescent="0.2">
      <c r="A105" s="28"/>
      <c r="B105" s="150"/>
      <c r="C105" s="770"/>
      <c r="D105" s="407"/>
      <c r="E105" s="425"/>
      <c r="F105" s="425"/>
      <c r="G105" s="425"/>
      <c r="H105" s="405"/>
      <c r="I105" s="409"/>
      <c r="J105" s="430"/>
    </row>
    <row r="106" spans="1:10" x14ac:dyDescent="0.2">
      <c r="A106" s="28" t="s">
        <v>101</v>
      </c>
      <c r="B106" s="150" t="s">
        <v>154</v>
      </c>
      <c r="C106" s="770"/>
      <c r="D106" s="407"/>
      <c r="E106" s="425"/>
      <c r="F106" s="425"/>
      <c r="G106" s="425"/>
      <c r="H106" s="405"/>
      <c r="I106" s="409"/>
      <c r="J106" s="430"/>
    </row>
    <row r="107" spans="1:10" x14ac:dyDescent="0.2">
      <c r="A107" s="28"/>
      <c r="B107" s="150"/>
      <c r="C107" s="770"/>
      <c r="D107" s="407"/>
      <c r="E107" s="425"/>
      <c r="F107" s="425"/>
      <c r="G107" s="425"/>
      <c r="H107" s="405"/>
      <c r="I107" s="409"/>
      <c r="J107" s="430"/>
    </row>
    <row r="108" spans="1:10" x14ac:dyDescent="0.2">
      <c r="A108" s="28" t="s">
        <v>103</v>
      </c>
      <c r="B108" s="150" t="s">
        <v>154</v>
      </c>
      <c r="C108" s="770"/>
      <c r="D108" s="407"/>
      <c r="E108" s="425"/>
      <c r="F108" s="425"/>
      <c r="G108" s="425"/>
      <c r="H108" s="405"/>
      <c r="I108" s="409"/>
      <c r="J108" s="430"/>
    </row>
    <row r="109" spans="1:10" hidden="1" x14ac:dyDescent="0.2">
      <c r="A109" s="28"/>
      <c r="B109" s="150"/>
      <c r="C109" s="770"/>
      <c r="D109" s="407"/>
      <c r="E109" s="425"/>
      <c r="F109" s="425"/>
      <c r="G109" s="425"/>
      <c r="H109" s="405"/>
      <c r="I109" s="409"/>
      <c r="J109" s="430"/>
    </row>
    <row r="110" spans="1:10" hidden="1" x14ac:dyDescent="0.2">
      <c r="A110" s="28"/>
      <c r="B110" s="150"/>
      <c r="C110" s="770"/>
      <c r="D110" s="407"/>
      <c r="E110" s="425"/>
      <c r="F110" s="425"/>
      <c r="G110" s="425"/>
      <c r="H110" s="405"/>
      <c r="I110" s="409"/>
      <c r="J110" s="430"/>
    </row>
    <row r="111" spans="1:10" x14ac:dyDescent="0.2">
      <c r="A111" s="28"/>
      <c r="B111" s="150"/>
      <c r="C111" s="770"/>
      <c r="D111" s="407"/>
      <c r="E111" s="425"/>
      <c r="F111" s="425"/>
      <c r="G111" s="425"/>
      <c r="H111" s="405"/>
      <c r="I111" s="409"/>
      <c r="J111" s="430"/>
    </row>
    <row r="112" spans="1:10" x14ac:dyDescent="0.2">
      <c r="A112" s="28"/>
      <c r="B112" s="150"/>
      <c r="C112" s="770"/>
      <c r="D112" s="407"/>
      <c r="E112" s="425"/>
      <c r="F112" s="425"/>
      <c r="G112" s="425"/>
      <c r="H112" s="405"/>
      <c r="I112" s="409"/>
      <c r="J112" s="430"/>
    </row>
    <row r="113" spans="1:11" x14ac:dyDescent="0.2">
      <c r="A113" s="28"/>
      <c r="B113" s="150"/>
      <c r="C113" s="770"/>
      <c r="D113" s="407"/>
      <c r="E113" s="425"/>
      <c r="F113" s="425"/>
      <c r="G113" s="425"/>
      <c r="H113" s="405"/>
      <c r="I113" s="409"/>
      <c r="J113" s="430"/>
    </row>
    <row r="114" spans="1:11" ht="22.5" customHeight="1" x14ac:dyDescent="0.2">
      <c r="A114" s="37"/>
      <c r="B114" s="36"/>
      <c r="C114" s="770"/>
      <c r="D114" s="407"/>
      <c r="E114" s="425"/>
      <c r="F114" s="425"/>
      <c r="G114" s="425"/>
      <c r="H114" s="405"/>
      <c r="I114" s="409"/>
      <c r="J114" s="430"/>
    </row>
    <row r="115" spans="1:11" s="155" customFormat="1" ht="15.75" thickBot="1" x14ac:dyDescent="0.3">
      <c r="A115" s="153"/>
      <c r="B115" s="154" t="s">
        <v>111</v>
      </c>
      <c r="C115" s="772"/>
      <c r="D115" s="445"/>
      <c r="E115" s="412"/>
      <c r="F115" s="412"/>
      <c r="G115" s="412"/>
      <c r="H115" s="411"/>
      <c r="I115" s="413"/>
      <c r="J115" s="433"/>
      <c r="K115" s="448"/>
    </row>
    <row r="116" spans="1:11" ht="15" thickTop="1" x14ac:dyDescent="0.2">
      <c r="A116" s="37"/>
      <c r="B116" s="36"/>
      <c r="C116" s="770"/>
      <c r="D116" s="407"/>
      <c r="E116" s="425"/>
      <c r="F116" s="425"/>
      <c r="G116" s="425"/>
      <c r="H116" s="405"/>
      <c r="I116" s="409"/>
      <c r="J116" s="430"/>
    </row>
    <row r="117" spans="1:11" ht="15" x14ac:dyDescent="0.2">
      <c r="A117" s="28"/>
      <c r="B117" s="29" t="s">
        <v>155</v>
      </c>
      <c r="C117" s="770"/>
      <c r="D117" s="407"/>
      <c r="E117" s="425"/>
      <c r="F117" s="425"/>
      <c r="G117" s="425"/>
      <c r="H117" s="405"/>
      <c r="I117" s="409"/>
      <c r="J117" s="430"/>
    </row>
    <row r="118" spans="1:11" x14ac:dyDescent="0.2">
      <c r="A118" s="28"/>
      <c r="B118" s="2"/>
      <c r="C118" s="770"/>
      <c r="D118" s="407"/>
      <c r="E118" s="425"/>
      <c r="F118" s="425"/>
      <c r="G118" s="425"/>
      <c r="H118" s="405"/>
      <c r="I118" s="409"/>
      <c r="J118" s="430"/>
    </row>
    <row r="119" spans="1:11" x14ac:dyDescent="0.2">
      <c r="A119" s="28"/>
      <c r="B119" s="2" t="s">
        <v>188</v>
      </c>
      <c r="C119" s="770"/>
      <c r="D119" s="407"/>
      <c r="E119" s="425"/>
      <c r="F119" s="425"/>
      <c r="G119" s="425"/>
      <c r="H119" s="405"/>
      <c r="I119" s="409"/>
      <c r="J119" s="430">
        <f>+J45</f>
        <v>4392956.1500000004</v>
      </c>
    </row>
    <row r="120" spans="1:11" x14ac:dyDescent="0.2">
      <c r="A120" s="28"/>
      <c r="B120" s="2"/>
      <c r="C120" s="770"/>
      <c r="D120" s="407"/>
      <c r="E120" s="425"/>
      <c r="F120" s="425"/>
      <c r="G120" s="425"/>
      <c r="H120" s="405"/>
      <c r="I120" s="409"/>
      <c r="J120" s="430"/>
    </row>
    <row r="121" spans="1:11" x14ac:dyDescent="0.2">
      <c r="A121" s="28"/>
      <c r="B121" s="2" t="s">
        <v>189</v>
      </c>
      <c r="C121" s="770"/>
      <c r="D121" s="407"/>
      <c r="E121" s="425"/>
      <c r="F121" s="425"/>
      <c r="G121" s="425"/>
      <c r="H121" s="405"/>
      <c r="I121" s="409"/>
      <c r="J121" s="430">
        <f>+J82</f>
        <v>66223.34</v>
      </c>
    </row>
    <row r="122" spans="1:11" x14ac:dyDescent="0.2">
      <c r="A122" s="28"/>
      <c r="B122" s="2"/>
      <c r="C122" s="770"/>
      <c r="D122" s="407"/>
      <c r="E122" s="425"/>
      <c r="F122" s="425"/>
      <c r="G122" s="425"/>
      <c r="H122" s="405"/>
      <c r="I122" s="409"/>
      <c r="J122" s="430"/>
    </row>
    <row r="123" spans="1:11" x14ac:dyDescent="0.2">
      <c r="A123" s="28"/>
      <c r="B123" s="2" t="s">
        <v>190</v>
      </c>
      <c r="C123" s="770"/>
      <c r="D123" s="407"/>
      <c r="E123" s="425"/>
      <c r="F123" s="425"/>
      <c r="G123" s="425"/>
      <c r="H123" s="405"/>
      <c r="I123" s="409"/>
      <c r="J123" s="430">
        <f>+J115</f>
        <v>0</v>
      </c>
    </row>
    <row r="124" spans="1:11" x14ac:dyDescent="0.2">
      <c r="A124" s="28"/>
      <c r="B124" s="2"/>
      <c r="C124" s="770"/>
      <c r="D124" s="407"/>
      <c r="E124" s="425"/>
      <c r="F124" s="425"/>
      <c r="G124" s="425"/>
      <c r="H124" s="405"/>
      <c r="I124" s="409"/>
      <c r="J124" s="430"/>
    </row>
    <row r="125" spans="1:11" x14ac:dyDescent="0.2">
      <c r="A125" s="28"/>
      <c r="B125" s="2"/>
      <c r="C125" s="770"/>
      <c r="D125" s="407"/>
      <c r="E125" s="425"/>
      <c r="F125" s="425"/>
      <c r="G125" s="425"/>
      <c r="H125" s="405"/>
      <c r="I125" s="409"/>
      <c r="J125" s="430"/>
    </row>
    <row r="126" spans="1:11" x14ac:dyDescent="0.2">
      <c r="A126" s="28"/>
      <c r="B126" s="2"/>
      <c r="C126" s="770"/>
      <c r="D126" s="407"/>
      <c r="E126" s="425"/>
      <c r="F126" s="425"/>
      <c r="G126" s="425"/>
      <c r="H126" s="405"/>
      <c r="I126" s="409"/>
      <c r="J126" s="430"/>
    </row>
    <row r="127" spans="1:11" x14ac:dyDescent="0.2">
      <c r="A127" s="28"/>
      <c r="B127" s="2"/>
      <c r="C127" s="770"/>
      <c r="D127" s="407"/>
      <c r="E127" s="425"/>
      <c r="F127" s="425"/>
      <c r="G127" s="425"/>
      <c r="H127" s="405"/>
      <c r="I127" s="409"/>
      <c r="J127" s="430"/>
    </row>
    <row r="128" spans="1:11" x14ac:dyDescent="0.2">
      <c r="A128" s="28"/>
      <c r="B128" s="2"/>
      <c r="C128" s="770"/>
      <c r="D128" s="407"/>
      <c r="E128" s="425"/>
      <c r="F128" s="425"/>
      <c r="G128" s="425"/>
      <c r="H128" s="405"/>
      <c r="I128" s="409"/>
      <c r="J128" s="430"/>
    </row>
    <row r="129" spans="1:10" x14ac:dyDescent="0.2">
      <c r="A129" s="28"/>
      <c r="B129" s="2"/>
      <c r="C129" s="770"/>
      <c r="D129" s="407"/>
      <c r="E129" s="425"/>
      <c r="F129" s="425"/>
      <c r="G129" s="425"/>
      <c r="H129" s="405"/>
      <c r="I129" s="409"/>
      <c r="J129" s="430"/>
    </row>
    <row r="130" spans="1:10" x14ac:dyDescent="0.2">
      <c r="A130" s="28"/>
      <c r="B130" s="2"/>
      <c r="C130" s="770"/>
      <c r="D130" s="407"/>
      <c r="E130" s="425"/>
      <c r="F130" s="425"/>
      <c r="G130" s="425"/>
      <c r="H130" s="405"/>
      <c r="I130" s="409"/>
      <c r="J130" s="430"/>
    </row>
    <row r="131" spans="1:10" x14ac:dyDescent="0.2">
      <c r="A131" s="28"/>
      <c r="B131" s="2"/>
      <c r="C131" s="770"/>
      <c r="D131" s="407"/>
      <c r="E131" s="425"/>
      <c r="F131" s="425"/>
      <c r="G131" s="425"/>
      <c r="H131" s="405"/>
      <c r="I131" s="409"/>
      <c r="J131" s="430"/>
    </row>
    <row r="132" spans="1:10" x14ac:dyDescent="0.2">
      <c r="A132" s="28"/>
      <c r="B132" s="2"/>
      <c r="C132" s="770"/>
      <c r="D132" s="407"/>
      <c r="E132" s="425"/>
      <c r="F132" s="425"/>
      <c r="G132" s="425"/>
      <c r="H132" s="405"/>
      <c r="I132" s="409"/>
      <c r="J132" s="430"/>
    </row>
    <row r="133" spans="1:10" x14ac:dyDescent="0.2">
      <c r="A133" s="28"/>
      <c r="B133" s="2"/>
      <c r="C133" s="770"/>
      <c r="D133" s="407"/>
      <c r="E133" s="425"/>
      <c r="F133" s="425"/>
      <c r="G133" s="425"/>
      <c r="H133" s="405"/>
      <c r="I133" s="409"/>
      <c r="J133" s="430"/>
    </row>
    <row r="134" spans="1:10" x14ac:dyDescent="0.2">
      <c r="A134" s="28"/>
      <c r="B134" s="2"/>
      <c r="C134" s="770"/>
      <c r="D134" s="407"/>
      <c r="E134" s="425"/>
      <c r="F134" s="425"/>
      <c r="G134" s="425"/>
      <c r="H134" s="405"/>
      <c r="I134" s="409"/>
      <c r="J134" s="430"/>
    </row>
    <row r="135" spans="1:10" x14ac:dyDescent="0.2">
      <c r="A135" s="28"/>
      <c r="B135" s="2"/>
      <c r="C135" s="770"/>
      <c r="D135" s="407"/>
      <c r="E135" s="425"/>
      <c r="F135" s="425"/>
      <c r="G135" s="425"/>
      <c r="H135" s="405"/>
      <c r="I135" s="409"/>
      <c r="J135" s="430"/>
    </row>
    <row r="136" spans="1:10" x14ac:dyDescent="0.2">
      <c r="A136" s="28"/>
      <c r="B136" s="2"/>
      <c r="C136" s="770"/>
      <c r="D136" s="407"/>
      <c r="E136" s="425"/>
      <c r="F136" s="425"/>
      <c r="G136" s="425"/>
      <c r="H136" s="405"/>
      <c r="I136" s="409"/>
      <c r="J136" s="430"/>
    </row>
    <row r="137" spans="1:10" x14ac:dyDescent="0.2">
      <c r="A137" s="28"/>
      <c r="B137" s="2"/>
      <c r="C137" s="770"/>
      <c r="D137" s="407"/>
      <c r="E137" s="425"/>
      <c r="F137" s="425"/>
      <c r="G137" s="425"/>
      <c r="H137" s="405"/>
      <c r="I137" s="409"/>
      <c r="J137" s="430"/>
    </row>
    <row r="138" spans="1:10" x14ac:dyDescent="0.2">
      <c r="A138" s="28"/>
      <c r="B138" s="2"/>
      <c r="C138" s="770"/>
      <c r="D138" s="407"/>
      <c r="E138" s="425"/>
      <c r="F138" s="425"/>
      <c r="G138" s="425"/>
      <c r="H138" s="405"/>
      <c r="I138" s="409"/>
      <c r="J138" s="430"/>
    </row>
    <row r="139" spans="1:10" x14ac:dyDescent="0.2">
      <c r="A139" s="28"/>
      <c r="B139" s="2"/>
      <c r="C139" s="770"/>
      <c r="D139" s="407"/>
      <c r="E139" s="425"/>
      <c r="F139" s="425"/>
      <c r="G139" s="425"/>
      <c r="H139" s="405"/>
      <c r="I139" s="409"/>
      <c r="J139" s="430"/>
    </row>
    <row r="140" spans="1:10" x14ac:dyDescent="0.2">
      <c r="A140" s="28"/>
      <c r="B140" s="2"/>
      <c r="C140" s="770"/>
      <c r="D140" s="407"/>
      <c r="E140" s="425"/>
      <c r="F140" s="425"/>
      <c r="G140" s="425"/>
      <c r="H140" s="405"/>
      <c r="I140" s="409"/>
      <c r="J140" s="430"/>
    </row>
    <row r="141" spans="1:10" x14ac:dyDescent="0.2">
      <c r="A141" s="37"/>
      <c r="B141" s="36"/>
      <c r="C141" s="770"/>
      <c r="D141" s="407"/>
      <c r="E141" s="425"/>
      <c r="F141" s="425"/>
      <c r="G141" s="425"/>
      <c r="H141" s="405"/>
      <c r="I141" s="409"/>
      <c r="J141" s="430"/>
    </row>
    <row r="142" spans="1:10" x14ac:dyDescent="0.2">
      <c r="A142" s="37"/>
      <c r="B142" s="36"/>
      <c r="C142" s="770"/>
      <c r="D142" s="407"/>
      <c r="E142" s="425"/>
      <c r="F142" s="425"/>
      <c r="G142" s="425"/>
      <c r="H142" s="405"/>
      <c r="I142" s="409"/>
      <c r="J142" s="430"/>
    </row>
    <row r="143" spans="1:10" x14ac:dyDescent="0.2">
      <c r="A143" s="37"/>
      <c r="B143" s="36"/>
      <c r="C143" s="770"/>
      <c r="D143" s="407"/>
      <c r="E143" s="425"/>
      <c r="F143" s="425"/>
      <c r="G143" s="425"/>
      <c r="H143" s="405"/>
      <c r="I143" s="409"/>
      <c r="J143" s="430"/>
    </row>
    <row r="144" spans="1:10" hidden="1" x14ac:dyDescent="0.2">
      <c r="A144" s="37"/>
      <c r="B144" s="36"/>
      <c r="C144" s="770"/>
      <c r="D144" s="407"/>
      <c r="E144" s="425"/>
      <c r="F144" s="425"/>
      <c r="G144" s="425"/>
      <c r="H144" s="405"/>
      <c r="I144" s="409"/>
      <c r="J144" s="430"/>
    </row>
    <row r="145" spans="1:11" x14ac:dyDescent="0.2">
      <c r="A145" s="37"/>
      <c r="B145" s="36"/>
      <c r="C145" s="770"/>
      <c r="D145" s="407"/>
      <c r="E145" s="425"/>
      <c r="F145" s="425"/>
      <c r="G145" s="425"/>
      <c r="H145" s="405"/>
      <c r="I145" s="409"/>
      <c r="J145" s="430"/>
    </row>
    <row r="146" spans="1:11" x14ac:dyDescent="0.2">
      <c r="A146" s="37"/>
      <c r="B146" s="36"/>
      <c r="C146" s="770"/>
      <c r="D146" s="407"/>
      <c r="E146" s="425"/>
      <c r="F146" s="425"/>
      <c r="G146" s="425"/>
      <c r="H146" s="405"/>
      <c r="I146" s="409"/>
      <c r="J146" s="430"/>
    </row>
    <row r="147" spans="1:11" hidden="1" x14ac:dyDescent="0.2">
      <c r="A147" s="37"/>
      <c r="B147" s="36"/>
      <c r="C147" s="770"/>
      <c r="D147" s="407"/>
      <c r="E147" s="425"/>
      <c r="F147" s="425"/>
      <c r="G147" s="425"/>
      <c r="H147" s="405"/>
      <c r="I147" s="409"/>
      <c r="J147" s="430"/>
    </row>
    <row r="148" spans="1:11" x14ac:dyDescent="0.2">
      <c r="A148" s="148"/>
      <c r="B148" s="158"/>
      <c r="C148" s="770"/>
      <c r="D148" s="407"/>
      <c r="E148" s="425"/>
      <c r="F148" s="425"/>
      <c r="G148" s="425"/>
      <c r="H148" s="405"/>
      <c r="I148" s="409"/>
      <c r="J148" s="430"/>
    </row>
    <row r="149" spans="1:11" hidden="1" x14ac:dyDescent="0.2">
      <c r="A149" s="148"/>
      <c r="B149" s="158"/>
      <c r="C149" s="770"/>
      <c r="D149" s="407"/>
      <c r="E149" s="425"/>
      <c r="F149" s="425"/>
      <c r="G149" s="425"/>
      <c r="H149" s="405"/>
      <c r="I149" s="409"/>
      <c r="J149" s="430"/>
    </row>
    <row r="150" spans="1:11" x14ac:dyDescent="0.2">
      <c r="A150" s="148"/>
      <c r="B150" s="158"/>
      <c r="C150" s="770"/>
      <c r="D150" s="407"/>
      <c r="E150" s="425"/>
      <c r="F150" s="425"/>
      <c r="G150" s="425"/>
      <c r="H150" s="405"/>
      <c r="I150" s="409"/>
      <c r="J150" s="430"/>
    </row>
    <row r="151" spans="1:11" x14ac:dyDescent="0.2">
      <c r="A151" s="148"/>
      <c r="B151" s="158"/>
      <c r="C151" s="770"/>
      <c r="D151" s="407"/>
      <c r="E151" s="425"/>
      <c r="F151" s="425"/>
      <c r="G151" s="425"/>
      <c r="H151" s="405"/>
      <c r="I151" s="409"/>
      <c r="J151" s="430"/>
    </row>
    <row r="152" spans="1:11" ht="24.75" customHeight="1" x14ac:dyDescent="0.2">
      <c r="A152" s="148"/>
      <c r="B152" s="158"/>
      <c r="C152" s="770"/>
      <c r="D152" s="407"/>
      <c r="E152" s="425"/>
      <c r="F152" s="425"/>
      <c r="G152" s="425"/>
      <c r="H152" s="405"/>
      <c r="I152" s="409"/>
      <c r="J152" s="430"/>
    </row>
    <row r="153" spans="1:11" s="155" customFormat="1" ht="30.75" thickBot="1" x14ac:dyDescent="0.3">
      <c r="A153" s="153"/>
      <c r="B153" s="154" t="str">
        <f>A3&amp;" 
TOTAL CARRIED TO SUMMARY (US$)"</f>
        <v>DIVISION 04 - MASONRY 
TOTAL CARRIED TO SUMMARY (US$)</v>
      </c>
      <c r="C153" s="772"/>
      <c r="D153" s="445"/>
      <c r="E153" s="412"/>
      <c r="F153" s="412"/>
      <c r="G153" s="412"/>
      <c r="H153" s="411"/>
      <c r="I153" s="413"/>
      <c r="J153" s="433">
        <f>SUM(J119:J127)</f>
        <v>4459179.49</v>
      </c>
      <c r="K153" s="448"/>
    </row>
    <row r="154" spans="1:11" ht="15" thickTop="1" x14ac:dyDescent="0.2"/>
  </sheetData>
  <autoFilter ref="A8:J115" xr:uid="{3BFD92D3-EF5B-49FE-A144-C8345B6CA76A}"/>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rowBreaks count="1" manualBreakCount="1">
    <brk id="115" max="16383"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D2B4C-888A-45E0-8740-68CE53F0F0E2}">
  <sheetPr codeName="Sheet6">
    <pageSetUpPr fitToPage="1"/>
  </sheetPr>
  <dimension ref="A1:K462"/>
  <sheetViews>
    <sheetView showGridLines="0" view="pageBreakPreview" zoomScale="90" zoomScaleNormal="100" zoomScaleSheetLayoutView="90" workbookViewId="0">
      <pane ySplit="8" topLeftCell="A436"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7" style="775" bestFit="1" customWidth="1"/>
    <col min="4" max="4" width="7.83203125" style="449" customWidth="1"/>
    <col min="5" max="8" width="15.83203125" style="426" customWidth="1"/>
    <col min="9" max="9" width="18.83203125" style="426" customWidth="1"/>
    <col min="10" max="10" width="20.83203125" style="426" customWidth="1"/>
    <col min="11" max="11" width="0" style="436" hidden="1" customWidth="1"/>
    <col min="12" max="16384" width="9.33203125" style="5"/>
  </cols>
  <sheetData>
    <row r="1" spans="1:11" ht="15" x14ac:dyDescent="0.2">
      <c r="A1" s="922" t="str">
        <f>Cover!A15&amp;" - "&amp;Cover!A17</f>
        <v>BILL NO 3 - MAIN TERMINAL BUILDING</v>
      </c>
      <c r="B1" s="922"/>
      <c r="C1" s="922"/>
      <c r="D1" s="922"/>
      <c r="E1" s="922"/>
      <c r="F1" s="922"/>
      <c r="G1" s="922"/>
      <c r="H1" s="922"/>
      <c r="I1" s="922"/>
      <c r="J1" s="922"/>
    </row>
    <row r="2" spans="1:11" ht="10.15" customHeight="1" x14ac:dyDescent="0.2">
      <c r="A2" s="922"/>
      <c r="B2" s="922"/>
      <c r="C2" s="922"/>
      <c r="D2" s="922"/>
      <c r="E2" s="922"/>
      <c r="F2" s="922"/>
      <c r="G2" s="922"/>
      <c r="H2" s="922"/>
      <c r="I2" s="922"/>
      <c r="J2" s="922"/>
    </row>
    <row r="3" spans="1:11" ht="15" x14ac:dyDescent="0.2">
      <c r="A3" s="922" t="s">
        <v>191</v>
      </c>
      <c r="B3" s="922"/>
      <c r="C3" s="922"/>
      <c r="D3" s="922"/>
      <c r="E3" s="922"/>
      <c r="F3" s="922"/>
      <c r="G3" s="922"/>
      <c r="H3" s="922"/>
      <c r="I3" s="922"/>
      <c r="J3" s="922"/>
    </row>
    <row r="4" spans="1:11" ht="10.15" customHeight="1" thickBot="1" x14ac:dyDescent="0.25">
      <c r="A4" s="24"/>
      <c r="B4" s="25"/>
      <c r="C4" s="767"/>
      <c r="D4" s="450"/>
      <c r="E4" s="392"/>
      <c r="F4" s="392"/>
      <c r="G4" s="392"/>
      <c r="H4" s="392"/>
      <c r="I4" s="392"/>
      <c r="J4" s="392"/>
    </row>
    <row r="5" spans="1:11" s="10" customFormat="1" ht="15.75" thickTop="1" x14ac:dyDescent="0.2">
      <c r="A5" s="923" t="s">
        <v>65</v>
      </c>
      <c r="B5" s="925" t="s">
        <v>66</v>
      </c>
      <c r="C5" s="927" t="s">
        <v>67</v>
      </c>
      <c r="D5" s="928" t="s">
        <v>68</v>
      </c>
      <c r="E5" s="930" t="s">
        <v>69</v>
      </c>
      <c r="F5" s="930"/>
      <c r="G5" s="930"/>
      <c r="H5" s="930"/>
      <c r="I5" s="931"/>
      <c r="J5" s="393" t="s">
        <v>70</v>
      </c>
      <c r="K5" s="438"/>
    </row>
    <row r="6" spans="1:11" s="10" customFormat="1" ht="30" x14ac:dyDescent="0.2">
      <c r="A6" s="937"/>
      <c r="B6" s="935"/>
      <c r="C6" s="932"/>
      <c r="D6" s="933"/>
      <c r="E6" s="394" t="s">
        <v>71</v>
      </c>
      <c r="F6" s="395" t="s">
        <v>72</v>
      </c>
      <c r="G6" s="395" t="s">
        <v>73</v>
      </c>
      <c r="H6" s="395" t="s">
        <v>74</v>
      </c>
      <c r="I6" s="396" t="s">
        <v>75</v>
      </c>
      <c r="J6" s="397" t="s">
        <v>76</v>
      </c>
      <c r="K6" s="438"/>
    </row>
    <row r="7" spans="1:11" s="9" customFormat="1" ht="15" thickBot="1" x14ac:dyDescent="0.25">
      <c r="A7" s="938"/>
      <c r="B7" s="936"/>
      <c r="C7" s="768" t="s">
        <v>77</v>
      </c>
      <c r="D7" s="934"/>
      <c r="E7" s="398" t="s">
        <v>78</v>
      </c>
      <c r="F7" s="398" t="s">
        <v>79</v>
      </c>
      <c r="G7" s="398" t="s">
        <v>80</v>
      </c>
      <c r="H7" s="399" t="s">
        <v>81</v>
      </c>
      <c r="I7" s="400" t="s">
        <v>82</v>
      </c>
      <c r="J7" s="400" t="s">
        <v>83</v>
      </c>
      <c r="K7" s="441"/>
    </row>
    <row r="8" spans="1:11" ht="15.75" thickTop="1" x14ac:dyDescent="0.25">
      <c r="A8" s="26"/>
      <c r="B8" s="27"/>
      <c r="C8" s="769"/>
      <c r="D8" s="442"/>
      <c r="E8" s="401"/>
      <c r="F8" s="401"/>
      <c r="G8" s="401"/>
      <c r="H8" s="402"/>
      <c r="I8" s="403"/>
      <c r="J8" s="404"/>
    </row>
    <row r="9" spans="1:11" s="4" customFormat="1" ht="15" x14ac:dyDescent="0.2">
      <c r="A9" s="37"/>
      <c r="B9" s="159" t="s">
        <v>192</v>
      </c>
      <c r="C9" s="770"/>
      <c r="D9" s="451"/>
      <c r="E9" s="405"/>
      <c r="F9" s="425"/>
      <c r="G9" s="425"/>
      <c r="H9" s="405"/>
      <c r="I9" s="409"/>
      <c r="J9" s="410"/>
      <c r="K9" s="437"/>
    </row>
    <row r="10" spans="1:11" s="4" customFormat="1" x14ac:dyDescent="0.2">
      <c r="A10" s="37"/>
      <c r="B10" s="36"/>
      <c r="C10" s="770"/>
      <c r="D10" s="451"/>
      <c r="E10" s="405"/>
      <c r="F10" s="425"/>
      <c r="G10" s="425"/>
      <c r="H10" s="405"/>
      <c r="I10" s="409"/>
      <c r="J10" s="410"/>
      <c r="K10" s="437"/>
    </row>
    <row r="11" spans="1:11" s="4" customFormat="1" ht="42.75" x14ac:dyDescent="0.2">
      <c r="A11" s="37"/>
      <c r="B11" s="160" t="s">
        <v>3749</v>
      </c>
      <c r="C11" s="773"/>
      <c r="D11" s="451"/>
      <c r="E11" s="405"/>
      <c r="F11" s="425"/>
      <c r="G11" s="425"/>
      <c r="H11" s="405"/>
      <c r="I11" s="409"/>
      <c r="J11" s="410"/>
      <c r="K11" s="437"/>
    </row>
    <row r="12" spans="1:11" s="4" customFormat="1" x14ac:dyDescent="0.2">
      <c r="A12" s="37"/>
      <c r="B12" s="160"/>
      <c r="C12" s="773"/>
      <c r="D12" s="451"/>
      <c r="E12" s="405"/>
      <c r="F12" s="425"/>
      <c r="G12" s="425"/>
      <c r="H12" s="405"/>
      <c r="I12" s="409"/>
      <c r="J12" s="410"/>
      <c r="K12" s="437"/>
    </row>
    <row r="13" spans="1:11" s="4" customFormat="1" x14ac:dyDescent="0.2">
      <c r="A13" s="37" t="s">
        <v>77</v>
      </c>
      <c r="B13" s="161" t="s">
        <v>193</v>
      </c>
      <c r="C13" s="773">
        <v>6258197</v>
      </c>
      <c r="D13" s="451" t="s">
        <v>115</v>
      </c>
      <c r="E13" s="545">
        <v>0</v>
      </c>
      <c r="F13" s="545">
        <v>0</v>
      </c>
      <c r="G13" s="545">
        <v>0</v>
      </c>
      <c r="H13" s="545">
        <v>8.83</v>
      </c>
      <c r="I13" s="546">
        <f>E13+F13+G13+H13</f>
        <v>8.83</v>
      </c>
      <c r="J13" s="547">
        <f>I13*C13</f>
        <v>55259879.509999998</v>
      </c>
      <c r="K13" s="437"/>
    </row>
    <row r="14" spans="1:11" s="4" customFormat="1" x14ac:dyDescent="0.2">
      <c r="A14" s="37"/>
      <c r="B14" s="161"/>
      <c r="C14" s="773"/>
      <c r="D14" s="451"/>
      <c r="E14" s="405"/>
      <c r="F14" s="425"/>
      <c r="G14" s="425"/>
      <c r="H14" s="405"/>
      <c r="I14" s="409"/>
      <c r="J14" s="410"/>
      <c r="K14" s="437"/>
    </row>
    <row r="15" spans="1:11" s="4" customFormat="1" x14ac:dyDescent="0.2">
      <c r="A15" s="37" t="str">
        <f>IF(D15&gt;0,IF(INDEX(A9:A14,MATCH(REPT("z",255),A9:A14))="H","J",IF(INDEX(A9:A14,MATCH(REPT("z",255),A9:A14))="N","P",CHAR(CODE(INDEX(A9:A14,MATCH(REPT("z",255),A9:A14)))+1))),)</f>
        <v>B</v>
      </c>
      <c r="B15" s="161" t="s">
        <v>194</v>
      </c>
      <c r="C15" s="773">
        <v>110000</v>
      </c>
      <c r="D15" s="451" t="s">
        <v>115</v>
      </c>
      <c r="E15" s="545">
        <v>0</v>
      </c>
      <c r="F15" s="545">
        <v>0</v>
      </c>
      <c r="G15" s="545">
        <v>0</v>
      </c>
      <c r="H15" s="545">
        <v>10.11</v>
      </c>
      <c r="I15" s="546">
        <f>E15+F15+G15+H15</f>
        <v>10.11</v>
      </c>
      <c r="J15" s="547">
        <f>I15*C15</f>
        <v>1112100</v>
      </c>
      <c r="K15" s="437"/>
    </row>
    <row r="16" spans="1:11" s="4" customFormat="1" x14ac:dyDescent="0.2">
      <c r="A16" s="37"/>
      <c r="B16" s="161"/>
      <c r="C16" s="773"/>
      <c r="D16" s="451"/>
      <c r="E16" s="405"/>
      <c r="F16" s="425"/>
      <c r="G16" s="425"/>
      <c r="H16" s="405"/>
      <c r="I16" s="409"/>
      <c r="J16" s="410"/>
      <c r="K16" s="437"/>
    </row>
    <row r="17" spans="1:11" s="4" customFormat="1" x14ac:dyDescent="0.2">
      <c r="A17" s="37"/>
      <c r="B17" s="161"/>
      <c r="C17" s="773"/>
      <c r="D17" s="451"/>
      <c r="E17" s="405"/>
      <c r="F17" s="425"/>
      <c r="G17" s="425"/>
      <c r="H17" s="405"/>
      <c r="I17" s="409"/>
      <c r="J17" s="410"/>
      <c r="K17" s="437"/>
    </row>
    <row r="18" spans="1:11" s="4" customFormat="1" x14ac:dyDescent="0.2">
      <c r="A18" s="37"/>
      <c r="B18" s="161"/>
      <c r="C18" s="773"/>
      <c r="D18" s="451"/>
      <c r="E18" s="405"/>
      <c r="F18" s="425"/>
      <c r="G18" s="425"/>
      <c r="H18" s="405"/>
      <c r="I18" s="409"/>
      <c r="J18" s="410"/>
      <c r="K18" s="437"/>
    </row>
    <row r="19" spans="1:11" s="4" customFormat="1" x14ac:dyDescent="0.2">
      <c r="A19" s="37"/>
      <c r="B19" s="160"/>
      <c r="C19" s="773"/>
      <c r="D19" s="451"/>
      <c r="E19" s="405"/>
      <c r="F19" s="425"/>
      <c r="G19" s="425"/>
      <c r="H19" s="405"/>
      <c r="I19" s="409"/>
      <c r="J19" s="410"/>
      <c r="K19" s="437"/>
    </row>
    <row r="20" spans="1:11" s="4" customFormat="1" x14ac:dyDescent="0.2">
      <c r="A20" s="37"/>
      <c r="B20" s="161"/>
      <c r="C20" s="773"/>
      <c r="D20" s="451"/>
      <c r="E20" s="405"/>
      <c r="F20" s="425"/>
      <c r="G20" s="425"/>
      <c r="H20" s="405"/>
      <c r="I20" s="409"/>
      <c r="J20" s="410"/>
      <c r="K20" s="437"/>
    </row>
    <row r="21" spans="1:11" s="4" customFormat="1" x14ac:dyDescent="0.2">
      <c r="A21" s="37"/>
      <c r="B21" s="161"/>
      <c r="C21" s="773"/>
      <c r="D21" s="451"/>
      <c r="E21" s="405"/>
      <c r="F21" s="425"/>
      <c r="G21" s="425"/>
      <c r="H21" s="405"/>
      <c r="I21" s="409"/>
      <c r="J21" s="410"/>
      <c r="K21" s="437"/>
    </row>
    <row r="22" spans="1:11" s="4" customFormat="1" x14ac:dyDescent="0.2">
      <c r="A22" s="37"/>
      <c r="B22" s="161"/>
      <c r="C22" s="773"/>
      <c r="D22" s="451"/>
      <c r="E22" s="405"/>
      <c r="F22" s="425"/>
      <c r="G22" s="425"/>
      <c r="H22" s="405"/>
      <c r="I22" s="409"/>
      <c r="J22" s="410"/>
      <c r="K22" s="437"/>
    </row>
    <row r="23" spans="1:11" s="4" customFormat="1" x14ac:dyDescent="0.2">
      <c r="A23" s="37"/>
      <c r="B23" s="161"/>
      <c r="C23" s="773"/>
      <c r="D23" s="451"/>
      <c r="E23" s="405"/>
      <c r="F23" s="425"/>
      <c r="G23" s="425"/>
      <c r="H23" s="405"/>
      <c r="I23" s="409"/>
      <c r="J23" s="410"/>
      <c r="K23" s="437"/>
    </row>
    <row r="24" spans="1:11" s="4" customFormat="1" x14ac:dyDescent="0.2">
      <c r="A24" s="37"/>
      <c r="B24" s="161"/>
      <c r="C24" s="773"/>
      <c r="D24" s="451"/>
      <c r="E24" s="405"/>
      <c r="F24" s="425"/>
      <c r="G24" s="425"/>
      <c r="H24" s="405"/>
      <c r="I24" s="409"/>
      <c r="J24" s="410"/>
      <c r="K24" s="437"/>
    </row>
    <row r="25" spans="1:11" s="4" customFormat="1" x14ac:dyDescent="0.2">
      <c r="A25" s="37"/>
      <c r="B25" s="161"/>
      <c r="C25" s="773"/>
      <c r="D25" s="451"/>
      <c r="E25" s="405"/>
      <c r="F25" s="425"/>
      <c r="G25" s="425"/>
      <c r="H25" s="405"/>
      <c r="I25" s="409"/>
      <c r="J25" s="410"/>
      <c r="K25" s="437"/>
    </row>
    <row r="26" spans="1:11" s="4" customFormat="1" x14ac:dyDescent="0.2">
      <c r="A26" s="37"/>
      <c r="B26" s="161"/>
      <c r="C26" s="773"/>
      <c r="D26" s="451"/>
      <c r="E26" s="405"/>
      <c r="F26" s="425"/>
      <c r="G26" s="425"/>
      <c r="H26" s="405"/>
      <c r="I26" s="409"/>
      <c r="J26" s="410"/>
      <c r="K26" s="437"/>
    </row>
    <row r="27" spans="1:11" s="4" customFormat="1" x14ac:dyDescent="0.2">
      <c r="A27" s="37"/>
      <c r="B27" s="161"/>
      <c r="C27" s="773"/>
      <c r="D27" s="451"/>
      <c r="E27" s="405"/>
      <c r="F27" s="425"/>
      <c r="G27" s="425"/>
      <c r="H27" s="405"/>
      <c r="I27" s="409"/>
      <c r="J27" s="410"/>
      <c r="K27" s="437"/>
    </row>
    <row r="28" spans="1:11" s="4" customFormat="1" x14ac:dyDescent="0.2">
      <c r="A28" s="37"/>
      <c r="B28" s="161"/>
      <c r="C28" s="773"/>
      <c r="D28" s="451"/>
      <c r="E28" s="405"/>
      <c r="F28" s="425"/>
      <c r="G28" s="425"/>
      <c r="H28" s="405"/>
      <c r="I28" s="409"/>
      <c r="J28" s="410"/>
      <c r="K28" s="437"/>
    </row>
    <row r="29" spans="1:11" s="4" customFormat="1" x14ac:dyDescent="0.2">
      <c r="A29" s="37"/>
      <c r="B29" s="161"/>
      <c r="C29" s="773"/>
      <c r="D29" s="451"/>
      <c r="E29" s="405"/>
      <c r="F29" s="425"/>
      <c r="G29" s="425"/>
      <c r="H29" s="405"/>
      <c r="I29" s="409"/>
      <c r="J29" s="410"/>
      <c r="K29" s="437"/>
    </row>
    <row r="30" spans="1:11" s="4" customFormat="1" x14ac:dyDescent="0.2">
      <c r="A30" s="37"/>
      <c r="B30" s="161"/>
      <c r="C30" s="773"/>
      <c r="D30" s="451"/>
      <c r="E30" s="405"/>
      <c r="F30" s="425"/>
      <c r="G30" s="425"/>
      <c r="H30" s="405"/>
      <c r="I30" s="409"/>
      <c r="J30" s="410"/>
      <c r="K30" s="437"/>
    </row>
    <row r="31" spans="1:11" s="4" customFormat="1" x14ac:dyDescent="0.2">
      <c r="A31" s="37"/>
      <c r="B31" s="161"/>
      <c r="C31" s="773"/>
      <c r="D31" s="451"/>
      <c r="E31" s="405"/>
      <c r="F31" s="425"/>
      <c r="G31" s="425"/>
      <c r="H31" s="405"/>
      <c r="I31" s="409"/>
      <c r="J31" s="410"/>
      <c r="K31" s="437"/>
    </row>
    <row r="32" spans="1:11" s="4" customFormat="1" x14ac:dyDescent="0.2">
      <c r="A32" s="37"/>
      <c r="B32" s="161"/>
      <c r="C32" s="773"/>
      <c r="D32" s="451"/>
      <c r="E32" s="405"/>
      <c r="F32" s="425"/>
      <c r="G32" s="425"/>
      <c r="H32" s="405"/>
      <c r="I32" s="409"/>
      <c r="J32" s="410"/>
      <c r="K32" s="437"/>
    </row>
    <row r="33" spans="1:11" s="4" customFormat="1" hidden="1" x14ac:dyDescent="0.2">
      <c r="A33" s="37"/>
      <c r="B33" s="161"/>
      <c r="C33" s="773"/>
      <c r="D33" s="451"/>
      <c r="E33" s="405"/>
      <c r="F33" s="425"/>
      <c r="G33" s="425"/>
      <c r="H33" s="405"/>
      <c r="I33" s="409"/>
      <c r="J33" s="410"/>
      <c r="K33" s="437"/>
    </row>
    <row r="34" spans="1:11" s="4" customFormat="1" x14ac:dyDescent="0.2">
      <c r="A34" s="37"/>
      <c r="B34" s="161"/>
      <c r="C34" s="773"/>
      <c r="D34" s="451"/>
      <c r="E34" s="405"/>
      <c r="F34" s="425"/>
      <c r="G34" s="425"/>
      <c r="H34" s="405"/>
      <c r="I34" s="409"/>
      <c r="J34" s="410"/>
      <c r="K34" s="437"/>
    </row>
    <row r="35" spans="1:11" s="4" customFormat="1" x14ac:dyDescent="0.2">
      <c r="A35" s="37"/>
      <c r="B35" s="161"/>
      <c r="C35" s="773"/>
      <c r="D35" s="451"/>
      <c r="E35" s="405"/>
      <c r="F35" s="425"/>
      <c r="G35" s="425"/>
      <c r="H35" s="405"/>
      <c r="I35" s="409"/>
      <c r="J35" s="410"/>
      <c r="K35" s="437"/>
    </row>
    <row r="36" spans="1:11" s="4" customFormat="1" ht="26.25" customHeight="1" x14ac:dyDescent="0.2">
      <c r="A36" s="37"/>
      <c r="B36" s="161"/>
      <c r="C36" s="773"/>
      <c r="D36" s="451"/>
      <c r="E36" s="405"/>
      <c r="F36" s="425"/>
      <c r="G36" s="425"/>
      <c r="H36" s="405"/>
      <c r="I36" s="409"/>
      <c r="J36" s="410"/>
      <c r="K36" s="437"/>
    </row>
    <row r="37" spans="1:11" s="4" customFormat="1" x14ac:dyDescent="0.2">
      <c r="A37" s="37"/>
      <c r="C37" s="773"/>
      <c r="D37" s="451"/>
      <c r="E37" s="405"/>
      <c r="F37" s="425"/>
      <c r="G37" s="425"/>
      <c r="H37" s="405"/>
      <c r="I37" s="409"/>
      <c r="J37" s="410"/>
      <c r="K37" s="437"/>
    </row>
    <row r="38" spans="1:11" s="4" customFormat="1" x14ac:dyDescent="0.2">
      <c r="A38" s="37"/>
      <c r="B38" s="161"/>
      <c r="C38" s="773"/>
      <c r="D38" s="451"/>
      <c r="E38" s="405"/>
      <c r="F38" s="425"/>
      <c r="G38" s="425"/>
      <c r="H38" s="405"/>
      <c r="I38" s="409"/>
      <c r="J38" s="410"/>
      <c r="K38" s="437"/>
    </row>
    <row r="39" spans="1:11" s="4" customFormat="1" x14ac:dyDescent="0.2">
      <c r="A39" s="37"/>
      <c r="B39" s="161"/>
      <c r="C39" s="773"/>
      <c r="D39" s="451"/>
      <c r="E39" s="405"/>
      <c r="F39" s="425"/>
      <c r="G39" s="425"/>
      <c r="H39" s="405"/>
      <c r="I39" s="409"/>
      <c r="J39" s="410"/>
      <c r="K39" s="437"/>
    </row>
    <row r="40" spans="1:11" s="4" customFormat="1" x14ac:dyDescent="0.2">
      <c r="A40" s="37"/>
      <c r="B40" s="161"/>
      <c r="C40" s="773"/>
      <c r="D40" s="451"/>
      <c r="E40" s="405"/>
      <c r="F40" s="425"/>
      <c r="G40" s="425"/>
      <c r="H40" s="405"/>
      <c r="I40" s="409"/>
      <c r="J40" s="410"/>
      <c r="K40" s="437"/>
    </row>
    <row r="41" spans="1:11" s="4" customFormat="1" x14ac:dyDescent="0.2">
      <c r="A41" s="37"/>
      <c r="B41" s="161"/>
      <c r="C41" s="773"/>
      <c r="D41" s="451"/>
      <c r="E41" s="405"/>
      <c r="F41" s="425"/>
      <c r="G41" s="425"/>
      <c r="H41" s="405"/>
      <c r="I41" s="409"/>
      <c r="J41" s="410"/>
      <c r="K41" s="437"/>
    </row>
    <row r="42" spans="1:11" s="4" customFormat="1" x14ac:dyDescent="0.2">
      <c r="A42" s="37"/>
      <c r="B42" s="161"/>
      <c r="C42" s="773"/>
      <c r="D42" s="451"/>
      <c r="E42" s="405"/>
      <c r="F42" s="425"/>
      <c r="G42" s="425"/>
      <c r="H42" s="405"/>
      <c r="I42" s="409"/>
      <c r="J42" s="410"/>
      <c r="K42" s="437"/>
    </row>
    <row r="43" spans="1:11" s="4" customFormat="1" x14ac:dyDescent="0.2">
      <c r="A43" s="37"/>
      <c r="B43" s="161"/>
      <c r="C43" s="773"/>
      <c r="D43" s="451"/>
      <c r="E43" s="405"/>
      <c r="F43" s="425"/>
      <c r="G43" s="425"/>
      <c r="H43" s="405"/>
      <c r="I43" s="409"/>
      <c r="J43" s="410"/>
      <c r="K43" s="437"/>
    </row>
    <row r="44" spans="1:11" s="4" customFormat="1" ht="7.5" customHeight="1" x14ac:dyDescent="0.2">
      <c r="A44" s="37"/>
      <c r="B44" s="161"/>
      <c r="C44" s="773"/>
      <c r="D44" s="451"/>
      <c r="E44" s="405"/>
      <c r="F44" s="425"/>
      <c r="G44" s="425"/>
      <c r="H44" s="405"/>
      <c r="I44" s="409"/>
      <c r="J44" s="410"/>
      <c r="K44" s="437"/>
    </row>
    <row r="45" spans="1:11" s="4" customFormat="1" ht="6" customHeight="1" x14ac:dyDescent="0.2">
      <c r="A45" s="37"/>
      <c r="B45" s="36"/>
      <c r="C45" s="770"/>
      <c r="D45" s="451"/>
      <c r="E45" s="405"/>
      <c r="F45" s="425"/>
      <c r="G45" s="425"/>
      <c r="H45" s="405"/>
      <c r="I45" s="409"/>
      <c r="J45" s="410"/>
      <c r="K45" s="437"/>
    </row>
    <row r="46" spans="1:11" s="164" customFormat="1" ht="15.75" thickBot="1" x14ac:dyDescent="0.3">
      <c r="A46" s="40"/>
      <c r="B46" s="163" t="s">
        <v>111</v>
      </c>
      <c r="C46" s="802"/>
      <c r="D46" s="492"/>
      <c r="E46" s="472"/>
      <c r="F46" s="471"/>
      <c r="G46" s="471"/>
      <c r="H46" s="472"/>
      <c r="I46" s="473"/>
      <c r="J46" s="473">
        <f>SUM(J12:J45)</f>
        <v>56371979.509999998</v>
      </c>
      <c r="K46" s="493">
        <v>1</v>
      </c>
    </row>
    <row r="47" spans="1:11" s="4" customFormat="1" ht="15" thickTop="1" x14ac:dyDescent="0.2">
      <c r="A47" s="41"/>
      <c r="B47" s="2"/>
      <c r="C47" s="770"/>
      <c r="D47" s="451"/>
      <c r="E47" s="405"/>
      <c r="F47" s="425"/>
      <c r="G47" s="425"/>
      <c r="H47" s="405"/>
      <c r="I47" s="409"/>
      <c r="J47" s="410"/>
      <c r="K47" s="437"/>
    </row>
    <row r="48" spans="1:11" ht="15" x14ac:dyDescent="0.2">
      <c r="A48" s="42"/>
      <c r="B48" s="29" t="s">
        <v>195</v>
      </c>
      <c r="C48" s="770"/>
      <c r="D48" s="451"/>
      <c r="E48" s="405"/>
      <c r="F48" s="425"/>
      <c r="G48" s="425"/>
      <c r="H48" s="405"/>
      <c r="I48" s="409"/>
      <c r="J48" s="410"/>
      <c r="K48" s="437"/>
    </row>
    <row r="49" spans="1:11" x14ac:dyDescent="0.2">
      <c r="A49" s="42"/>
      <c r="B49" s="2"/>
      <c r="C49" s="770"/>
      <c r="D49" s="451"/>
      <c r="E49" s="405"/>
      <c r="F49" s="425"/>
      <c r="G49" s="425"/>
      <c r="H49" s="405"/>
      <c r="I49" s="409"/>
      <c r="J49" s="410"/>
      <c r="K49" s="437"/>
    </row>
    <row r="50" spans="1:11" ht="42.75" x14ac:dyDescent="0.2">
      <c r="A50" s="42"/>
      <c r="B50" s="165" t="s">
        <v>3750</v>
      </c>
      <c r="C50" s="770"/>
      <c r="D50" s="451"/>
      <c r="E50" s="405"/>
      <c r="F50" s="425"/>
      <c r="G50" s="425"/>
      <c r="H50" s="405"/>
      <c r="I50" s="409"/>
      <c r="J50" s="410"/>
      <c r="K50" s="437"/>
    </row>
    <row r="51" spans="1:11" x14ac:dyDescent="0.2">
      <c r="A51" s="42"/>
      <c r="B51" s="165"/>
      <c r="C51" s="770"/>
      <c r="D51" s="451"/>
      <c r="E51" s="405"/>
      <c r="F51" s="425"/>
      <c r="G51" s="425"/>
      <c r="H51" s="405"/>
      <c r="I51" s="409"/>
      <c r="J51" s="410"/>
      <c r="K51" s="437"/>
    </row>
    <row r="52" spans="1:11" x14ac:dyDescent="0.2">
      <c r="A52" s="787" t="s">
        <v>77</v>
      </c>
      <c r="B52" s="788" t="s">
        <v>3751</v>
      </c>
      <c r="C52" s="803"/>
      <c r="D52" s="789" t="s">
        <v>87</v>
      </c>
      <c r="E52" s="893"/>
      <c r="F52" s="893"/>
      <c r="G52" s="893"/>
      <c r="H52" s="893"/>
      <c r="I52" s="894"/>
      <c r="J52" s="895"/>
      <c r="K52" s="437"/>
    </row>
    <row r="53" spans="1:11" x14ac:dyDescent="0.2">
      <c r="A53" s="787"/>
      <c r="B53" s="790"/>
      <c r="C53" s="803"/>
      <c r="D53" s="791"/>
      <c r="E53" s="912"/>
      <c r="F53" s="913"/>
      <c r="G53" s="913"/>
      <c r="H53" s="912"/>
      <c r="I53" s="914"/>
      <c r="J53" s="915"/>
      <c r="K53" s="437"/>
    </row>
    <row r="54" spans="1:11" x14ac:dyDescent="0.2">
      <c r="A54" s="792" t="str">
        <f>IF(D54&gt;0,IF(INDEX(A48:A53,MATCH(REPT("z",255),A48:A53))="H","J",IF(INDEX(A48:A53,MATCH(REPT("z",255),A48:A53))="N","P",CHAR(CODE(INDEX(A48:A53,MATCH(REPT("z",255),A48:A53)))+1))),)</f>
        <v>B</v>
      </c>
      <c r="B54" s="788" t="s">
        <v>3752</v>
      </c>
      <c r="C54" s="804"/>
      <c r="D54" s="789" t="s">
        <v>87</v>
      </c>
      <c r="E54" s="893"/>
      <c r="F54" s="893"/>
      <c r="G54" s="893"/>
      <c r="H54" s="893"/>
      <c r="I54" s="894"/>
      <c r="J54" s="895"/>
      <c r="K54" s="437"/>
    </row>
    <row r="55" spans="1:11" x14ac:dyDescent="0.2">
      <c r="A55" s="793"/>
      <c r="B55" s="794"/>
      <c r="C55" s="804"/>
      <c r="D55" s="795"/>
      <c r="E55" s="912"/>
      <c r="F55" s="913"/>
      <c r="G55" s="913"/>
      <c r="H55" s="912"/>
      <c r="I55" s="914"/>
      <c r="J55" s="915"/>
      <c r="K55" s="437"/>
    </row>
    <row r="56" spans="1:11" x14ac:dyDescent="0.2">
      <c r="A56" s="792" t="str">
        <f>IF(D56&gt;0,IF(INDEX(A48:A55,MATCH(REPT("z",255),A48:A55))="H","J",IF(INDEX(A48:A55,MATCH(REPT("z",255),A48:A55))="N","P",CHAR(CODE(INDEX(A48:A55,MATCH(REPT("z",255),A48:A55)))+1))),)</f>
        <v>C</v>
      </c>
      <c r="B56" s="788" t="s">
        <v>3753</v>
      </c>
      <c r="C56" s="804"/>
      <c r="D56" s="789" t="s">
        <v>87</v>
      </c>
      <c r="E56" s="893"/>
      <c r="F56" s="893"/>
      <c r="G56" s="893"/>
      <c r="H56" s="893"/>
      <c r="I56" s="894"/>
      <c r="J56" s="895"/>
      <c r="K56" s="437"/>
    </row>
    <row r="57" spans="1:11" x14ac:dyDescent="0.2">
      <c r="A57" s="793"/>
      <c r="B57" s="794"/>
      <c r="C57" s="804"/>
      <c r="D57" s="795"/>
      <c r="E57" s="912"/>
      <c r="F57" s="913"/>
      <c r="G57" s="913"/>
      <c r="H57" s="912"/>
      <c r="I57" s="914"/>
      <c r="J57" s="915"/>
      <c r="K57" s="437"/>
    </row>
    <row r="58" spans="1:11" x14ac:dyDescent="0.2">
      <c r="A58" s="792" t="str">
        <f>IF(D58&gt;0,IF(INDEX(A48:A57,MATCH(REPT("z",255),A48:A57))="H","J",IF(INDEX(A48:A57,MATCH(REPT("z",255),A48:A57))="N","P",CHAR(CODE(INDEX(A48:A57,MATCH(REPT("z",255),A48:A57)))+1))),)</f>
        <v>D</v>
      </c>
      <c r="B58" s="788" t="s">
        <v>3754</v>
      </c>
      <c r="C58" s="804"/>
      <c r="D58" s="789" t="s">
        <v>87</v>
      </c>
      <c r="E58" s="893"/>
      <c r="F58" s="893"/>
      <c r="G58" s="893"/>
      <c r="H58" s="893"/>
      <c r="I58" s="894"/>
      <c r="J58" s="895"/>
      <c r="K58" s="437"/>
    </row>
    <row r="59" spans="1:11" x14ac:dyDescent="0.2">
      <c r="A59" s="796"/>
      <c r="B59" s="797"/>
      <c r="C59" s="805"/>
      <c r="D59" s="798"/>
      <c r="E59" s="912"/>
      <c r="F59" s="913"/>
      <c r="G59" s="913"/>
      <c r="H59" s="912"/>
      <c r="I59" s="914"/>
      <c r="J59" s="915"/>
      <c r="K59" s="437"/>
    </row>
    <row r="60" spans="1:11" x14ac:dyDescent="0.2">
      <c r="A60" s="799" t="s">
        <v>77</v>
      </c>
      <c r="B60" s="800" t="s">
        <v>4092</v>
      </c>
      <c r="C60" s="805">
        <v>5463</v>
      </c>
      <c r="D60" s="801" t="s">
        <v>87</v>
      </c>
      <c r="E60" s="893">
        <v>0</v>
      </c>
      <c r="F60" s="893">
        <v>0</v>
      </c>
      <c r="G60" s="893">
        <v>0</v>
      </c>
      <c r="H60" s="893">
        <v>204.3</v>
      </c>
      <c r="I60" s="894">
        <f>E60+F60+G60+H60</f>
        <v>204.3</v>
      </c>
      <c r="J60" s="895">
        <f>I60*C60</f>
        <v>1116090.8999999999</v>
      </c>
      <c r="K60" s="437"/>
    </row>
    <row r="61" spans="1:11" x14ac:dyDescent="0.2">
      <c r="A61" s="41"/>
      <c r="B61" s="161"/>
      <c r="C61" s="773"/>
      <c r="D61" s="451"/>
      <c r="E61" s="405"/>
      <c r="F61" s="425"/>
      <c r="G61" s="425"/>
      <c r="H61" s="405"/>
      <c r="I61" s="409"/>
      <c r="J61" s="410"/>
    </row>
    <row r="62" spans="1:11" ht="30.75" customHeight="1" x14ac:dyDescent="0.2">
      <c r="A62" s="41"/>
      <c r="B62" s="165" t="s">
        <v>3755</v>
      </c>
      <c r="C62" s="773"/>
      <c r="D62" s="451"/>
      <c r="E62" s="405"/>
      <c r="F62" s="425"/>
      <c r="G62" s="425"/>
      <c r="H62" s="405"/>
      <c r="I62" s="409"/>
      <c r="J62" s="410"/>
    </row>
    <row r="63" spans="1:11" x14ac:dyDescent="0.2">
      <c r="A63" s="41"/>
      <c r="B63" s="160"/>
      <c r="C63" s="773"/>
      <c r="D63" s="451"/>
      <c r="E63" s="405"/>
      <c r="F63" s="425"/>
      <c r="G63" s="425"/>
      <c r="H63" s="405"/>
      <c r="I63" s="409"/>
      <c r="J63" s="410"/>
    </row>
    <row r="64" spans="1:11" x14ac:dyDescent="0.2">
      <c r="A64" s="799" t="str">
        <f>IF(D64&gt;0,IF(INDEX(A48:A61,MATCH(REPT("z",255),A48:A61))="H","J",IF(INDEX(A48:A61,MATCH(REPT("z",255),A48:A61))="N","P",CHAR(CODE(INDEX(A48:A61,MATCH(REPT("z",255),A48:A61)))+1))),)</f>
        <v>B</v>
      </c>
      <c r="B64" s="161" t="s">
        <v>3756</v>
      </c>
      <c r="C64" s="773">
        <v>920</v>
      </c>
      <c r="D64" s="407" t="s">
        <v>87</v>
      </c>
      <c r="E64" s="545">
        <v>0</v>
      </c>
      <c r="F64" s="545">
        <v>0</v>
      </c>
      <c r="G64" s="545">
        <v>0</v>
      </c>
      <c r="H64" s="545">
        <v>657.79</v>
      </c>
      <c r="I64" s="546">
        <f>E64+F64+G64+H64</f>
        <v>657.79</v>
      </c>
      <c r="J64" s="547">
        <f>I64*C64</f>
        <v>605166.80000000005</v>
      </c>
      <c r="K64" s="437"/>
    </row>
    <row r="65" spans="1:10" x14ac:dyDescent="0.2">
      <c r="A65" s="41"/>
      <c r="B65" s="161"/>
      <c r="C65" s="773"/>
      <c r="D65" s="451"/>
      <c r="E65" s="405"/>
      <c r="F65" s="425"/>
      <c r="G65" s="425"/>
      <c r="H65" s="405"/>
      <c r="I65" s="409"/>
      <c r="J65" s="410"/>
    </row>
    <row r="66" spans="1:10" x14ac:dyDescent="0.2">
      <c r="A66" s="41"/>
      <c r="B66" s="161"/>
      <c r="C66" s="773"/>
      <c r="D66" s="451"/>
      <c r="E66" s="405"/>
      <c r="F66" s="425"/>
      <c r="G66" s="425"/>
      <c r="H66" s="405"/>
      <c r="I66" s="409"/>
      <c r="J66" s="410"/>
    </row>
    <row r="67" spans="1:10" x14ac:dyDescent="0.2">
      <c r="A67" s="41"/>
      <c r="B67" s="161"/>
      <c r="C67" s="773"/>
      <c r="D67" s="451"/>
      <c r="E67" s="405"/>
      <c r="F67" s="425"/>
      <c r="G67" s="425"/>
      <c r="H67" s="405"/>
      <c r="I67" s="409"/>
      <c r="J67" s="410"/>
    </row>
    <row r="68" spans="1:10" x14ac:dyDescent="0.2">
      <c r="A68" s="41"/>
      <c r="B68" s="161"/>
      <c r="C68" s="773"/>
      <c r="D68" s="451"/>
      <c r="E68" s="405"/>
      <c r="F68" s="425"/>
      <c r="G68" s="425"/>
      <c r="H68" s="405"/>
      <c r="I68" s="409"/>
      <c r="J68" s="410"/>
    </row>
    <row r="69" spans="1:10" x14ac:dyDescent="0.2">
      <c r="A69" s="41"/>
      <c r="B69" s="161"/>
      <c r="C69" s="773"/>
      <c r="D69" s="451"/>
      <c r="E69" s="405"/>
      <c r="F69" s="425"/>
      <c r="G69" s="425"/>
      <c r="H69" s="405"/>
      <c r="I69" s="409"/>
      <c r="J69" s="410"/>
    </row>
    <row r="70" spans="1:10" ht="7.5" customHeight="1" x14ac:dyDescent="0.2">
      <c r="A70" s="41"/>
      <c r="B70" s="161"/>
      <c r="C70" s="773"/>
      <c r="D70" s="451"/>
      <c r="E70" s="405"/>
      <c r="F70" s="425"/>
      <c r="G70" s="425"/>
      <c r="H70" s="405"/>
      <c r="I70" s="409"/>
      <c r="J70" s="410"/>
    </row>
    <row r="71" spans="1:10" ht="7.5" customHeight="1" x14ac:dyDescent="0.2">
      <c r="A71" s="41"/>
      <c r="B71" s="161"/>
      <c r="C71" s="773"/>
      <c r="D71" s="451"/>
      <c r="E71" s="405"/>
      <c r="F71" s="425"/>
      <c r="G71" s="425"/>
      <c r="H71" s="405"/>
      <c r="I71" s="409"/>
      <c r="J71" s="410"/>
    </row>
    <row r="72" spans="1:10" ht="17.25" customHeight="1" x14ac:dyDescent="0.2">
      <c r="A72" s="41"/>
      <c r="B72" s="161"/>
      <c r="C72" s="773"/>
      <c r="D72" s="451"/>
      <c r="E72" s="405"/>
      <c r="F72" s="425"/>
      <c r="G72" s="425"/>
      <c r="H72" s="405"/>
      <c r="I72" s="409"/>
      <c r="J72" s="410"/>
    </row>
    <row r="73" spans="1:10" ht="7.5" customHeight="1" x14ac:dyDescent="0.2">
      <c r="A73" s="41"/>
      <c r="B73" s="161"/>
      <c r="C73" s="773"/>
      <c r="D73" s="451"/>
      <c r="E73" s="405"/>
      <c r="F73" s="425"/>
      <c r="G73" s="425"/>
      <c r="H73" s="405"/>
      <c r="I73" s="409"/>
      <c r="J73" s="410"/>
    </row>
    <row r="74" spans="1:10" ht="8.25" customHeight="1" x14ac:dyDescent="0.2">
      <c r="A74" s="41"/>
      <c r="B74" s="161"/>
      <c r="C74" s="773"/>
      <c r="D74" s="451"/>
      <c r="E74" s="405"/>
      <c r="F74" s="425"/>
      <c r="G74" s="425"/>
      <c r="H74" s="405"/>
      <c r="I74" s="409"/>
      <c r="J74" s="410"/>
    </row>
    <row r="75" spans="1:10" ht="8.25" customHeight="1" x14ac:dyDescent="0.2">
      <c r="A75" s="41"/>
      <c r="B75" s="161"/>
      <c r="C75" s="773"/>
      <c r="D75" s="451"/>
      <c r="E75" s="405"/>
      <c r="F75" s="425"/>
      <c r="G75" s="425"/>
      <c r="H75" s="405"/>
      <c r="I75" s="409"/>
      <c r="J75" s="410"/>
    </row>
    <row r="76" spans="1:10" x14ac:dyDescent="0.2">
      <c r="A76" s="41"/>
      <c r="B76" s="161"/>
      <c r="C76" s="773"/>
      <c r="D76" s="451"/>
      <c r="E76" s="405"/>
      <c r="F76" s="425"/>
      <c r="G76" s="425"/>
      <c r="H76" s="405"/>
      <c r="I76" s="409"/>
      <c r="J76" s="410"/>
    </row>
    <row r="77" spans="1:10" x14ac:dyDescent="0.2">
      <c r="A77" s="41"/>
      <c r="B77" s="161"/>
      <c r="C77" s="773"/>
      <c r="D77" s="451"/>
      <c r="E77" s="405"/>
      <c r="F77" s="425"/>
      <c r="G77" s="425"/>
      <c r="H77" s="405"/>
      <c r="I77" s="409"/>
      <c r="J77" s="410"/>
    </row>
    <row r="78" spans="1:10" x14ac:dyDescent="0.2">
      <c r="A78" s="41"/>
      <c r="B78" s="161"/>
      <c r="C78" s="773"/>
      <c r="D78" s="451"/>
      <c r="E78" s="405"/>
      <c r="F78" s="425"/>
      <c r="G78" s="425"/>
      <c r="H78" s="405"/>
      <c r="I78" s="409"/>
      <c r="J78" s="410"/>
    </row>
    <row r="79" spans="1:10" x14ac:dyDescent="0.2">
      <c r="A79" s="41"/>
      <c r="B79" s="161"/>
      <c r="C79" s="773"/>
      <c r="D79" s="451"/>
      <c r="E79" s="405"/>
      <c r="F79" s="425"/>
      <c r="G79" s="425"/>
      <c r="H79" s="405"/>
      <c r="I79" s="409"/>
      <c r="J79" s="410"/>
    </row>
    <row r="80" spans="1:10" x14ac:dyDescent="0.2">
      <c r="A80" s="41"/>
      <c r="B80" s="161"/>
      <c r="C80" s="773"/>
      <c r="D80" s="451"/>
      <c r="E80" s="405"/>
      <c r="F80" s="425"/>
      <c r="G80" s="425"/>
      <c r="H80" s="405"/>
      <c r="I80" s="409"/>
      <c r="J80" s="410"/>
    </row>
    <row r="81" spans="1:11" x14ac:dyDescent="0.2">
      <c r="A81" s="41"/>
      <c r="B81" s="161"/>
      <c r="C81" s="773"/>
      <c r="D81" s="451"/>
      <c r="E81" s="405"/>
      <c r="F81" s="425"/>
      <c r="G81" s="425"/>
      <c r="H81" s="405"/>
      <c r="I81" s="409"/>
      <c r="J81" s="410"/>
    </row>
    <row r="82" spans="1:11" x14ac:dyDescent="0.2">
      <c r="A82" s="41"/>
      <c r="B82" s="161"/>
      <c r="C82" s="773"/>
      <c r="D82" s="451"/>
      <c r="E82" s="405"/>
      <c r="F82" s="425"/>
      <c r="G82" s="425"/>
      <c r="H82" s="405"/>
      <c r="I82" s="409"/>
      <c r="J82" s="410"/>
    </row>
    <row r="83" spans="1:11" x14ac:dyDescent="0.2">
      <c r="A83" s="41"/>
      <c r="B83" s="161"/>
      <c r="C83" s="773"/>
      <c r="D83" s="451"/>
      <c r="E83" s="405"/>
      <c r="F83" s="425"/>
      <c r="G83" s="425"/>
      <c r="H83" s="405"/>
      <c r="I83" s="409"/>
      <c r="J83" s="410"/>
    </row>
    <row r="84" spans="1:11" ht="11.25" customHeight="1" x14ac:dyDescent="0.2">
      <c r="A84" s="41"/>
      <c r="B84" s="2"/>
      <c r="C84" s="770"/>
      <c r="D84" s="451"/>
      <c r="E84" s="405"/>
      <c r="F84" s="425"/>
      <c r="G84" s="425"/>
      <c r="H84" s="405"/>
      <c r="I84" s="409"/>
      <c r="J84" s="410"/>
    </row>
    <row r="85" spans="1:11" s="164" customFormat="1" ht="15.75" thickBot="1" x14ac:dyDescent="0.3">
      <c r="A85" s="40"/>
      <c r="B85" s="163" t="s">
        <v>111</v>
      </c>
      <c r="C85" s="802"/>
      <c r="D85" s="492"/>
      <c r="E85" s="472"/>
      <c r="F85" s="471"/>
      <c r="G85" s="471"/>
      <c r="H85" s="472"/>
      <c r="I85" s="473"/>
      <c r="J85" s="473">
        <f>SUM(J49:J84)</f>
        <v>1721257.7</v>
      </c>
      <c r="K85" s="493">
        <v>2</v>
      </c>
    </row>
    <row r="86" spans="1:11" ht="12" customHeight="1" thickTop="1" x14ac:dyDescent="0.2">
      <c r="A86" s="37"/>
      <c r="B86" s="36"/>
      <c r="C86" s="770"/>
      <c r="D86" s="451"/>
      <c r="E86" s="405"/>
      <c r="F86" s="425"/>
      <c r="G86" s="425"/>
      <c r="H86" s="405"/>
      <c r="I86" s="409"/>
      <c r="J86" s="410"/>
    </row>
    <row r="87" spans="1:11" ht="15" x14ac:dyDescent="0.2">
      <c r="A87" s="37"/>
      <c r="B87" s="166" t="s">
        <v>196</v>
      </c>
      <c r="C87" s="770"/>
      <c r="D87" s="451"/>
      <c r="E87" s="405"/>
      <c r="F87" s="425"/>
      <c r="G87" s="425"/>
      <c r="H87" s="405"/>
      <c r="I87" s="409"/>
      <c r="J87" s="410"/>
    </row>
    <row r="88" spans="1:11" ht="9.9499999999999993" customHeight="1" x14ac:dyDescent="0.2">
      <c r="A88" s="37"/>
      <c r="B88" s="166"/>
      <c r="C88" s="773"/>
      <c r="D88" s="451"/>
      <c r="E88" s="405"/>
      <c r="F88" s="425"/>
      <c r="G88" s="425"/>
      <c r="H88" s="405"/>
      <c r="I88" s="409"/>
      <c r="J88" s="410"/>
    </row>
    <row r="89" spans="1:11" ht="75" customHeight="1" x14ac:dyDescent="0.2">
      <c r="A89" s="37"/>
      <c r="B89" s="34" t="s">
        <v>197</v>
      </c>
      <c r="C89" s="773"/>
      <c r="D89" s="451"/>
      <c r="E89" s="405"/>
      <c r="F89" s="425"/>
      <c r="G89" s="425"/>
      <c r="H89" s="405"/>
      <c r="I89" s="409"/>
      <c r="J89" s="430"/>
    </row>
    <row r="90" spans="1:11" ht="6.75" customHeight="1" x14ac:dyDescent="0.2">
      <c r="A90" s="37"/>
      <c r="B90" s="34"/>
      <c r="C90" s="773"/>
      <c r="D90" s="451"/>
      <c r="E90" s="405"/>
      <c r="F90" s="425"/>
      <c r="G90" s="425"/>
      <c r="H90" s="405"/>
      <c r="I90" s="409"/>
      <c r="J90" s="430"/>
    </row>
    <row r="91" spans="1:11" x14ac:dyDescent="0.2">
      <c r="A91" s="37" t="s">
        <v>77</v>
      </c>
      <c r="B91" s="38" t="s">
        <v>198</v>
      </c>
      <c r="C91" s="773">
        <v>1</v>
      </c>
      <c r="D91" s="451" t="s">
        <v>199</v>
      </c>
      <c r="E91" s="545">
        <v>0</v>
      </c>
      <c r="F91" s="545">
        <v>0</v>
      </c>
      <c r="G91" s="545">
        <v>0</v>
      </c>
      <c r="H91" s="545">
        <v>3920.9</v>
      </c>
      <c r="I91" s="546">
        <f>E91+F91+G91+H91</f>
        <v>3920.9</v>
      </c>
      <c r="J91" s="547">
        <f>I91*C91</f>
        <v>3920.9</v>
      </c>
      <c r="K91" s="437"/>
    </row>
    <row r="92" spans="1:11" ht="9.9499999999999993" customHeight="1" x14ac:dyDescent="0.2">
      <c r="A92" s="37"/>
      <c r="B92" s="38"/>
      <c r="C92" s="773"/>
      <c r="D92" s="451"/>
      <c r="E92" s="405"/>
      <c r="F92" s="425"/>
      <c r="G92" s="425"/>
      <c r="H92" s="405"/>
      <c r="I92" s="409"/>
      <c r="J92" s="430"/>
    </row>
    <row r="93" spans="1:11" ht="71.25" x14ac:dyDescent="0.2">
      <c r="A93" s="37"/>
      <c r="B93" s="34" t="s">
        <v>200</v>
      </c>
      <c r="C93" s="773"/>
      <c r="D93" s="451"/>
      <c r="E93" s="405"/>
      <c r="F93" s="425"/>
      <c r="G93" s="425"/>
      <c r="H93" s="405"/>
      <c r="I93" s="409"/>
      <c r="J93" s="430"/>
    </row>
    <row r="94" spans="1:11" ht="7.5" customHeight="1" x14ac:dyDescent="0.2">
      <c r="A94" s="37"/>
      <c r="B94" s="38"/>
      <c r="C94" s="773"/>
      <c r="D94" s="451"/>
      <c r="E94" s="405"/>
      <c r="F94" s="425"/>
      <c r="G94" s="425"/>
      <c r="H94" s="405"/>
      <c r="I94" s="409"/>
      <c r="J94" s="430"/>
    </row>
    <row r="95" spans="1:11" x14ac:dyDescent="0.2">
      <c r="A95" s="37" t="s">
        <v>78</v>
      </c>
      <c r="B95" s="38" t="s">
        <v>186</v>
      </c>
      <c r="C95" s="773">
        <v>25</v>
      </c>
      <c r="D95" s="407" t="s">
        <v>87</v>
      </c>
      <c r="E95" s="545">
        <v>0</v>
      </c>
      <c r="F95" s="545">
        <v>0</v>
      </c>
      <c r="G95" s="545">
        <v>0</v>
      </c>
      <c r="H95" s="545">
        <v>543.96</v>
      </c>
      <c r="I95" s="546">
        <f>E95+F95+G95+H95</f>
        <v>543.96</v>
      </c>
      <c r="J95" s="547">
        <f>I95*C95</f>
        <v>13599</v>
      </c>
      <c r="K95" s="437"/>
    </row>
    <row r="96" spans="1:11" ht="9.9499999999999993" customHeight="1" x14ac:dyDescent="0.2">
      <c r="A96" s="37"/>
      <c r="B96" s="38"/>
      <c r="C96" s="773"/>
      <c r="D96" s="451"/>
      <c r="E96" s="405"/>
      <c r="F96" s="425"/>
      <c r="G96" s="425"/>
      <c r="H96" s="405"/>
      <c r="I96" s="409"/>
      <c r="J96" s="430"/>
    </row>
    <row r="97" spans="1:11" x14ac:dyDescent="0.2">
      <c r="A97" s="37" t="s">
        <v>79</v>
      </c>
      <c r="B97" s="38" t="s">
        <v>201</v>
      </c>
      <c r="C97" s="773">
        <v>36</v>
      </c>
      <c r="D97" s="407" t="s">
        <v>87</v>
      </c>
      <c r="E97" s="545">
        <v>0</v>
      </c>
      <c r="F97" s="545">
        <v>0</v>
      </c>
      <c r="G97" s="545">
        <v>0</v>
      </c>
      <c r="H97" s="545">
        <v>543.96</v>
      </c>
      <c r="I97" s="546">
        <f>E97+F97+G97+H97</f>
        <v>543.96</v>
      </c>
      <c r="J97" s="547">
        <f>I97*C97</f>
        <v>19582.560000000001</v>
      </c>
      <c r="K97" s="437"/>
    </row>
    <row r="98" spans="1:11" ht="9.9499999999999993" customHeight="1" x14ac:dyDescent="0.2">
      <c r="A98" s="37"/>
      <c r="B98" s="38"/>
      <c r="C98" s="773"/>
      <c r="D98" s="451"/>
      <c r="E98" s="405"/>
      <c r="F98" s="425"/>
      <c r="G98" s="425"/>
      <c r="H98" s="405"/>
      <c r="I98" s="409"/>
      <c r="J98" s="430"/>
    </row>
    <row r="99" spans="1:11" x14ac:dyDescent="0.2">
      <c r="A99" s="37" t="s">
        <v>80</v>
      </c>
      <c r="B99" s="38" t="s">
        <v>202</v>
      </c>
      <c r="C99" s="773">
        <v>46</v>
      </c>
      <c r="D99" s="407" t="s">
        <v>87</v>
      </c>
      <c r="E99" s="545">
        <v>0</v>
      </c>
      <c r="F99" s="545">
        <v>0</v>
      </c>
      <c r="G99" s="545">
        <v>0</v>
      </c>
      <c r="H99" s="545">
        <v>543.96</v>
      </c>
      <c r="I99" s="546">
        <f>E99+F99+G99+H99</f>
        <v>543.96</v>
      </c>
      <c r="J99" s="547">
        <f>I99*C99</f>
        <v>25022.16</v>
      </c>
      <c r="K99" s="437"/>
    </row>
    <row r="100" spans="1:11" ht="9.9499999999999993" customHeight="1" x14ac:dyDescent="0.2">
      <c r="A100" s="37"/>
      <c r="B100" s="38"/>
      <c r="C100" s="773"/>
      <c r="D100" s="451"/>
      <c r="E100" s="405"/>
      <c r="F100" s="425"/>
      <c r="G100" s="425"/>
      <c r="H100" s="405"/>
      <c r="I100" s="409"/>
      <c r="J100" s="430"/>
    </row>
    <row r="101" spans="1:11" x14ac:dyDescent="0.2">
      <c r="A101" s="37" t="s">
        <v>81</v>
      </c>
      <c r="B101" s="38" t="s">
        <v>203</v>
      </c>
      <c r="C101" s="773">
        <v>7</v>
      </c>
      <c r="D101" s="407" t="s">
        <v>87</v>
      </c>
      <c r="E101" s="545">
        <v>0</v>
      </c>
      <c r="F101" s="545">
        <v>0</v>
      </c>
      <c r="G101" s="545">
        <v>0</v>
      </c>
      <c r="H101" s="545">
        <v>543.96</v>
      </c>
      <c r="I101" s="546">
        <f>E101+F101+G101+H101</f>
        <v>543.96</v>
      </c>
      <c r="J101" s="547">
        <f>I101*C101</f>
        <v>3807.72</v>
      </c>
      <c r="K101" s="437"/>
    </row>
    <row r="102" spans="1:11" ht="5.25" customHeight="1" x14ac:dyDescent="0.2">
      <c r="A102" s="37"/>
      <c r="B102" s="38"/>
      <c r="C102" s="773"/>
      <c r="D102" s="451"/>
      <c r="E102" s="405"/>
      <c r="F102" s="425"/>
      <c r="G102" s="425"/>
      <c r="H102" s="405"/>
      <c r="I102" s="409"/>
      <c r="J102" s="430"/>
    </row>
    <row r="103" spans="1:11" ht="58.5" customHeight="1" x14ac:dyDescent="0.2">
      <c r="A103" s="37"/>
      <c r="B103" s="167" t="s">
        <v>204</v>
      </c>
      <c r="C103" s="770"/>
      <c r="D103" s="451"/>
      <c r="E103" s="405"/>
      <c r="F103" s="425"/>
      <c r="G103" s="425"/>
      <c r="H103" s="405"/>
      <c r="I103" s="409"/>
      <c r="J103" s="410"/>
    </row>
    <row r="104" spans="1:11" x14ac:dyDescent="0.2">
      <c r="A104" s="37"/>
      <c r="B104" s="167"/>
      <c r="C104" s="770"/>
      <c r="D104" s="451"/>
      <c r="E104" s="405"/>
      <c r="F104" s="425"/>
      <c r="G104" s="425"/>
      <c r="H104" s="405"/>
      <c r="I104" s="409"/>
      <c r="J104" s="410"/>
    </row>
    <row r="105" spans="1:11" x14ac:dyDescent="0.2">
      <c r="A105" s="37" t="s">
        <v>92</v>
      </c>
      <c r="B105" s="43" t="s">
        <v>3757</v>
      </c>
      <c r="C105" s="770">
        <v>4</v>
      </c>
      <c r="D105" s="451" t="s">
        <v>199</v>
      </c>
      <c r="E105" s="545">
        <v>0</v>
      </c>
      <c r="F105" s="545">
        <v>0</v>
      </c>
      <c r="G105" s="545">
        <v>0</v>
      </c>
      <c r="H105" s="545">
        <v>3784.22</v>
      </c>
      <c r="I105" s="546">
        <f>E105+F105+G105+H105</f>
        <v>3784.22</v>
      </c>
      <c r="J105" s="547">
        <f>I105*C105</f>
        <v>15136.88</v>
      </c>
      <c r="K105" s="437"/>
    </row>
    <row r="106" spans="1:11" x14ac:dyDescent="0.2">
      <c r="A106" s="37"/>
      <c r="B106" s="38"/>
      <c r="C106" s="773"/>
      <c r="D106" s="451"/>
      <c r="E106" s="405"/>
      <c r="F106" s="425"/>
      <c r="G106" s="425"/>
      <c r="H106" s="405"/>
      <c r="I106" s="409"/>
      <c r="J106" s="432"/>
    </row>
    <row r="107" spans="1:11" ht="28.5" x14ac:dyDescent="0.2">
      <c r="A107" s="37"/>
      <c r="B107" s="168" t="s">
        <v>205</v>
      </c>
      <c r="C107" s="770"/>
      <c r="D107" s="451"/>
      <c r="E107" s="405"/>
      <c r="F107" s="425"/>
      <c r="G107" s="425"/>
      <c r="H107" s="405"/>
      <c r="I107" s="409"/>
      <c r="J107" s="410"/>
    </row>
    <row r="108" spans="1:11" x14ac:dyDescent="0.2">
      <c r="A108" s="37"/>
      <c r="B108" s="168"/>
      <c r="C108" s="770"/>
      <c r="D108" s="451"/>
      <c r="E108" s="405"/>
      <c r="F108" s="425"/>
      <c r="G108" s="425"/>
      <c r="H108" s="405"/>
      <c r="I108" s="409"/>
      <c r="J108" s="410"/>
    </row>
    <row r="109" spans="1:11" ht="28.5" x14ac:dyDescent="0.2">
      <c r="A109" s="37" t="s">
        <v>94</v>
      </c>
      <c r="B109" s="38" t="s">
        <v>206</v>
      </c>
      <c r="C109" s="770">
        <v>40</v>
      </c>
      <c r="D109" s="451" t="s">
        <v>199</v>
      </c>
      <c r="E109" s="545">
        <v>0</v>
      </c>
      <c r="F109" s="545">
        <v>0</v>
      </c>
      <c r="G109" s="545">
        <v>0</v>
      </c>
      <c r="H109" s="545">
        <v>2485.08</v>
      </c>
      <c r="I109" s="546">
        <f>E109+F109+G109+H109</f>
        <v>2485.08</v>
      </c>
      <c r="J109" s="547">
        <f>I109*C109</f>
        <v>99403.199999999997</v>
      </c>
      <c r="K109" s="437"/>
    </row>
    <row r="110" spans="1:11" ht="6" customHeight="1" x14ac:dyDescent="0.2">
      <c r="A110" s="37"/>
      <c r="B110" s="38"/>
      <c r="C110" s="770"/>
      <c r="D110" s="451"/>
      <c r="E110" s="405"/>
      <c r="F110" s="425"/>
      <c r="G110" s="425"/>
      <c r="H110" s="405"/>
      <c r="I110" s="409"/>
      <c r="J110" s="431"/>
    </row>
    <row r="111" spans="1:11" ht="28.5" x14ac:dyDescent="0.2">
      <c r="A111" s="37" t="s">
        <v>96</v>
      </c>
      <c r="B111" s="38" t="s">
        <v>207</v>
      </c>
      <c r="C111" s="770">
        <v>20</v>
      </c>
      <c r="D111" s="451" t="s">
        <v>199</v>
      </c>
      <c r="E111" s="545">
        <v>0</v>
      </c>
      <c r="F111" s="545">
        <v>0</v>
      </c>
      <c r="G111" s="545">
        <v>0</v>
      </c>
      <c r="H111" s="545">
        <v>2485.08</v>
      </c>
      <c r="I111" s="546">
        <f>E111+F111+G111+H111</f>
        <v>2485.08</v>
      </c>
      <c r="J111" s="547">
        <f>I111*C111</f>
        <v>49701.599999999999</v>
      </c>
      <c r="K111" s="437"/>
    </row>
    <row r="112" spans="1:11" hidden="1" x14ac:dyDescent="0.2">
      <c r="A112" s="37"/>
      <c r="B112" s="38"/>
      <c r="C112" s="770"/>
      <c r="D112" s="451"/>
      <c r="E112" s="405"/>
      <c r="F112" s="425"/>
      <c r="G112" s="425"/>
      <c r="H112" s="405"/>
      <c r="I112" s="409"/>
      <c r="J112" s="540"/>
    </row>
    <row r="113" spans="1:11" ht="22.5" customHeight="1" x14ac:dyDescent="0.2">
      <c r="A113" s="37"/>
      <c r="B113" s="38"/>
      <c r="C113" s="770"/>
      <c r="D113" s="451"/>
      <c r="E113" s="405"/>
      <c r="F113" s="425"/>
      <c r="G113" s="425"/>
      <c r="H113" s="405"/>
      <c r="I113" s="409"/>
      <c r="J113" s="540"/>
    </row>
    <row r="114" spans="1:11" ht="5.25" customHeight="1" x14ac:dyDescent="0.2">
      <c r="A114" s="37"/>
      <c r="B114" s="38"/>
      <c r="C114" s="770"/>
      <c r="D114" s="451"/>
      <c r="E114" s="405"/>
      <c r="F114" s="425"/>
      <c r="G114" s="425"/>
      <c r="H114" s="405"/>
      <c r="I114" s="409"/>
      <c r="J114" s="540"/>
    </row>
    <row r="115" spans="1:11" s="164" customFormat="1" ht="15.75" thickBot="1" x14ac:dyDescent="0.3">
      <c r="A115" s="40"/>
      <c r="B115" s="163" t="s">
        <v>111</v>
      </c>
      <c r="C115" s="802"/>
      <c r="D115" s="492"/>
      <c r="E115" s="472"/>
      <c r="F115" s="471"/>
      <c r="G115" s="471"/>
      <c r="H115" s="472"/>
      <c r="I115" s="473"/>
      <c r="J115" s="473">
        <f>SUM(J86:J114)</f>
        <v>230174.02</v>
      </c>
      <c r="K115" s="493">
        <v>3</v>
      </c>
    </row>
    <row r="116" spans="1:11" ht="15.75" thickTop="1" x14ac:dyDescent="0.25">
      <c r="A116" s="44"/>
      <c r="B116" s="45"/>
      <c r="C116" s="806"/>
      <c r="D116" s="477"/>
      <c r="E116" s="402"/>
      <c r="F116" s="401"/>
      <c r="G116" s="401"/>
      <c r="H116" s="402"/>
      <c r="I116" s="403"/>
      <c r="J116" s="424"/>
    </row>
    <row r="117" spans="1:11" ht="15" x14ac:dyDescent="0.2">
      <c r="A117" s="37"/>
      <c r="B117" s="46" t="s">
        <v>208</v>
      </c>
      <c r="C117" s="770"/>
      <c r="D117" s="451"/>
      <c r="E117" s="405"/>
      <c r="F117" s="425"/>
      <c r="G117" s="425"/>
      <c r="H117" s="405"/>
      <c r="I117" s="409"/>
      <c r="J117" s="430"/>
    </row>
    <row r="118" spans="1:11" x14ac:dyDescent="0.2">
      <c r="A118" s="37"/>
      <c r="B118" s="36"/>
      <c r="C118" s="770"/>
      <c r="D118" s="451"/>
      <c r="E118" s="405"/>
      <c r="F118" s="425"/>
      <c r="G118" s="425"/>
      <c r="H118" s="405"/>
      <c r="I118" s="409"/>
      <c r="J118" s="410"/>
    </row>
    <row r="119" spans="1:11" ht="71.25" x14ac:dyDescent="0.2">
      <c r="A119" s="37"/>
      <c r="B119" s="34" t="s">
        <v>209</v>
      </c>
      <c r="C119" s="773"/>
      <c r="D119" s="451"/>
      <c r="E119" s="405"/>
      <c r="F119" s="425"/>
      <c r="G119" s="425"/>
      <c r="H119" s="405"/>
      <c r="I119" s="409"/>
      <c r="J119" s="430"/>
    </row>
    <row r="120" spans="1:11" ht="8.25" customHeight="1" x14ac:dyDescent="0.2">
      <c r="A120" s="37"/>
      <c r="B120" s="38"/>
      <c r="C120" s="773"/>
      <c r="D120" s="451"/>
      <c r="E120" s="405"/>
      <c r="F120" s="425"/>
      <c r="G120" s="425"/>
      <c r="H120" s="405"/>
      <c r="I120" s="409"/>
      <c r="J120" s="430"/>
    </row>
    <row r="121" spans="1:11" x14ac:dyDescent="0.2">
      <c r="A121" s="37" t="s">
        <v>77</v>
      </c>
      <c r="B121" s="43" t="s">
        <v>210</v>
      </c>
      <c r="C121" s="770">
        <v>2</v>
      </c>
      <c r="D121" s="451" t="s">
        <v>199</v>
      </c>
      <c r="E121" s="545">
        <v>0</v>
      </c>
      <c r="F121" s="545">
        <v>0</v>
      </c>
      <c r="G121" s="545">
        <v>0</v>
      </c>
      <c r="H121" s="545">
        <v>3037.32</v>
      </c>
      <c r="I121" s="546">
        <f>E121+F121+G121+H121</f>
        <v>3037.32</v>
      </c>
      <c r="J121" s="547">
        <f>I121*C121</f>
        <v>6074.64</v>
      </c>
      <c r="K121" s="437"/>
    </row>
    <row r="122" spans="1:11" ht="10.5" customHeight="1" x14ac:dyDescent="0.2">
      <c r="A122" s="37"/>
      <c r="B122" s="166"/>
      <c r="C122" s="770"/>
      <c r="D122" s="451"/>
      <c r="E122" s="405"/>
      <c r="F122" s="425"/>
      <c r="G122" s="425"/>
      <c r="H122" s="405"/>
      <c r="I122" s="409"/>
      <c r="J122" s="410"/>
    </row>
    <row r="123" spans="1:11" ht="71.25" x14ac:dyDescent="0.2">
      <c r="A123" s="37"/>
      <c r="B123" s="167" t="s">
        <v>211</v>
      </c>
      <c r="C123" s="770"/>
      <c r="D123" s="451"/>
      <c r="E123" s="405"/>
      <c r="F123" s="425"/>
      <c r="G123" s="425"/>
      <c r="H123" s="405"/>
      <c r="I123" s="409"/>
      <c r="J123" s="410"/>
    </row>
    <row r="124" spans="1:11" ht="10.5" customHeight="1" x14ac:dyDescent="0.2">
      <c r="A124" s="37"/>
      <c r="B124" s="166"/>
      <c r="C124" s="770"/>
      <c r="D124" s="451"/>
      <c r="E124" s="405"/>
      <c r="F124" s="425"/>
      <c r="G124" s="425"/>
      <c r="H124" s="405"/>
      <c r="I124" s="409"/>
      <c r="J124" s="410"/>
    </row>
    <row r="125" spans="1:11" x14ac:dyDescent="0.2">
      <c r="A125" s="37" t="s">
        <v>78</v>
      </c>
      <c r="B125" s="43" t="s">
        <v>212</v>
      </c>
      <c r="C125" s="770">
        <v>89</v>
      </c>
      <c r="D125" s="407" t="s">
        <v>98</v>
      </c>
      <c r="E125" s="545">
        <v>0</v>
      </c>
      <c r="F125" s="545">
        <v>0</v>
      </c>
      <c r="G125" s="545">
        <v>0</v>
      </c>
      <c r="H125" s="545">
        <v>1092.05</v>
      </c>
      <c r="I125" s="546">
        <f>E125+F125+G125+H125</f>
        <v>1092.05</v>
      </c>
      <c r="J125" s="547">
        <f>I125*C125</f>
        <v>97192.45</v>
      </c>
      <c r="K125" s="437"/>
    </row>
    <row r="126" spans="1:11" ht="15" x14ac:dyDescent="0.2">
      <c r="A126" s="37"/>
      <c r="B126" s="166"/>
      <c r="C126" s="770"/>
      <c r="D126" s="451"/>
      <c r="E126" s="405"/>
      <c r="F126" s="425"/>
      <c r="G126" s="425"/>
      <c r="H126" s="405"/>
      <c r="I126" s="409"/>
      <c r="J126" s="410"/>
    </row>
    <row r="127" spans="1:11" ht="15" x14ac:dyDescent="0.2">
      <c r="A127" s="37"/>
      <c r="B127" s="166"/>
      <c r="C127" s="770"/>
      <c r="D127" s="451"/>
      <c r="E127" s="405"/>
      <c r="F127" s="425"/>
      <c r="G127" s="425"/>
      <c r="H127" s="405"/>
      <c r="I127" s="409"/>
      <c r="J127" s="453"/>
    </row>
    <row r="128" spans="1:11" ht="15" x14ac:dyDescent="0.2">
      <c r="A128" s="37"/>
      <c r="B128" s="166"/>
      <c r="C128" s="770"/>
      <c r="D128" s="451"/>
      <c r="E128" s="405"/>
      <c r="F128" s="425"/>
      <c r="G128" s="425"/>
      <c r="H128" s="405"/>
      <c r="I128" s="409"/>
      <c r="J128" s="453"/>
    </row>
    <row r="129" spans="1:10" ht="15" x14ac:dyDescent="0.2">
      <c r="A129" s="37"/>
      <c r="B129" s="166"/>
      <c r="C129" s="770"/>
      <c r="D129" s="451"/>
      <c r="E129" s="405"/>
      <c r="F129" s="425"/>
      <c r="G129" s="425"/>
      <c r="H129" s="405"/>
      <c r="I129" s="409"/>
      <c r="J129" s="453"/>
    </row>
    <row r="130" spans="1:10" ht="15" x14ac:dyDescent="0.2">
      <c r="A130" s="37"/>
      <c r="B130" s="166"/>
      <c r="C130" s="770"/>
      <c r="D130" s="451"/>
      <c r="E130" s="405"/>
      <c r="F130" s="425"/>
      <c r="G130" s="425"/>
      <c r="H130" s="405"/>
      <c r="I130" s="409"/>
      <c r="J130" s="453"/>
    </row>
    <row r="131" spans="1:10" ht="15" x14ac:dyDescent="0.2">
      <c r="A131" s="37"/>
      <c r="B131" s="166"/>
      <c r="C131" s="770"/>
      <c r="D131" s="451"/>
      <c r="E131" s="405"/>
      <c r="F131" s="425"/>
      <c r="G131" s="425"/>
      <c r="H131" s="405"/>
      <c r="I131" s="409"/>
      <c r="J131" s="453"/>
    </row>
    <row r="132" spans="1:10" ht="15" x14ac:dyDescent="0.2">
      <c r="A132" s="37"/>
      <c r="B132" s="166"/>
      <c r="C132" s="770"/>
      <c r="D132" s="451"/>
      <c r="E132" s="405"/>
      <c r="F132" s="425"/>
      <c r="G132" s="425"/>
      <c r="H132" s="405"/>
      <c r="I132" s="409"/>
      <c r="J132" s="453"/>
    </row>
    <row r="133" spans="1:10" ht="15" x14ac:dyDescent="0.2">
      <c r="A133" s="37"/>
      <c r="B133" s="166"/>
      <c r="C133" s="770"/>
      <c r="D133" s="451"/>
      <c r="E133" s="405"/>
      <c r="F133" s="425"/>
      <c r="G133" s="425"/>
      <c r="H133" s="405"/>
      <c r="I133" s="409"/>
      <c r="J133" s="453"/>
    </row>
    <row r="134" spans="1:10" ht="15" x14ac:dyDescent="0.2">
      <c r="A134" s="37"/>
      <c r="B134" s="166"/>
      <c r="C134" s="770"/>
      <c r="D134" s="451"/>
      <c r="E134" s="405"/>
      <c r="F134" s="425"/>
      <c r="G134" s="425"/>
      <c r="H134" s="405"/>
      <c r="I134" s="409"/>
      <c r="J134" s="453"/>
    </row>
    <row r="135" spans="1:10" ht="15" x14ac:dyDescent="0.2">
      <c r="A135" s="37"/>
      <c r="B135" s="166"/>
      <c r="C135" s="770"/>
      <c r="D135" s="451"/>
      <c r="E135" s="405"/>
      <c r="F135" s="425"/>
      <c r="G135" s="425"/>
      <c r="H135" s="405"/>
      <c r="I135" s="409"/>
      <c r="J135" s="453"/>
    </row>
    <row r="136" spans="1:10" ht="15" x14ac:dyDescent="0.2">
      <c r="A136" s="37"/>
      <c r="B136" s="166"/>
      <c r="C136" s="770"/>
      <c r="D136" s="451"/>
      <c r="E136" s="405"/>
      <c r="F136" s="425"/>
      <c r="G136" s="425"/>
      <c r="H136" s="405"/>
      <c r="I136" s="409"/>
      <c r="J136" s="453"/>
    </row>
    <row r="137" spans="1:10" ht="15" x14ac:dyDescent="0.2">
      <c r="A137" s="37"/>
      <c r="B137" s="166"/>
      <c r="C137" s="770"/>
      <c r="D137" s="451"/>
      <c r="E137" s="405"/>
      <c r="F137" s="425"/>
      <c r="G137" s="425"/>
      <c r="H137" s="405"/>
      <c r="I137" s="409"/>
      <c r="J137" s="453"/>
    </row>
    <row r="138" spans="1:10" ht="15" x14ac:dyDescent="0.2">
      <c r="A138" s="37"/>
      <c r="B138" s="166"/>
      <c r="C138" s="770"/>
      <c r="D138" s="451"/>
      <c r="E138" s="405"/>
      <c r="F138" s="425"/>
      <c r="G138" s="425"/>
      <c r="H138" s="405"/>
      <c r="I138" s="409"/>
      <c r="J138" s="453"/>
    </row>
    <row r="139" spans="1:10" ht="15" x14ac:dyDescent="0.2">
      <c r="A139" s="37"/>
      <c r="B139" s="166"/>
      <c r="C139" s="770"/>
      <c r="D139" s="451"/>
      <c r="E139" s="405"/>
      <c r="F139" s="425"/>
      <c r="G139" s="425"/>
      <c r="H139" s="405"/>
      <c r="I139" s="409"/>
      <c r="J139" s="453"/>
    </row>
    <row r="140" spans="1:10" ht="15" hidden="1" x14ac:dyDescent="0.2">
      <c r="A140" s="37"/>
      <c r="B140" s="166"/>
      <c r="C140" s="770"/>
      <c r="D140" s="451"/>
      <c r="E140" s="405"/>
      <c r="F140" s="425"/>
      <c r="G140" s="425"/>
      <c r="H140" s="405"/>
      <c r="I140" s="409"/>
      <c r="J140" s="453"/>
    </row>
    <row r="141" spans="1:10" ht="15" x14ac:dyDescent="0.2">
      <c r="A141" s="37"/>
      <c r="B141" s="166"/>
      <c r="C141" s="770"/>
      <c r="D141" s="451"/>
      <c r="E141" s="405"/>
      <c r="F141" s="425"/>
      <c r="G141" s="425"/>
      <c r="H141" s="405"/>
      <c r="I141" s="409"/>
      <c r="J141" s="453"/>
    </row>
    <row r="142" spans="1:10" ht="15" x14ac:dyDescent="0.2">
      <c r="A142" s="37"/>
      <c r="B142" s="166"/>
      <c r="C142" s="770"/>
      <c r="D142" s="451"/>
      <c r="E142" s="405"/>
      <c r="F142" s="425"/>
      <c r="G142" s="425"/>
      <c r="H142" s="405"/>
      <c r="I142" s="409"/>
      <c r="J142" s="453"/>
    </row>
    <row r="143" spans="1:10" ht="15" x14ac:dyDescent="0.2">
      <c r="A143" s="37"/>
      <c r="B143" s="166"/>
      <c r="C143" s="770"/>
      <c r="D143" s="451"/>
      <c r="E143" s="405"/>
      <c r="F143" s="425"/>
      <c r="G143" s="425"/>
      <c r="H143" s="405"/>
      <c r="I143" s="409"/>
      <c r="J143" s="453"/>
    </row>
    <row r="144" spans="1:10" ht="15" x14ac:dyDescent="0.2">
      <c r="A144" s="37"/>
      <c r="B144" s="166"/>
      <c r="C144" s="770"/>
      <c r="D144" s="451"/>
      <c r="E144" s="405"/>
      <c r="F144" s="425"/>
      <c r="G144" s="425"/>
      <c r="H144" s="405"/>
      <c r="I144" s="409"/>
      <c r="J144" s="453"/>
    </row>
    <row r="145" spans="1:11" ht="15" x14ac:dyDescent="0.2">
      <c r="A145" s="37"/>
      <c r="B145" s="166"/>
      <c r="C145" s="770"/>
      <c r="D145" s="451"/>
      <c r="E145" s="405"/>
      <c r="F145" s="425"/>
      <c r="G145" s="425"/>
      <c r="H145" s="405"/>
      <c r="I145" s="409"/>
      <c r="J145" s="453"/>
    </row>
    <row r="146" spans="1:11" ht="12.75" customHeight="1" x14ac:dyDescent="0.2">
      <c r="A146" s="37"/>
      <c r="B146" s="166"/>
      <c r="C146" s="770"/>
      <c r="D146" s="451"/>
      <c r="E146" s="405"/>
      <c r="F146" s="425"/>
      <c r="G146" s="425"/>
      <c r="H146" s="405"/>
      <c r="I146" s="409"/>
      <c r="J146" s="453"/>
    </row>
    <row r="147" spans="1:11" s="164" customFormat="1" ht="15.75" thickBot="1" x14ac:dyDescent="0.3">
      <c r="A147" s="40"/>
      <c r="B147" s="163" t="s">
        <v>111</v>
      </c>
      <c r="C147" s="802"/>
      <c r="D147" s="492"/>
      <c r="E147" s="472"/>
      <c r="F147" s="471"/>
      <c r="G147" s="471"/>
      <c r="H147" s="472"/>
      <c r="I147" s="473"/>
      <c r="J147" s="473">
        <f>SUM(J118:J146)</f>
        <v>103267.09</v>
      </c>
      <c r="K147" s="493">
        <v>4</v>
      </c>
    </row>
    <row r="148" spans="1:11" ht="15" thickTop="1" x14ac:dyDescent="0.2">
      <c r="A148" s="37"/>
      <c r="B148" s="169"/>
      <c r="C148" s="770"/>
      <c r="D148" s="451"/>
      <c r="E148" s="405"/>
      <c r="F148" s="425"/>
      <c r="G148" s="425"/>
      <c r="H148" s="405"/>
      <c r="I148" s="409"/>
      <c r="J148" s="410"/>
    </row>
    <row r="149" spans="1:11" ht="15" x14ac:dyDescent="0.2">
      <c r="A149" s="37"/>
      <c r="B149" s="166" t="s">
        <v>213</v>
      </c>
      <c r="C149" s="770"/>
      <c r="D149" s="451"/>
      <c r="E149" s="405"/>
      <c r="F149" s="425"/>
      <c r="G149" s="425"/>
      <c r="H149" s="405"/>
      <c r="I149" s="409"/>
      <c r="J149" s="410"/>
    </row>
    <row r="150" spans="1:11" x14ac:dyDescent="0.2">
      <c r="A150" s="37"/>
      <c r="B150" s="169"/>
      <c r="C150" s="770"/>
      <c r="D150" s="451"/>
      <c r="E150" s="405"/>
      <c r="F150" s="425"/>
      <c r="G150" s="425"/>
      <c r="H150" s="405"/>
      <c r="I150" s="409"/>
      <c r="J150" s="410"/>
    </row>
    <row r="151" spans="1:11" x14ac:dyDescent="0.2">
      <c r="A151" s="37"/>
      <c r="B151" s="375" t="s">
        <v>214</v>
      </c>
      <c r="C151" s="773"/>
      <c r="D151" s="407"/>
      <c r="E151" s="405"/>
      <c r="F151" s="425"/>
      <c r="G151" s="425"/>
      <c r="H151" s="405"/>
      <c r="I151" s="409"/>
      <c r="J151" s="410"/>
    </row>
    <row r="152" spans="1:11" x14ac:dyDescent="0.2">
      <c r="A152" s="37"/>
      <c r="B152" s="160"/>
      <c r="C152" s="773"/>
      <c r="D152" s="407"/>
      <c r="E152" s="405"/>
      <c r="F152" s="425"/>
      <c r="G152" s="425"/>
      <c r="H152" s="405"/>
      <c r="I152" s="409"/>
      <c r="J152" s="410"/>
    </row>
    <row r="153" spans="1:11" x14ac:dyDescent="0.2">
      <c r="A153" s="37" t="s">
        <v>77</v>
      </c>
      <c r="B153" s="161" t="s">
        <v>215</v>
      </c>
      <c r="C153" s="773">
        <v>253</v>
      </c>
      <c r="D153" s="407" t="s">
        <v>87</v>
      </c>
      <c r="E153" s="545">
        <v>0</v>
      </c>
      <c r="F153" s="545">
        <v>0</v>
      </c>
      <c r="G153" s="545">
        <v>0</v>
      </c>
      <c r="H153" s="545">
        <v>788.32</v>
      </c>
      <c r="I153" s="546">
        <f>E153+F153+G153+H153</f>
        <v>788.32</v>
      </c>
      <c r="J153" s="547">
        <f>I153*C153</f>
        <v>199444.96</v>
      </c>
      <c r="K153" s="437"/>
    </row>
    <row r="154" spans="1:11" x14ac:dyDescent="0.2">
      <c r="A154" s="37"/>
      <c r="B154" s="170"/>
      <c r="C154" s="773"/>
      <c r="D154" s="451"/>
      <c r="E154" s="405"/>
      <c r="F154" s="425"/>
      <c r="G154" s="425"/>
      <c r="H154" s="405"/>
      <c r="I154" s="409"/>
      <c r="J154" s="410"/>
    </row>
    <row r="155" spans="1:11" ht="15" x14ac:dyDescent="0.2">
      <c r="A155" s="37"/>
      <c r="B155" s="171" t="s">
        <v>216</v>
      </c>
      <c r="C155" s="773"/>
      <c r="D155" s="451"/>
      <c r="E155" s="405"/>
      <c r="F155" s="425"/>
      <c r="G155" s="425"/>
      <c r="H155" s="405"/>
      <c r="I155" s="409"/>
      <c r="J155" s="410"/>
    </row>
    <row r="156" spans="1:11" x14ac:dyDescent="0.2">
      <c r="A156" s="37"/>
      <c r="B156" s="172"/>
      <c r="C156" s="773"/>
      <c r="D156" s="451"/>
      <c r="E156" s="405"/>
      <c r="F156" s="425"/>
      <c r="G156" s="425"/>
      <c r="H156" s="405"/>
      <c r="I156" s="409"/>
      <c r="J156" s="410"/>
    </row>
    <row r="157" spans="1:11" ht="30.75" customHeight="1" x14ac:dyDescent="0.2">
      <c r="A157" s="37"/>
      <c r="B157" s="173" t="s">
        <v>217</v>
      </c>
      <c r="C157" s="773"/>
      <c r="D157" s="451"/>
      <c r="E157" s="405"/>
      <c r="F157" s="425"/>
      <c r="G157" s="425"/>
      <c r="H157" s="405"/>
      <c r="I157" s="409"/>
      <c r="J157" s="410"/>
    </row>
    <row r="158" spans="1:11" x14ac:dyDescent="0.2">
      <c r="A158" s="37"/>
      <c r="B158" s="173"/>
      <c r="C158" s="773"/>
      <c r="D158" s="451"/>
      <c r="E158" s="405"/>
      <c r="F158" s="425"/>
      <c r="G158" s="425"/>
      <c r="H158" s="405"/>
      <c r="I158" s="409"/>
      <c r="J158" s="410"/>
    </row>
    <row r="159" spans="1:11" ht="15" customHeight="1" x14ac:dyDescent="0.2">
      <c r="A159" s="37" t="s">
        <v>78</v>
      </c>
      <c r="B159" s="172" t="s">
        <v>3761</v>
      </c>
      <c r="C159" s="773">
        <v>20</v>
      </c>
      <c r="D159" s="407" t="s">
        <v>87</v>
      </c>
      <c r="E159" s="545">
        <v>0</v>
      </c>
      <c r="F159" s="545">
        <v>0</v>
      </c>
      <c r="G159" s="545">
        <v>0</v>
      </c>
      <c r="H159" s="545">
        <v>89.74</v>
      </c>
      <c r="I159" s="546">
        <f>E159+F159+G159+H159</f>
        <v>89.74</v>
      </c>
      <c r="J159" s="547">
        <f>I159*C159</f>
        <v>1794.8</v>
      </c>
      <c r="K159" s="437"/>
    </row>
    <row r="160" spans="1:11" ht="15" customHeight="1" x14ac:dyDescent="0.2">
      <c r="A160" s="37"/>
      <c r="C160" s="773"/>
      <c r="D160" s="451"/>
      <c r="E160" s="405"/>
      <c r="F160" s="425"/>
      <c r="G160" s="425"/>
      <c r="H160" s="425"/>
      <c r="I160" s="425"/>
      <c r="J160" s="425"/>
      <c r="K160" s="425"/>
    </row>
    <row r="161" spans="1:11" ht="15" customHeight="1" x14ac:dyDescent="0.2">
      <c r="A161" s="37" t="s">
        <v>79</v>
      </c>
      <c r="B161" s="172" t="s">
        <v>3758</v>
      </c>
      <c r="C161" s="807">
        <v>189</v>
      </c>
      <c r="D161" s="490" t="s">
        <v>98</v>
      </c>
      <c r="E161" s="545">
        <v>0</v>
      </c>
      <c r="F161" s="545">
        <v>0</v>
      </c>
      <c r="G161" s="545">
        <v>0</v>
      </c>
      <c r="H161" s="545">
        <v>89.74</v>
      </c>
      <c r="I161" s="546">
        <f>E161+F161+G161+H161</f>
        <v>89.74</v>
      </c>
      <c r="J161" s="547">
        <f>I161*C161</f>
        <v>16960.86</v>
      </c>
      <c r="K161" s="437"/>
    </row>
    <row r="162" spans="1:11" ht="15" customHeight="1" x14ac:dyDescent="0.2">
      <c r="A162" s="37"/>
      <c r="C162" s="773"/>
      <c r="D162" s="451"/>
      <c r="E162" s="405"/>
      <c r="F162" s="425"/>
      <c r="G162" s="425"/>
      <c r="H162" s="405"/>
      <c r="I162" s="409"/>
      <c r="J162" s="410"/>
    </row>
    <row r="163" spans="1:11" ht="15" customHeight="1" x14ac:dyDescent="0.2">
      <c r="A163" s="37" t="s">
        <v>80</v>
      </c>
      <c r="B163" s="172" t="s">
        <v>3759</v>
      </c>
      <c r="C163" s="807">
        <v>72</v>
      </c>
      <c r="D163" s="490" t="s">
        <v>98</v>
      </c>
      <c r="E163" s="545">
        <v>0</v>
      </c>
      <c r="F163" s="545">
        <v>0</v>
      </c>
      <c r="G163" s="545">
        <v>0</v>
      </c>
      <c r="H163" s="545">
        <v>89.74</v>
      </c>
      <c r="I163" s="546">
        <f>E163+F163+G163+H163</f>
        <v>89.74</v>
      </c>
      <c r="J163" s="547">
        <f>I163*C163</f>
        <v>6461.28</v>
      </c>
      <c r="K163" s="437"/>
    </row>
    <row r="164" spans="1:11" x14ac:dyDescent="0.2">
      <c r="A164" s="37"/>
      <c r="C164" s="773"/>
      <c r="D164" s="451"/>
      <c r="E164" s="405"/>
      <c r="F164" s="425"/>
      <c r="G164" s="425"/>
      <c r="H164" s="405"/>
      <c r="I164" s="409"/>
      <c r="J164" s="410"/>
    </row>
    <row r="165" spans="1:11" ht="57" customHeight="1" x14ac:dyDescent="0.2">
      <c r="A165" s="37"/>
      <c r="B165" s="34" t="s">
        <v>218</v>
      </c>
      <c r="C165" s="773"/>
      <c r="D165" s="451"/>
      <c r="E165" s="405"/>
      <c r="F165" s="425"/>
      <c r="G165" s="425"/>
      <c r="H165" s="405"/>
      <c r="I165" s="409"/>
      <c r="J165" s="430"/>
    </row>
    <row r="166" spans="1:11" ht="15" customHeight="1" x14ac:dyDescent="0.2">
      <c r="A166" s="37"/>
      <c r="B166" s="43"/>
      <c r="C166" s="770"/>
      <c r="D166" s="451"/>
      <c r="E166" s="405"/>
      <c r="F166" s="425"/>
      <c r="G166" s="425"/>
      <c r="H166" s="405"/>
      <c r="I166" s="409"/>
      <c r="J166" s="430"/>
    </row>
    <row r="167" spans="1:11" x14ac:dyDescent="0.2">
      <c r="A167" s="37" t="s">
        <v>81</v>
      </c>
      <c r="B167" s="43" t="s">
        <v>219</v>
      </c>
      <c r="C167" s="770">
        <v>25</v>
      </c>
      <c r="D167" s="451" t="s">
        <v>199</v>
      </c>
      <c r="E167" s="545">
        <v>0</v>
      </c>
      <c r="F167" s="545">
        <v>0</v>
      </c>
      <c r="G167" s="545">
        <v>0</v>
      </c>
      <c r="H167" s="545">
        <v>2654.89</v>
      </c>
      <c r="I167" s="546">
        <f>E167+F167+G167+H167</f>
        <v>2654.89</v>
      </c>
      <c r="J167" s="547">
        <f>I167*C167</f>
        <v>66372.25</v>
      </c>
      <c r="K167" s="437"/>
    </row>
    <row r="168" spans="1:11" x14ac:dyDescent="0.2">
      <c r="A168" s="37"/>
      <c r="C168" s="773"/>
      <c r="D168" s="451"/>
      <c r="E168" s="405"/>
      <c r="F168" s="425"/>
      <c r="G168" s="425"/>
      <c r="H168" s="405"/>
      <c r="I168" s="409"/>
      <c r="J168" s="410"/>
    </row>
    <row r="169" spans="1:11" x14ac:dyDescent="0.2">
      <c r="A169" s="37"/>
      <c r="C169" s="773"/>
      <c r="D169" s="451"/>
      <c r="E169" s="405"/>
      <c r="F169" s="425"/>
      <c r="G169" s="425"/>
      <c r="H169" s="405"/>
      <c r="I169" s="409"/>
      <c r="J169" s="410"/>
    </row>
    <row r="170" spans="1:11" x14ac:dyDescent="0.2">
      <c r="A170" s="37"/>
      <c r="C170" s="773"/>
      <c r="D170" s="451"/>
      <c r="E170" s="405"/>
      <c r="F170" s="425"/>
      <c r="G170" s="425"/>
      <c r="H170" s="405"/>
      <c r="I170" s="409"/>
      <c r="J170" s="410"/>
    </row>
    <row r="171" spans="1:11" x14ac:dyDescent="0.2">
      <c r="A171" s="37"/>
      <c r="C171" s="773"/>
      <c r="D171" s="451"/>
      <c r="E171" s="405"/>
      <c r="F171" s="425"/>
      <c r="G171" s="425"/>
      <c r="H171" s="405"/>
      <c r="I171" s="409"/>
      <c r="J171" s="410"/>
    </row>
    <row r="172" spans="1:11" x14ac:dyDescent="0.2">
      <c r="A172" s="37"/>
      <c r="C172" s="773"/>
      <c r="D172" s="451"/>
      <c r="E172" s="405"/>
      <c r="F172" s="425"/>
      <c r="G172" s="425"/>
      <c r="H172" s="405"/>
      <c r="I172" s="409"/>
      <c r="J172" s="410"/>
    </row>
    <row r="173" spans="1:11" x14ac:dyDescent="0.2">
      <c r="A173" s="37"/>
      <c r="C173" s="773"/>
      <c r="D173" s="451"/>
      <c r="E173" s="405"/>
      <c r="F173" s="425"/>
      <c r="G173" s="425"/>
      <c r="H173" s="405"/>
      <c r="I173" s="409"/>
      <c r="J173" s="410"/>
    </row>
    <row r="174" spans="1:11" x14ac:dyDescent="0.2">
      <c r="A174" s="37"/>
      <c r="C174" s="773"/>
      <c r="D174" s="451"/>
      <c r="E174" s="405"/>
      <c r="F174" s="425"/>
      <c r="G174" s="425"/>
      <c r="H174" s="405"/>
      <c r="I174" s="409"/>
      <c r="J174" s="410"/>
    </row>
    <row r="175" spans="1:11" x14ac:dyDescent="0.2">
      <c r="A175" s="37"/>
      <c r="C175" s="773"/>
      <c r="D175" s="451"/>
      <c r="E175" s="405"/>
      <c r="F175" s="425"/>
      <c r="G175" s="425"/>
      <c r="H175" s="405"/>
      <c r="I175" s="409"/>
      <c r="J175" s="410"/>
    </row>
    <row r="176" spans="1:11" x14ac:dyDescent="0.2">
      <c r="A176" s="37"/>
      <c r="C176" s="773"/>
      <c r="D176" s="451"/>
      <c r="E176" s="405"/>
      <c r="F176" s="425"/>
      <c r="G176" s="425"/>
      <c r="H176" s="405"/>
      <c r="I176" s="409"/>
      <c r="J176" s="410"/>
    </row>
    <row r="177" spans="1:11" x14ac:dyDescent="0.2">
      <c r="A177" s="37"/>
      <c r="C177" s="773"/>
      <c r="D177" s="451"/>
      <c r="E177" s="405"/>
      <c r="F177" s="425"/>
      <c r="G177" s="425"/>
      <c r="H177" s="405"/>
      <c r="I177" s="409"/>
      <c r="J177" s="410"/>
    </row>
    <row r="178" spans="1:11" x14ac:dyDescent="0.2">
      <c r="A178" s="37"/>
      <c r="C178" s="773"/>
      <c r="D178" s="451"/>
      <c r="E178" s="405"/>
      <c r="F178" s="425"/>
      <c r="G178" s="425"/>
      <c r="H178" s="405"/>
      <c r="I178" s="409"/>
      <c r="J178" s="410"/>
    </row>
    <row r="179" spans="1:11" hidden="1" x14ac:dyDescent="0.2">
      <c r="A179" s="37"/>
      <c r="C179" s="773"/>
      <c r="D179" s="451"/>
      <c r="E179" s="405"/>
      <c r="F179" s="425"/>
      <c r="G179" s="425"/>
      <c r="H179" s="405"/>
      <c r="I179" s="409"/>
      <c r="J179" s="410"/>
    </row>
    <row r="180" spans="1:11" x14ac:dyDescent="0.2">
      <c r="A180" s="37"/>
      <c r="C180" s="773"/>
      <c r="D180" s="451"/>
      <c r="E180" s="405"/>
      <c r="F180" s="425"/>
      <c r="G180" s="425"/>
      <c r="H180" s="405"/>
      <c r="I180" s="409"/>
      <c r="J180" s="410"/>
    </row>
    <row r="181" spans="1:11" x14ac:dyDescent="0.2">
      <c r="A181" s="37"/>
      <c r="C181" s="773"/>
      <c r="D181" s="451"/>
      <c r="E181" s="405"/>
      <c r="F181" s="425"/>
      <c r="G181" s="425"/>
      <c r="H181" s="405"/>
      <c r="I181" s="409"/>
      <c r="J181" s="410"/>
    </row>
    <row r="182" spans="1:11" ht="7.5" customHeight="1" x14ac:dyDescent="0.2">
      <c r="A182" s="37"/>
      <c r="C182" s="773"/>
      <c r="D182" s="451"/>
      <c r="E182" s="405"/>
      <c r="F182" s="425"/>
      <c r="G182" s="425"/>
      <c r="H182" s="405"/>
      <c r="I182" s="409"/>
      <c r="J182" s="410"/>
    </row>
    <row r="183" spans="1:11" s="164" customFormat="1" ht="15.75" thickBot="1" x14ac:dyDescent="0.3">
      <c r="A183" s="40"/>
      <c r="B183" s="163" t="s">
        <v>111</v>
      </c>
      <c r="C183" s="802"/>
      <c r="D183" s="492"/>
      <c r="E183" s="472"/>
      <c r="F183" s="471"/>
      <c r="G183" s="471"/>
      <c r="H183" s="472"/>
      <c r="I183" s="473"/>
      <c r="J183" s="473">
        <f>SUM(J151:J182)</f>
        <v>291034.15000000002</v>
      </c>
      <c r="K183" s="493">
        <v>5</v>
      </c>
    </row>
    <row r="184" spans="1:11" ht="15" thickTop="1" x14ac:dyDescent="0.2">
      <c r="A184" s="37"/>
      <c r="C184" s="773"/>
      <c r="D184" s="451"/>
      <c r="E184" s="405"/>
      <c r="F184" s="425"/>
      <c r="G184" s="425"/>
      <c r="H184" s="405"/>
      <c r="I184" s="409"/>
      <c r="J184" s="410"/>
    </row>
    <row r="185" spans="1:11" ht="15" x14ac:dyDescent="0.2">
      <c r="A185" s="37"/>
      <c r="B185" s="171" t="s">
        <v>220</v>
      </c>
      <c r="C185" s="773"/>
      <c r="D185" s="451"/>
      <c r="E185" s="405"/>
      <c r="F185" s="425"/>
      <c r="G185" s="425"/>
      <c r="H185" s="405"/>
      <c r="I185" s="409"/>
      <c r="J185" s="410"/>
    </row>
    <row r="186" spans="1:11" x14ac:dyDescent="0.2">
      <c r="A186" s="37"/>
      <c r="C186" s="773"/>
      <c r="D186" s="451"/>
      <c r="E186" s="405"/>
      <c r="F186" s="425"/>
      <c r="G186" s="425"/>
      <c r="H186" s="405"/>
      <c r="I186" s="409"/>
      <c r="J186" s="410"/>
    </row>
    <row r="187" spans="1:11" ht="42.75" customHeight="1" x14ac:dyDescent="0.2">
      <c r="A187" s="37"/>
      <c r="B187" s="47" t="s">
        <v>221</v>
      </c>
      <c r="C187" s="773"/>
      <c r="D187" s="451"/>
      <c r="E187" s="405"/>
      <c r="F187" s="425"/>
      <c r="G187" s="425"/>
      <c r="H187" s="405"/>
      <c r="I187" s="409"/>
      <c r="J187" s="410"/>
    </row>
    <row r="188" spans="1:11" x14ac:dyDescent="0.2">
      <c r="A188" s="37"/>
      <c r="C188" s="773"/>
      <c r="D188" s="451"/>
      <c r="E188" s="405"/>
      <c r="F188" s="425"/>
      <c r="G188" s="425"/>
      <c r="H188" s="405"/>
      <c r="I188" s="409"/>
      <c r="J188" s="410"/>
    </row>
    <row r="189" spans="1:11" x14ac:dyDescent="0.2">
      <c r="A189" s="37" t="s">
        <v>77</v>
      </c>
      <c r="B189" s="172" t="s">
        <v>222</v>
      </c>
      <c r="C189" s="773">
        <v>170</v>
      </c>
      <c r="D189" s="407" t="s">
        <v>87</v>
      </c>
      <c r="E189" s="545">
        <v>0</v>
      </c>
      <c r="F189" s="545">
        <v>0</v>
      </c>
      <c r="G189" s="545">
        <v>0</v>
      </c>
      <c r="H189" s="545">
        <v>621.27</v>
      </c>
      <c r="I189" s="546">
        <f>E189+F189+G189+H189</f>
        <v>621.27</v>
      </c>
      <c r="J189" s="547">
        <f>I189*C189</f>
        <v>105615.9</v>
      </c>
      <c r="K189" s="437"/>
    </row>
    <row r="190" spans="1:11" x14ac:dyDescent="0.2">
      <c r="A190" s="37"/>
      <c r="C190" s="773"/>
      <c r="D190" s="451"/>
      <c r="E190" s="405"/>
      <c r="F190" s="425"/>
      <c r="G190" s="425"/>
      <c r="H190" s="405"/>
      <c r="I190" s="409"/>
      <c r="J190" s="410"/>
    </row>
    <row r="191" spans="1:11" ht="57.75" customHeight="1" x14ac:dyDescent="0.2">
      <c r="A191" s="37"/>
      <c r="B191" s="168" t="s">
        <v>223</v>
      </c>
      <c r="C191" s="773"/>
      <c r="D191" s="451"/>
      <c r="E191" s="405"/>
      <c r="F191" s="425"/>
      <c r="G191" s="425"/>
      <c r="H191" s="405"/>
      <c r="I191" s="409"/>
      <c r="J191" s="410"/>
    </row>
    <row r="192" spans="1:11" x14ac:dyDescent="0.2">
      <c r="A192" s="37"/>
      <c r="B192" s="38"/>
      <c r="C192" s="773"/>
      <c r="D192" s="451"/>
      <c r="E192" s="405"/>
      <c r="F192" s="425"/>
      <c r="G192" s="425"/>
      <c r="H192" s="405"/>
      <c r="I192" s="409"/>
      <c r="J192" s="410"/>
    </row>
    <row r="193" spans="1:11" ht="28.5" x14ac:dyDescent="0.2">
      <c r="A193" s="37" t="s">
        <v>78</v>
      </c>
      <c r="B193" s="38" t="s">
        <v>224</v>
      </c>
      <c r="C193" s="773">
        <v>2</v>
      </c>
      <c r="D193" s="451" t="s">
        <v>199</v>
      </c>
      <c r="E193" s="545">
        <v>0</v>
      </c>
      <c r="F193" s="545">
        <v>0</v>
      </c>
      <c r="G193" s="545">
        <v>0</v>
      </c>
      <c r="H193" s="545">
        <v>392334.67</v>
      </c>
      <c r="I193" s="546">
        <f>E193+F193+G193+H193</f>
        <v>392334.67</v>
      </c>
      <c r="J193" s="547">
        <f>I193*C193</f>
        <v>784669.34</v>
      </c>
      <c r="K193" s="437"/>
    </row>
    <row r="194" spans="1:11" x14ac:dyDescent="0.2">
      <c r="A194" s="37"/>
      <c r="B194" s="38"/>
      <c r="C194" s="770"/>
      <c r="D194" s="451"/>
      <c r="E194" s="405"/>
      <c r="F194" s="425"/>
      <c r="G194" s="425"/>
      <c r="H194" s="405"/>
      <c r="I194" s="409"/>
      <c r="J194" s="410"/>
    </row>
    <row r="195" spans="1:11" ht="28.5" x14ac:dyDescent="0.2">
      <c r="A195" s="37" t="s">
        <v>79</v>
      </c>
      <c r="B195" s="38" t="s">
        <v>225</v>
      </c>
      <c r="C195" s="773">
        <v>1</v>
      </c>
      <c r="D195" s="451" t="s">
        <v>199</v>
      </c>
      <c r="E195" s="545">
        <v>0</v>
      </c>
      <c r="F195" s="545">
        <v>0</v>
      </c>
      <c r="G195" s="545">
        <v>0</v>
      </c>
      <c r="H195" s="545">
        <v>523364.12</v>
      </c>
      <c r="I195" s="546">
        <f>E195+F195+G195+H195</f>
        <v>523364.12</v>
      </c>
      <c r="J195" s="547">
        <f>I195*C195</f>
        <v>523364.12</v>
      </c>
      <c r="K195" s="437"/>
    </row>
    <row r="196" spans="1:11" x14ac:dyDescent="0.2">
      <c r="A196" s="37"/>
      <c r="B196" s="168"/>
      <c r="C196" s="773"/>
      <c r="D196" s="451"/>
      <c r="E196" s="405"/>
      <c r="F196" s="425"/>
      <c r="G196" s="425"/>
      <c r="H196" s="405"/>
      <c r="I196" s="409"/>
      <c r="J196" s="410"/>
    </row>
    <row r="197" spans="1:11" ht="58.5" customHeight="1" x14ac:dyDescent="0.2">
      <c r="A197" s="28"/>
      <c r="B197" s="176" t="s">
        <v>226</v>
      </c>
      <c r="C197" s="773"/>
      <c r="D197" s="451"/>
      <c r="E197" s="405"/>
      <c r="F197" s="425"/>
      <c r="G197" s="425"/>
      <c r="H197" s="405"/>
      <c r="I197" s="409"/>
      <c r="J197" s="410"/>
    </row>
    <row r="198" spans="1:11" x14ac:dyDescent="0.2">
      <c r="A198" s="28"/>
      <c r="B198" s="48"/>
      <c r="C198" s="773"/>
      <c r="D198" s="451"/>
      <c r="E198" s="405"/>
      <c r="F198" s="425"/>
      <c r="G198" s="425"/>
      <c r="H198" s="405"/>
      <c r="I198" s="409"/>
      <c r="J198" s="410"/>
    </row>
    <row r="199" spans="1:11" ht="28.5" x14ac:dyDescent="0.2">
      <c r="A199" s="28" t="s">
        <v>80</v>
      </c>
      <c r="B199" s="48" t="s">
        <v>227</v>
      </c>
      <c r="C199" s="773">
        <v>148</v>
      </c>
      <c r="D199" s="407" t="s">
        <v>87</v>
      </c>
      <c r="E199" s="545">
        <v>0</v>
      </c>
      <c r="F199" s="545">
        <v>0</v>
      </c>
      <c r="G199" s="545">
        <v>0</v>
      </c>
      <c r="H199" s="545">
        <v>1161.21</v>
      </c>
      <c r="I199" s="546">
        <f>E199+F199+G199+H199</f>
        <v>1161.21</v>
      </c>
      <c r="J199" s="547">
        <f>I199*C199</f>
        <v>171859.08</v>
      </c>
      <c r="K199" s="437"/>
    </row>
    <row r="200" spans="1:11" x14ac:dyDescent="0.2">
      <c r="A200" s="37"/>
      <c r="B200" s="168"/>
      <c r="C200" s="773"/>
      <c r="D200" s="451"/>
      <c r="E200" s="405"/>
      <c r="F200" s="425"/>
      <c r="G200" s="425"/>
      <c r="H200" s="405"/>
      <c r="I200" s="409"/>
      <c r="J200" s="410"/>
    </row>
    <row r="201" spans="1:11" x14ac:dyDescent="0.2">
      <c r="A201" s="37"/>
      <c r="B201" s="168"/>
      <c r="C201" s="773"/>
      <c r="D201" s="451"/>
      <c r="E201" s="405"/>
      <c r="F201" s="425"/>
      <c r="G201" s="425"/>
      <c r="H201" s="405"/>
      <c r="I201" s="409"/>
      <c r="J201" s="410"/>
    </row>
    <row r="202" spans="1:11" x14ac:dyDescent="0.2">
      <c r="A202" s="37"/>
      <c r="B202" s="168"/>
      <c r="C202" s="773"/>
      <c r="D202" s="451"/>
      <c r="E202" s="405"/>
      <c r="F202" s="425"/>
      <c r="G202" s="425"/>
      <c r="H202" s="405"/>
      <c r="I202" s="409"/>
      <c r="J202" s="410"/>
    </row>
    <row r="203" spans="1:11" x14ac:dyDescent="0.2">
      <c r="A203" s="37"/>
      <c r="B203" s="168"/>
      <c r="C203" s="773"/>
      <c r="D203" s="451"/>
      <c r="E203" s="405"/>
      <c r="F203" s="425"/>
      <c r="G203" s="425"/>
      <c r="H203" s="405"/>
      <c r="I203" s="409"/>
      <c r="J203" s="453"/>
    </row>
    <row r="204" spans="1:11" x14ac:dyDescent="0.2">
      <c r="A204" s="37"/>
      <c r="B204" s="168"/>
      <c r="C204" s="773"/>
      <c r="D204" s="451"/>
      <c r="E204" s="405"/>
      <c r="F204" s="425"/>
      <c r="G204" s="425"/>
      <c r="H204" s="405"/>
      <c r="I204" s="409"/>
      <c r="J204" s="453"/>
    </row>
    <row r="205" spans="1:11" x14ac:dyDescent="0.2">
      <c r="A205" s="37"/>
      <c r="B205" s="168"/>
      <c r="C205" s="773"/>
      <c r="D205" s="451"/>
      <c r="E205" s="405"/>
      <c r="F205" s="425"/>
      <c r="G205" s="425"/>
      <c r="H205" s="405"/>
      <c r="I205" s="409"/>
      <c r="J205" s="453"/>
    </row>
    <row r="206" spans="1:11" x14ac:dyDescent="0.2">
      <c r="A206" s="37"/>
      <c r="B206" s="168"/>
      <c r="C206" s="773"/>
      <c r="D206" s="451"/>
      <c r="E206" s="405"/>
      <c r="F206" s="425"/>
      <c r="G206" s="425"/>
      <c r="H206" s="405"/>
      <c r="I206" s="409"/>
      <c r="J206" s="453"/>
    </row>
    <row r="207" spans="1:11" x14ac:dyDescent="0.2">
      <c r="A207" s="37"/>
      <c r="B207" s="168"/>
      <c r="C207" s="773"/>
      <c r="D207" s="451"/>
      <c r="E207" s="405"/>
      <c r="F207" s="425"/>
      <c r="G207" s="425"/>
      <c r="H207" s="405"/>
      <c r="I207" s="409"/>
      <c r="J207" s="453"/>
    </row>
    <row r="208" spans="1:11" x14ac:dyDescent="0.2">
      <c r="A208" s="37"/>
      <c r="B208" s="168"/>
      <c r="C208" s="773"/>
      <c r="D208" s="451"/>
      <c r="E208" s="405"/>
      <c r="F208" s="425"/>
      <c r="G208" s="425"/>
      <c r="H208" s="405"/>
      <c r="I208" s="409"/>
      <c r="J208" s="453"/>
    </row>
    <row r="209" spans="1:11" hidden="1" x14ac:dyDescent="0.2">
      <c r="A209" s="37"/>
      <c r="B209" s="168"/>
      <c r="C209" s="773"/>
      <c r="D209" s="451"/>
      <c r="E209" s="405"/>
      <c r="F209" s="425"/>
      <c r="G209" s="425"/>
      <c r="H209" s="405"/>
      <c r="I209" s="409"/>
      <c r="J209" s="453"/>
    </row>
    <row r="210" spans="1:11" x14ac:dyDescent="0.2">
      <c r="A210" s="37"/>
      <c r="B210" s="168"/>
      <c r="C210" s="773"/>
      <c r="D210" s="451"/>
      <c r="E210" s="405"/>
      <c r="F210" s="425"/>
      <c r="G210" s="425"/>
      <c r="H210" s="405"/>
      <c r="I210" s="409"/>
      <c r="J210" s="453"/>
    </row>
    <row r="211" spans="1:11" ht="12" customHeight="1" x14ac:dyDescent="0.2">
      <c r="A211" s="37"/>
      <c r="B211" s="168"/>
      <c r="C211" s="773"/>
      <c r="D211" s="451"/>
      <c r="E211" s="405"/>
      <c r="F211" s="425"/>
      <c r="G211" s="425"/>
      <c r="H211" s="405"/>
      <c r="I211" s="409"/>
      <c r="J211" s="453"/>
    </row>
    <row r="212" spans="1:11" s="164" customFormat="1" ht="15.75" thickBot="1" x14ac:dyDescent="0.3">
      <c r="A212" s="40"/>
      <c r="B212" s="163" t="s">
        <v>111</v>
      </c>
      <c r="C212" s="802"/>
      <c r="D212" s="492"/>
      <c r="E212" s="472"/>
      <c r="F212" s="471"/>
      <c r="G212" s="471"/>
      <c r="H212" s="472"/>
      <c r="I212" s="473"/>
      <c r="J212" s="473">
        <f>SUM(J185:J211)</f>
        <v>1585508.44</v>
      </c>
      <c r="K212" s="493">
        <v>6</v>
      </c>
    </row>
    <row r="213" spans="1:11" ht="15" thickTop="1" x14ac:dyDescent="0.2">
      <c r="A213" s="37"/>
      <c r="C213" s="773"/>
      <c r="D213" s="451"/>
      <c r="E213" s="405"/>
      <c r="F213" s="425"/>
      <c r="G213" s="425"/>
      <c r="H213" s="405"/>
      <c r="I213" s="409"/>
      <c r="J213" s="410"/>
    </row>
    <row r="214" spans="1:11" ht="15" x14ac:dyDescent="0.2">
      <c r="A214" s="37"/>
      <c r="B214" s="171" t="s">
        <v>220</v>
      </c>
      <c r="C214" s="773"/>
      <c r="D214" s="451"/>
      <c r="E214" s="405"/>
      <c r="F214" s="425"/>
      <c r="G214" s="425"/>
      <c r="H214" s="405"/>
      <c r="I214" s="409"/>
      <c r="J214" s="410"/>
    </row>
    <row r="215" spans="1:11" x14ac:dyDescent="0.2">
      <c r="A215" s="37"/>
      <c r="B215" s="168"/>
      <c r="C215" s="773"/>
      <c r="D215" s="451"/>
      <c r="E215" s="405"/>
      <c r="F215" s="425"/>
      <c r="G215" s="425"/>
      <c r="H215" s="405"/>
      <c r="I215" s="409"/>
      <c r="J215" s="410"/>
    </row>
    <row r="216" spans="1:11" ht="57" x14ac:dyDescent="0.2">
      <c r="A216" s="37"/>
      <c r="B216" s="34" t="s">
        <v>228</v>
      </c>
      <c r="C216" s="773"/>
      <c r="D216" s="451"/>
      <c r="E216" s="405"/>
      <c r="F216" s="425"/>
      <c r="G216" s="425"/>
      <c r="H216" s="405"/>
      <c r="I216" s="409"/>
      <c r="J216" s="410"/>
    </row>
    <row r="217" spans="1:11" x14ac:dyDescent="0.2">
      <c r="A217" s="37"/>
      <c r="B217" s="172"/>
      <c r="C217" s="773"/>
      <c r="D217" s="451"/>
      <c r="E217" s="405"/>
      <c r="F217" s="425"/>
      <c r="G217" s="425"/>
      <c r="H217" s="405"/>
      <c r="I217" s="409"/>
      <c r="J217" s="410"/>
    </row>
    <row r="218" spans="1:11" ht="28.5" x14ac:dyDescent="0.2">
      <c r="A218" s="37" t="s">
        <v>77</v>
      </c>
      <c r="B218" s="161" t="s">
        <v>229</v>
      </c>
      <c r="C218" s="773">
        <v>19</v>
      </c>
      <c r="D218" s="451" t="s">
        <v>199</v>
      </c>
      <c r="E218" s="545">
        <v>0</v>
      </c>
      <c r="F218" s="545">
        <v>0</v>
      </c>
      <c r="G218" s="545">
        <v>0</v>
      </c>
      <c r="H218" s="545">
        <v>4564.51</v>
      </c>
      <c r="I218" s="546">
        <f>E218+F218+G218+H218</f>
        <v>4564.51</v>
      </c>
      <c r="J218" s="547">
        <f>I218*C218</f>
        <v>86725.69</v>
      </c>
      <c r="K218" s="437"/>
    </row>
    <row r="219" spans="1:11" x14ac:dyDescent="0.2">
      <c r="A219" s="37"/>
      <c r="B219" s="38"/>
      <c r="C219" s="773"/>
      <c r="D219" s="451"/>
      <c r="E219" s="405"/>
      <c r="F219" s="425"/>
      <c r="G219" s="425"/>
      <c r="H219" s="405"/>
      <c r="I219" s="409"/>
      <c r="J219" s="410"/>
    </row>
    <row r="220" spans="1:11" ht="29.25" customHeight="1" x14ac:dyDescent="0.2">
      <c r="A220" s="37"/>
      <c r="B220" s="34" t="s">
        <v>230</v>
      </c>
      <c r="C220" s="773"/>
      <c r="D220" s="451"/>
      <c r="E220" s="405"/>
      <c r="F220" s="425"/>
      <c r="G220" s="425"/>
      <c r="H220" s="405"/>
      <c r="I220" s="409"/>
      <c r="J220" s="410"/>
    </row>
    <row r="221" spans="1:11" x14ac:dyDescent="0.2">
      <c r="A221" s="37"/>
      <c r="B221" s="38"/>
      <c r="C221" s="773"/>
      <c r="D221" s="451"/>
      <c r="E221" s="405"/>
      <c r="F221" s="425"/>
      <c r="G221" s="425"/>
      <c r="H221" s="405"/>
      <c r="I221" s="409"/>
      <c r="J221" s="410"/>
    </row>
    <row r="222" spans="1:11" x14ac:dyDescent="0.2">
      <c r="A222" s="37" t="s">
        <v>78</v>
      </c>
      <c r="B222" s="172" t="s">
        <v>3760</v>
      </c>
      <c r="C222" s="773">
        <v>1420</v>
      </c>
      <c r="D222" s="451" t="s">
        <v>98</v>
      </c>
      <c r="E222" s="545">
        <v>0</v>
      </c>
      <c r="F222" s="545">
        <v>0</v>
      </c>
      <c r="G222" s="545">
        <v>0</v>
      </c>
      <c r="H222" s="545">
        <v>294.89999999999998</v>
      </c>
      <c r="I222" s="546">
        <f>E222+F222+G222+H222</f>
        <v>294.89999999999998</v>
      </c>
      <c r="J222" s="547">
        <f>I222*C222</f>
        <v>418758</v>
      </c>
      <c r="K222" s="437"/>
    </row>
    <row r="223" spans="1:11" x14ac:dyDescent="0.2">
      <c r="A223" s="37"/>
      <c r="B223" s="38"/>
      <c r="C223" s="773"/>
      <c r="D223" s="451"/>
      <c r="E223" s="405"/>
      <c r="F223" s="425"/>
      <c r="G223" s="425"/>
      <c r="H223" s="405"/>
      <c r="I223" s="409"/>
      <c r="J223" s="410"/>
    </row>
    <row r="224" spans="1:11" ht="16.5" customHeight="1" x14ac:dyDescent="0.2">
      <c r="A224" s="37" t="s">
        <v>79</v>
      </c>
      <c r="B224" s="172" t="s">
        <v>231</v>
      </c>
      <c r="C224" s="773">
        <v>379</v>
      </c>
      <c r="D224" s="451" t="s">
        <v>98</v>
      </c>
      <c r="E224" s="545">
        <v>0</v>
      </c>
      <c r="F224" s="545">
        <v>0</v>
      </c>
      <c r="G224" s="545">
        <v>0</v>
      </c>
      <c r="H224" s="545">
        <v>294.89999999999998</v>
      </c>
      <c r="I224" s="546">
        <f>E224+F224+G224+H224</f>
        <v>294.89999999999998</v>
      </c>
      <c r="J224" s="547">
        <f>I224*C224</f>
        <v>111767.1</v>
      </c>
      <c r="K224" s="437"/>
    </row>
    <row r="225" spans="1:11" x14ac:dyDescent="0.2">
      <c r="A225" s="37"/>
      <c r="B225" s="36"/>
      <c r="C225" s="770"/>
      <c r="D225" s="451"/>
      <c r="E225" s="405"/>
      <c r="F225" s="425"/>
      <c r="G225" s="425"/>
      <c r="H225" s="405"/>
      <c r="I225" s="409"/>
      <c r="J225" s="410"/>
    </row>
    <row r="226" spans="1:11" ht="15" x14ac:dyDescent="0.2">
      <c r="A226" s="37"/>
      <c r="B226" s="166" t="s">
        <v>232</v>
      </c>
      <c r="C226" s="770"/>
      <c r="D226" s="451"/>
      <c r="E226" s="405"/>
      <c r="F226" s="425"/>
      <c r="G226" s="425"/>
      <c r="H226" s="405"/>
      <c r="I226" s="409"/>
      <c r="J226" s="410"/>
    </row>
    <row r="227" spans="1:11" x14ac:dyDescent="0.2">
      <c r="A227" s="37"/>
      <c r="B227" s="36"/>
      <c r="C227" s="770"/>
      <c r="D227" s="451"/>
      <c r="E227" s="405"/>
      <c r="F227" s="425"/>
      <c r="G227" s="425"/>
      <c r="H227" s="405"/>
      <c r="I227" s="409"/>
      <c r="J227" s="410"/>
    </row>
    <row r="228" spans="1:11" ht="57" customHeight="1" x14ac:dyDescent="0.2">
      <c r="A228" s="37"/>
      <c r="B228" s="173" t="s">
        <v>233</v>
      </c>
      <c r="C228" s="773"/>
      <c r="D228" s="451"/>
      <c r="E228" s="405"/>
      <c r="F228" s="425"/>
      <c r="G228" s="425"/>
      <c r="H228" s="405"/>
      <c r="I228" s="409"/>
      <c r="J228" s="410"/>
    </row>
    <row r="229" spans="1:11" x14ac:dyDescent="0.2">
      <c r="A229" s="37"/>
      <c r="B229" s="173"/>
      <c r="C229" s="773"/>
      <c r="D229" s="451"/>
      <c r="E229" s="405"/>
      <c r="F229" s="425"/>
      <c r="G229" s="425"/>
      <c r="H229" s="405"/>
      <c r="I229" s="409"/>
      <c r="J229" s="410"/>
    </row>
    <row r="230" spans="1:11" x14ac:dyDescent="0.2">
      <c r="A230" s="37" t="s">
        <v>80</v>
      </c>
      <c r="B230" s="172" t="s">
        <v>234</v>
      </c>
      <c r="C230" s="773">
        <v>290</v>
      </c>
      <c r="D230" s="451" t="s">
        <v>87</v>
      </c>
      <c r="E230" s="545">
        <v>0</v>
      </c>
      <c r="F230" s="545">
        <v>0</v>
      </c>
      <c r="G230" s="545">
        <v>0</v>
      </c>
      <c r="H230" s="545">
        <v>478.68</v>
      </c>
      <c r="I230" s="546">
        <f>E230+F230+G230+H230</f>
        <v>478.68</v>
      </c>
      <c r="J230" s="547">
        <f>I230*C230</f>
        <v>138817.20000000001</v>
      </c>
      <c r="K230" s="437"/>
    </row>
    <row r="231" spans="1:11" x14ac:dyDescent="0.2">
      <c r="A231" s="37"/>
      <c r="B231" s="172"/>
      <c r="C231" s="773"/>
      <c r="D231" s="451"/>
      <c r="E231" s="405"/>
      <c r="F231" s="425"/>
      <c r="G231" s="425"/>
      <c r="H231" s="405"/>
      <c r="I231" s="409"/>
      <c r="J231" s="410"/>
    </row>
    <row r="232" spans="1:11" x14ac:dyDescent="0.2">
      <c r="A232" s="37" t="s">
        <v>81</v>
      </c>
      <c r="B232" s="172" t="s">
        <v>235</v>
      </c>
      <c r="C232" s="773">
        <v>541</v>
      </c>
      <c r="D232" s="451" t="s">
        <v>87</v>
      </c>
      <c r="E232" s="545">
        <v>0</v>
      </c>
      <c r="F232" s="545">
        <v>0</v>
      </c>
      <c r="G232" s="545">
        <v>0</v>
      </c>
      <c r="H232" s="545">
        <v>926.01</v>
      </c>
      <c r="I232" s="546">
        <f>E232+F232+G232+H232</f>
        <v>926.01</v>
      </c>
      <c r="J232" s="547">
        <f>I232*C232</f>
        <v>500971.41</v>
      </c>
      <c r="K232" s="437"/>
    </row>
    <row r="233" spans="1:11" x14ac:dyDescent="0.2">
      <c r="A233" s="37"/>
      <c r="B233" s="172"/>
      <c r="C233" s="773"/>
      <c r="D233" s="451"/>
      <c r="E233" s="405"/>
      <c r="F233" s="425"/>
      <c r="G233" s="425"/>
      <c r="H233" s="405"/>
      <c r="I233" s="409"/>
      <c r="J233" s="410"/>
    </row>
    <row r="234" spans="1:11" x14ac:dyDescent="0.2">
      <c r="A234" s="37"/>
      <c r="B234" s="172"/>
      <c r="C234" s="773"/>
      <c r="D234" s="451"/>
      <c r="E234" s="405"/>
      <c r="F234" s="425"/>
      <c r="G234" s="425"/>
      <c r="H234" s="405"/>
      <c r="I234" s="409"/>
      <c r="J234" s="410"/>
    </row>
    <row r="235" spans="1:11" x14ac:dyDescent="0.2">
      <c r="A235" s="37"/>
      <c r="B235" s="172"/>
      <c r="C235" s="773"/>
      <c r="D235" s="451"/>
      <c r="E235" s="405"/>
      <c r="F235" s="425"/>
      <c r="G235" s="425"/>
      <c r="H235" s="405"/>
      <c r="I235" s="409"/>
      <c r="J235" s="410"/>
    </row>
    <row r="236" spans="1:11" x14ac:dyDescent="0.2">
      <c r="A236" s="37"/>
      <c r="B236" s="172"/>
      <c r="C236" s="773"/>
      <c r="D236" s="451"/>
      <c r="E236" s="405"/>
      <c r="F236" s="425"/>
      <c r="G236" s="425"/>
      <c r="H236" s="405"/>
      <c r="I236" s="409"/>
      <c r="J236" s="410"/>
    </row>
    <row r="237" spans="1:11" x14ac:dyDescent="0.2">
      <c r="A237" s="37"/>
      <c r="B237" s="172"/>
      <c r="C237" s="773"/>
      <c r="D237" s="451"/>
      <c r="E237" s="405"/>
      <c r="F237" s="425"/>
      <c r="G237" s="425"/>
      <c r="H237" s="405"/>
      <c r="I237" s="409"/>
      <c r="J237" s="410"/>
    </row>
    <row r="238" spans="1:11" x14ac:dyDescent="0.2">
      <c r="A238" s="37"/>
      <c r="B238" s="172"/>
      <c r="C238" s="773"/>
      <c r="D238" s="451"/>
      <c r="E238" s="405"/>
      <c r="F238" s="425"/>
      <c r="G238" s="425"/>
      <c r="H238" s="405"/>
      <c r="I238" s="409"/>
      <c r="J238" s="410"/>
    </row>
    <row r="239" spans="1:11" x14ac:dyDescent="0.2">
      <c r="A239" s="37"/>
      <c r="B239" s="172"/>
      <c r="C239" s="773"/>
      <c r="D239" s="451"/>
      <c r="E239" s="405"/>
      <c r="F239" s="425"/>
      <c r="G239" s="425"/>
      <c r="H239" s="405"/>
      <c r="I239" s="409"/>
      <c r="J239" s="410"/>
    </row>
    <row r="240" spans="1:11" hidden="1" x14ac:dyDescent="0.2">
      <c r="A240" s="37"/>
      <c r="B240" s="172"/>
      <c r="C240" s="773"/>
      <c r="D240" s="451"/>
      <c r="E240" s="405"/>
      <c r="F240" s="425"/>
      <c r="G240" s="425"/>
      <c r="H240" s="405"/>
      <c r="I240" s="409"/>
      <c r="J240" s="410"/>
    </row>
    <row r="241" spans="1:11" x14ac:dyDescent="0.2">
      <c r="A241" s="37"/>
      <c r="B241" s="172"/>
      <c r="C241" s="773"/>
      <c r="D241" s="451"/>
      <c r="E241" s="405"/>
      <c r="F241" s="425"/>
      <c r="G241" s="425"/>
      <c r="H241" s="405"/>
      <c r="I241" s="409"/>
      <c r="J241" s="410"/>
    </row>
    <row r="242" spans="1:11" ht="22.5" customHeight="1" x14ac:dyDescent="0.2">
      <c r="A242" s="37"/>
      <c r="B242" s="172"/>
      <c r="C242" s="773"/>
      <c r="D242" s="451"/>
      <c r="E242" s="405"/>
      <c r="F242" s="425"/>
      <c r="G242" s="425"/>
      <c r="H242" s="405"/>
      <c r="I242" s="409"/>
      <c r="J242" s="410"/>
    </row>
    <row r="243" spans="1:11" ht="9" customHeight="1" x14ac:dyDescent="0.2">
      <c r="A243" s="37"/>
      <c r="B243" s="172"/>
      <c r="C243" s="773"/>
      <c r="D243" s="451"/>
      <c r="E243" s="405"/>
      <c r="F243" s="425"/>
      <c r="G243" s="425"/>
      <c r="H243" s="405"/>
      <c r="I243" s="409"/>
      <c r="J243" s="410"/>
    </row>
    <row r="244" spans="1:11" s="164" customFormat="1" ht="15.75" thickBot="1" x14ac:dyDescent="0.3">
      <c r="A244" s="40"/>
      <c r="B244" s="163" t="s">
        <v>111</v>
      </c>
      <c r="C244" s="802"/>
      <c r="D244" s="492"/>
      <c r="E244" s="472"/>
      <c r="F244" s="471"/>
      <c r="G244" s="471"/>
      <c r="H244" s="472"/>
      <c r="I244" s="473"/>
      <c r="J244" s="473">
        <f>SUM(J217:J243)</f>
        <v>1257039.3999999999</v>
      </c>
      <c r="K244" s="493">
        <v>7</v>
      </c>
    </row>
    <row r="245" spans="1:11" ht="15" thickTop="1" x14ac:dyDescent="0.2">
      <c r="A245" s="37"/>
      <c r="B245" s="36"/>
      <c r="C245" s="770"/>
      <c r="D245" s="451"/>
      <c r="E245" s="405"/>
      <c r="F245" s="425"/>
      <c r="G245" s="425"/>
      <c r="H245" s="405"/>
      <c r="I245" s="409"/>
      <c r="J245" s="410"/>
    </row>
    <row r="246" spans="1:11" ht="15" x14ac:dyDescent="0.2">
      <c r="A246" s="37"/>
      <c r="B246" s="166" t="s">
        <v>236</v>
      </c>
      <c r="C246" s="773"/>
      <c r="D246" s="451"/>
      <c r="E246" s="405"/>
      <c r="F246" s="425"/>
      <c r="G246" s="425"/>
      <c r="H246" s="405"/>
      <c r="I246" s="409"/>
      <c r="J246" s="410"/>
    </row>
    <row r="247" spans="1:11" x14ac:dyDescent="0.2">
      <c r="A247" s="37"/>
      <c r="B247" s="169"/>
      <c r="C247" s="770"/>
      <c r="D247" s="451"/>
      <c r="E247" s="405"/>
      <c r="F247" s="425"/>
      <c r="G247" s="425"/>
      <c r="H247" s="405"/>
      <c r="I247" s="409"/>
      <c r="J247" s="410"/>
    </row>
    <row r="248" spans="1:11" ht="42.75" x14ac:dyDescent="0.2">
      <c r="A248" s="37"/>
      <c r="B248" s="168" t="s">
        <v>237</v>
      </c>
      <c r="C248" s="773"/>
      <c r="D248" s="451"/>
      <c r="E248" s="405"/>
      <c r="F248" s="425"/>
      <c r="G248" s="425"/>
      <c r="H248" s="405"/>
      <c r="I248" s="409"/>
      <c r="J248" s="410"/>
    </row>
    <row r="249" spans="1:11" x14ac:dyDescent="0.2">
      <c r="A249" s="37"/>
      <c r="B249" s="168"/>
      <c r="C249" s="773"/>
      <c r="D249" s="451"/>
      <c r="E249" s="405"/>
      <c r="F249" s="425"/>
      <c r="G249" s="425"/>
      <c r="H249" s="405"/>
      <c r="I249" s="409"/>
      <c r="J249" s="410"/>
    </row>
    <row r="250" spans="1:11" x14ac:dyDescent="0.2">
      <c r="A250" s="37" t="s">
        <v>77</v>
      </c>
      <c r="B250" s="38" t="s">
        <v>238</v>
      </c>
      <c r="C250" s="773">
        <v>539</v>
      </c>
      <c r="D250" s="451" t="s">
        <v>98</v>
      </c>
      <c r="E250" s="545">
        <v>0</v>
      </c>
      <c r="F250" s="545">
        <v>0</v>
      </c>
      <c r="G250" s="545">
        <v>0</v>
      </c>
      <c r="H250" s="545">
        <v>80.069999999999993</v>
      </c>
      <c r="I250" s="546">
        <f>E250+F250+G250+H250</f>
        <v>80.069999999999993</v>
      </c>
      <c r="J250" s="547">
        <f>I250*C250</f>
        <v>43157.73</v>
      </c>
      <c r="K250" s="437"/>
    </row>
    <row r="251" spans="1:11" x14ac:dyDescent="0.2">
      <c r="A251" s="37"/>
      <c r="B251" s="34"/>
      <c r="C251" s="773"/>
      <c r="D251" s="451"/>
      <c r="E251" s="405"/>
      <c r="F251" s="425"/>
      <c r="G251" s="425"/>
      <c r="H251" s="405"/>
      <c r="I251" s="409"/>
      <c r="J251" s="430"/>
    </row>
    <row r="252" spans="1:11" ht="59.25" customHeight="1" x14ac:dyDescent="0.2">
      <c r="A252" s="37"/>
      <c r="B252" s="168" t="s">
        <v>239</v>
      </c>
      <c r="C252" s="773"/>
      <c r="D252" s="451"/>
      <c r="E252" s="405"/>
      <c r="F252" s="425"/>
      <c r="G252" s="425"/>
      <c r="H252" s="405"/>
      <c r="I252" s="409"/>
      <c r="J252" s="410"/>
    </row>
    <row r="253" spans="1:11" x14ac:dyDescent="0.2">
      <c r="A253" s="37"/>
      <c r="B253" s="168"/>
      <c r="C253" s="773"/>
      <c r="D253" s="451"/>
      <c r="E253" s="405"/>
      <c r="F253" s="425"/>
      <c r="G253" s="425"/>
      <c r="H253" s="405"/>
      <c r="I253" s="409"/>
      <c r="J253" s="410"/>
    </row>
    <row r="254" spans="1:11" x14ac:dyDescent="0.2">
      <c r="A254" s="37" t="s">
        <v>78</v>
      </c>
      <c r="B254" s="38" t="s">
        <v>240</v>
      </c>
      <c r="C254" s="773">
        <v>189</v>
      </c>
      <c r="D254" s="451" t="s">
        <v>98</v>
      </c>
      <c r="E254" s="545">
        <v>0</v>
      </c>
      <c r="F254" s="545">
        <v>0</v>
      </c>
      <c r="G254" s="545">
        <v>0</v>
      </c>
      <c r="H254" s="545">
        <v>1346.08</v>
      </c>
      <c r="I254" s="546">
        <f>E254+F254+G254+H254</f>
        <v>1346.08</v>
      </c>
      <c r="J254" s="547">
        <f>I254*C254</f>
        <v>254409.12</v>
      </c>
      <c r="K254" s="437"/>
    </row>
    <row r="255" spans="1:11" x14ac:dyDescent="0.2">
      <c r="A255" s="37"/>
      <c r="B255" s="38"/>
      <c r="C255" s="773"/>
      <c r="D255" s="451"/>
      <c r="E255" s="405"/>
      <c r="F255" s="425"/>
      <c r="G255" s="425"/>
      <c r="H255" s="405"/>
      <c r="I255" s="409"/>
      <c r="J255" s="430"/>
    </row>
    <row r="256" spans="1:11" x14ac:dyDescent="0.2">
      <c r="A256" s="37" t="s">
        <v>79</v>
      </c>
      <c r="B256" s="38" t="s">
        <v>241</v>
      </c>
      <c r="C256" s="773">
        <v>14</v>
      </c>
      <c r="D256" s="451" t="s">
        <v>98</v>
      </c>
      <c r="E256" s="545">
        <v>0</v>
      </c>
      <c r="F256" s="545">
        <v>0</v>
      </c>
      <c r="G256" s="545">
        <v>0</v>
      </c>
      <c r="H256" s="545">
        <v>726.2</v>
      </c>
      <c r="I256" s="546">
        <f>E256+F256+G256+H256</f>
        <v>726.2</v>
      </c>
      <c r="J256" s="547">
        <f>I256*C256</f>
        <v>10166.799999999999</v>
      </c>
      <c r="K256" s="437"/>
    </row>
    <row r="257" spans="1:11" x14ac:dyDescent="0.2">
      <c r="A257" s="37"/>
      <c r="B257" s="38"/>
      <c r="C257" s="773"/>
      <c r="D257" s="451"/>
      <c r="E257" s="405"/>
      <c r="F257" s="425"/>
      <c r="G257" s="425"/>
      <c r="H257" s="405"/>
      <c r="I257" s="409"/>
      <c r="J257" s="430"/>
    </row>
    <row r="258" spans="1:11" x14ac:dyDescent="0.2">
      <c r="A258" s="37" t="s">
        <v>80</v>
      </c>
      <c r="B258" s="38" t="s">
        <v>242</v>
      </c>
      <c r="C258" s="773">
        <v>36</v>
      </c>
      <c r="D258" s="451" t="s">
        <v>98</v>
      </c>
      <c r="E258" s="545">
        <v>0</v>
      </c>
      <c r="F258" s="545">
        <v>0</v>
      </c>
      <c r="G258" s="545">
        <v>0</v>
      </c>
      <c r="H258" s="545">
        <v>726.2</v>
      </c>
      <c r="I258" s="546">
        <f>E258+F258+G258+H258</f>
        <v>726.2</v>
      </c>
      <c r="J258" s="547">
        <f>I258*C258</f>
        <v>26143.200000000001</v>
      </c>
      <c r="K258" s="437"/>
    </row>
    <row r="259" spans="1:11" x14ac:dyDescent="0.2">
      <c r="A259" s="37"/>
      <c r="B259" s="38"/>
      <c r="C259" s="773"/>
      <c r="D259" s="451"/>
      <c r="E259" s="405"/>
      <c r="F259" s="425"/>
      <c r="G259" s="425"/>
      <c r="H259" s="405"/>
      <c r="I259" s="409"/>
      <c r="J259" s="430"/>
    </row>
    <row r="260" spans="1:11" x14ac:dyDescent="0.2">
      <c r="A260" s="37" t="s">
        <v>81</v>
      </c>
      <c r="B260" s="38" t="s">
        <v>243</v>
      </c>
      <c r="C260" s="773">
        <v>177</v>
      </c>
      <c r="D260" s="451" t="s">
        <v>98</v>
      </c>
      <c r="E260" s="545">
        <v>0</v>
      </c>
      <c r="F260" s="545">
        <v>0</v>
      </c>
      <c r="G260" s="545">
        <v>0</v>
      </c>
      <c r="H260" s="545">
        <v>193.28</v>
      </c>
      <c r="I260" s="546">
        <f>E260+F260+G260+H260</f>
        <v>193.28</v>
      </c>
      <c r="J260" s="547">
        <f>I260*C260</f>
        <v>34210.559999999998</v>
      </c>
      <c r="K260" s="437"/>
    </row>
    <row r="261" spans="1:11" x14ac:dyDescent="0.2">
      <c r="A261" s="37"/>
      <c r="B261" s="38"/>
      <c r="C261" s="773"/>
      <c r="D261" s="451"/>
      <c r="E261" s="405"/>
      <c r="F261" s="425"/>
      <c r="G261" s="425"/>
      <c r="H261" s="405"/>
      <c r="I261" s="409"/>
      <c r="J261" s="430"/>
    </row>
    <row r="262" spans="1:11" x14ac:dyDescent="0.2">
      <c r="A262" s="37" t="s">
        <v>92</v>
      </c>
      <c r="B262" s="38" t="s">
        <v>244</v>
      </c>
      <c r="C262" s="773">
        <v>352</v>
      </c>
      <c r="D262" s="451" t="s">
        <v>98</v>
      </c>
      <c r="E262" s="545">
        <v>0</v>
      </c>
      <c r="F262" s="545">
        <v>0</v>
      </c>
      <c r="G262" s="545">
        <v>0</v>
      </c>
      <c r="H262" s="545">
        <v>289.93</v>
      </c>
      <c r="I262" s="546">
        <f>E262+F262+G262+H262</f>
        <v>289.93</v>
      </c>
      <c r="J262" s="547">
        <f>I262*C262</f>
        <v>102055.36</v>
      </c>
      <c r="K262" s="437"/>
    </row>
    <row r="263" spans="1:11" x14ac:dyDescent="0.2">
      <c r="A263" s="37"/>
      <c r="B263" s="169"/>
      <c r="C263" s="773"/>
      <c r="D263" s="451"/>
      <c r="E263" s="405"/>
      <c r="F263" s="425"/>
      <c r="G263" s="425"/>
      <c r="H263" s="405"/>
      <c r="I263" s="409"/>
      <c r="J263" s="410"/>
    </row>
    <row r="264" spans="1:11" ht="27.75" customHeight="1" x14ac:dyDescent="0.2">
      <c r="A264" s="37" t="s">
        <v>94</v>
      </c>
      <c r="B264" s="169" t="s">
        <v>245</v>
      </c>
      <c r="C264" s="773">
        <v>104</v>
      </c>
      <c r="D264" s="451" t="s">
        <v>98</v>
      </c>
      <c r="E264" s="545">
        <v>0</v>
      </c>
      <c r="F264" s="545">
        <v>0</v>
      </c>
      <c r="G264" s="545">
        <v>0</v>
      </c>
      <c r="H264" s="545">
        <v>242.99</v>
      </c>
      <c r="I264" s="546">
        <f>E264+F264+G264+H264</f>
        <v>242.99</v>
      </c>
      <c r="J264" s="547">
        <f>I264*C264</f>
        <v>25270.959999999999</v>
      </c>
      <c r="K264" s="437"/>
    </row>
    <row r="265" spans="1:11" x14ac:dyDescent="0.2">
      <c r="A265" s="37"/>
      <c r="B265" s="178"/>
      <c r="C265" s="773"/>
      <c r="D265" s="407"/>
      <c r="E265" s="405"/>
      <c r="F265" s="425"/>
      <c r="G265" s="425"/>
      <c r="H265" s="405"/>
      <c r="I265" s="409"/>
      <c r="J265" s="410"/>
    </row>
    <row r="266" spans="1:11" ht="42.75" x14ac:dyDescent="0.2">
      <c r="A266" s="37"/>
      <c r="B266" s="168" t="s">
        <v>246</v>
      </c>
      <c r="C266" s="773"/>
      <c r="D266" s="451"/>
      <c r="E266" s="405"/>
      <c r="F266" s="425"/>
      <c r="G266" s="425"/>
      <c r="H266" s="405"/>
      <c r="I266" s="409"/>
      <c r="J266" s="410"/>
    </row>
    <row r="267" spans="1:11" x14ac:dyDescent="0.2">
      <c r="A267" s="37"/>
      <c r="B267" s="169"/>
      <c r="C267" s="773"/>
      <c r="D267" s="451"/>
      <c r="E267" s="405"/>
      <c r="F267" s="425"/>
      <c r="G267" s="425"/>
      <c r="H267" s="405"/>
      <c r="I267" s="409"/>
      <c r="J267" s="410"/>
    </row>
    <row r="268" spans="1:11" x14ac:dyDescent="0.2">
      <c r="A268" s="37" t="s">
        <v>96</v>
      </c>
      <c r="B268" s="38" t="s">
        <v>247</v>
      </c>
      <c r="C268" s="773">
        <v>4570</v>
      </c>
      <c r="D268" s="451" t="s">
        <v>98</v>
      </c>
      <c r="E268" s="545">
        <v>0</v>
      </c>
      <c r="F268" s="545">
        <v>0</v>
      </c>
      <c r="G268" s="545">
        <v>0</v>
      </c>
      <c r="H268" s="545">
        <v>502.54</v>
      </c>
      <c r="I268" s="546">
        <f>E268+F268+G268+H268</f>
        <v>502.54</v>
      </c>
      <c r="J268" s="547">
        <f>I268*C268</f>
        <v>2296607.7999999998</v>
      </c>
      <c r="K268" s="437"/>
    </row>
    <row r="269" spans="1:11" x14ac:dyDescent="0.2">
      <c r="A269" s="37"/>
      <c r="B269" s="38"/>
      <c r="C269" s="773"/>
      <c r="D269" s="451"/>
      <c r="E269" s="405"/>
      <c r="F269" s="425"/>
      <c r="G269" s="425"/>
      <c r="H269" s="405"/>
      <c r="I269" s="409"/>
      <c r="J269" s="410"/>
    </row>
    <row r="270" spans="1:11" x14ac:dyDescent="0.2">
      <c r="A270" s="37"/>
      <c r="B270" s="43"/>
      <c r="C270" s="770"/>
      <c r="D270" s="451"/>
      <c r="E270" s="405"/>
      <c r="F270" s="425"/>
      <c r="G270" s="425"/>
      <c r="H270" s="405"/>
      <c r="I270" s="409"/>
      <c r="J270" s="410"/>
    </row>
    <row r="271" spans="1:11" ht="22.5" customHeight="1" x14ac:dyDescent="0.2">
      <c r="A271" s="37"/>
      <c r="B271" s="43"/>
      <c r="C271" s="770"/>
      <c r="D271" s="451"/>
      <c r="E271" s="405"/>
      <c r="F271" s="425"/>
      <c r="G271" s="425"/>
      <c r="H271" s="405"/>
      <c r="I271" s="409"/>
      <c r="J271" s="410"/>
    </row>
    <row r="272" spans="1:11" x14ac:dyDescent="0.2">
      <c r="A272" s="37"/>
      <c r="B272" s="43"/>
      <c r="C272" s="770"/>
      <c r="D272" s="451"/>
      <c r="E272" s="405"/>
      <c r="F272" s="425"/>
      <c r="G272" s="425"/>
      <c r="H272" s="405"/>
      <c r="I272" s="409"/>
      <c r="J272" s="410"/>
    </row>
    <row r="273" spans="1:11" hidden="1" x14ac:dyDescent="0.2">
      <c r="A273" s="37"/>
      <c r="B273" s="43"/>
      <c r="C273" s="770"/>
      <c r="D273" s="451"/>
      <c r="E273" s="405"/>
      <c r="F273" s="425"/>
      <c r="G273" s="425"/>
      <c r="H273" s="405"/>
      <c r="I273" s="409"/>
      <c r="J273" s="410"/>
    </row>
    <row r="274" spans="1:11" x14ac:dyDescent="0.2">
      <c r="A274" s="37"/>
      <c r="B274" s="43"/>
      <c r="C274" s="770"/>
      <c r="D274" s="451"/>
      <c r="E274" s="405"/>
      <c r="F274" s="425"/>
      <c r="G274" s="425"/>
      <c r="H274" s="405"/>
      <c r="I274" s="409"/>
      <c r="J274" s="410"/>
    </row>
    <row r="275" spans="1:11" ht="12" customHeight="1" x14ac:dyDescent="0.2">
      <c r="A275" s="37"/>
      <c r="B275" s="43"/>
      <c r="C275" s="770"/>
      <c r="D275" s="451"/>
      <c r="E275" s="405"/>
      <c r="F275" s="425"/>
      <c r="G275" s="425"/>
      <c r="H275" s="405"/>
      <c r="I275" s="409"/>
      <c r="J275" s="410"/>
    </row>
    <row r="276" spans="1:11" s="164" customFormat="1" ht="15.75" thickBot="1" x14ac:dyDescent="0.3">
      <c r="A276" s="40"/>
      <c r="B276" s="163" t="s">
        <v>111</v>
      </c>
      <c r="C276" s="802"/>
      <c r="D276" s="492"/>
      <c r="E276" s="472"/>
      <c r="F276" s="471"/>
      <c r="G276" s="471"/>
      <c r="H276" s="472"/>
      <c r="I276" s="473"/>
      <c r="J276" s="473">
        <f>SUM(J249:J275)</f>
        <v>2792021.53</v>
      </c>
      <c r="K276" s="493">
        <v>8</v>
      </c>
    </row>
    <row r="277" spans="1:11" ht="15" thickTop="1" x14ac:dyDescent="0.2">
      <c r="A277" s="37"/>
      <c r="B277" s="36"/>
      <c r="C277" s="770"/>
      <c r="D277" s="451"/>
      <c r="E277" s="405"/>
      <c r="F277" s="425"/>
      <c r="G277" s="425"/>
      <c r="H277" s="405"/>
      <c r="I277" s="409"/>
      <c r="J277" s="410"/>
    </row>
    <row r="278" spans="1:11" ht="15" x14ac:dyDescent="0.2">
      <c r="A278" s="37"/>
      <c r="B278" s="166" t="s">
        <v>248</v>
      </c>
      <c r="C278" s="773"/>
      <c r="D278" s="451"/>
      <c r="E278" s="405"/>
      <c r="F278" s="425"/>
      <c r="G278" s="425"/>
      <c r="H278" s="405"/>
      <c r="I278" s="409"/>
      <c r="J278" s="410"/>
    </row>
    <row r="279" spans="1:11" x14ac:dyDescent="0.2">
      <c r="A279" s="37"/>
      <c r="B279" s="169"/>
      <c r="C279" s="773"/>
      <c r="D279" s="451"/>
      <c r="E279" s="405"/>
      <c r="F279" s="425"/>
      <c r="G279" s="425"/>
      <c r="H279" s="405"/>
      <c r="I279" s="409"/>
      <c r="J279" s="410"/>
    </row>
    <row r="280" spans="1:11" ht="57.75" customHeight="1" x14ac:dyDescent="0.2">
      <c r="A280" s="37"/>
      <c r="B280" s="168" t="s">
        <v>249</v>
      </c>
      <c r="C280" s="773"/>
      <c r="D280" s="451"/>
      <c r="E280" s="405"/>
      <c r="F280" s="425"/>
      <c r="G280" s="425"/>
      <c r="H280" s="405"/>
      <c r="I280" s="409"/>
      <c r="J280" s="410"/>
    </row>
    <row r="281" spans="1:11" x14ac:dyDescent="0.2">
      <c r="A281" s="37"/>
      <c r="B281" s="168"/>
      <c r="C281" s="773"/>
      <c r="D281" s="451"/>
      <c r="E281" s="405"/>
      <c r="F281" s="425"/>
      <c r="G281" s="425"/>
      <c r="H281" s="405"/>
      <c r="I281" s="409"/>
      <c r="J281" s="410"/>
    </row>
    <row r="282" spans="1:11" x14ac:dyDescent="0.2">
      <c r="A282" s="37" t="s">
        <v>77</v>
      </c>
      <c r="B282" s="169" t="s">
        <v>250</v>
      </c>
      <c r="C282" s="773">
        <v>83</v>
      </c>
      <c r="D282" s="451" t="s">
        <v>98</v>
      </c>
      <c r="E282" s="545">
        <v>0</v>
      </c>
      <c r="F282" s="545">
        <v>0</v>
      </c>
      <c r="G282" s="545">
        <v>0</v>
      </c>
      <c r="H282" s="545">
        <v>4320.7</v>
      </c>
      <c r="I282" s="546">
        <f>E282+F282+G282+H282</f>
        <v>4320.7</v>
      </c>
      <c r="J282" s="547">
        <f>I282*C282</f>
        <v>358618.1</v>
      </c>
      <c r="K282" s="437"/>
    </row>
    <row r="283" spans="1:11" x14ac:dyDescent="0.2">
      <c r="A283" s="37"/>
      <c r="B283" s="169"/>
      <c r="C283" s="773"/>
      <c r="D283" s="451"/>
      <c r="E283" s="405"/>
      <c r="F283" s="425"/>
      <c r="G283" s="425"/>
      <c r="H283" s="405"/>
      <c r="I283" s="409"/>
      <c r="J283" s="410"/>
    </row>
    <row r="284" spans="1:11" ht="56.25" customHeight="1" x14ac:dyDescent="0.2">
      <c r="A284" s="37"/>
      <c r="B284" s="168" t="s">
        <v>251</v>
      </c>
      <c r="C284" s="773"/>
      <c r="D284" s="451"/>
      <c r="E284" s="405"/>
      <c r="F284" s="425"/>
      <c r="G284" s="425"/>
      <c r="H284" s="405"/>
      <c r="I284" s="409"/>
      <c r="J284" s="410"/>
    </row>
    <row r="285" spans="1:11" x14ac:dyDescent="0.2">
      <c r="A285" s="37"/>
      <c r="B285" s="168"/>
      <c r="C285" s="773"/>
      <c r="D285" s="451"/>
      <c r="E285" s="405"/>
      <c r="F285" s="425"/>
      <c r="G285" s="425"/>
      <c r="H285" s="405"/>
      <c r="I285" s="409"/>
      <c r="J285" s="410"/>
    </row>
    <row r="286" spans="1:11" x14ac:dyDescent="0.2">
      <c r="A286" s="37" t="s">
        <v>78</v>
      </c>
      <c r="B286" s="38" t="s">
        <v>252</v>
      </c>
      <c r="C286" s="807">
        <v>832</v>
      </c>
      <c r="D286" s="490" t="s">
        <v>98</v>
      </c>
      <c r="E286" s="545">
        <v>0</v>
      </c>
      <c r="F286" s="545">
        <v>0</v>
      </c>
      <c r="G286" s="545">
        <v>0</v>
      </c>
      <c r="H286" s="545">
        <v>6776.06</v>
      </c>
      <c r="I286" s="546">
        <f>E286+F286+G286+H286</f>
        <v>6776.06</v>
      </c>
      <c r="J286" s="547">
        <f>I286*C286</f>
        <v>5637681.9199999999</v>
      </c>
      <c r="K286" s="437"/>
    </row>
    <row r="287" spans="1:11" x14ac:dyDescent="0.2">
      <c r="A287" s="37"/>
      <c r="B287" s="38"/>
      <c r="C287" s="807"/>
      <c r="D287" s="490"/>
      <c r="E287" s="405"/>
      <c r="F287" s="425"/>
      <c r="G287" s="425"/>
      <c r="H287" s="405"/>
      <c r="I287" s="409"/>
      <c r="J287" s="430"/>
    </row>
    <row r="288" spans="1:11" x14ac:dyDescent="0.2">
      <c r="A288" s="37" t="s">
        <v>79</v>
      </c>
      <c r="B288" s="127" t="s">
        <v>253</v>
      </c>
      <c r="C288" s="807">
        <v>80</v>
      </c>
      <c r="D288" s="490" t="s">
        <v>98</v>
      </c>
      <c r="E288" s="545">
        <v>0</v>
      </c>
      <c r="F288" s="545">
        <v>0</v>
      </c>
      <c r="G288" s="545">
        <v>0</v>
      </c>
      <c r="H288" s="545">
        <v>7095.26</v>
      </c>
      <c r="I288" s="546">
        <f>E288+F288+G288+H288</f>
        <v>7095.26</v>
      </c>
      <c r="J288" s="547">
        <f>I288*C288</f>
        <v>567620.80000000005</v>
      </c>
      <c r="K288" s="437"/>
    </row>
    <row r="289" spans="1:11" x14ac:dyDescent="0.2">
      <c r="A289" s="174"/>
      <c r="B289" s="175"/>
      <c r="C289" s="783"/>
      <c r="D289" s="489"/>
      <c r="E289" s="405"/>
      <c r="F289" s="425"/>
      <c r="G289" s="425"/>
      <c r="H289" s="405"/>
      <c r="I289" s="409"/>
      <c r="J289" s="430"/>
    </row>
    <row r="290" spans="1:11" x14ac:dyDescent="0.2">
      <c r="A290" s="37" t="s">
        <v>80</v>
      </c>
      <c r="B290" s="127" t="s">
        <v>254</v>
      </c>
      <c r="C290" s="807">
        <v>39</v>
      </c>
      <c r="D290" s="490" t="s">
        <v>98</v>
      </c>
      <c r="E290" s="545">
        <v>0</v>
      </c>
      <c r="F290" s="545">
        <v>0</v>
      </c>
      <c r="G290" s="545">
        <v>0</v>
      </c>
      <c r="H290" s="545">
        <v>6754.88</v>
      </c>
      <c r="I290" s="546">
        <f>E290+F290+G290+H290</f>
        <v>6754.88</v>
      </c>
      <c r="J290" s="547">
        <f>I290*C290</f>
        <v>263440.32</v>
      </c>
      <c r="K290" s="437"/>
    </row>
    <row r="291" spans="1:11" x14ac:dyDescent="0.2">
      <c r="A291" s="174"/>
      <c r="B291" s="175"/>
      <c r="C291" s="783"/>
      <c r="D291" s="489"/>
      <c r="E291" s="405"/>
      <c r="F291" s="425"/>
      <c r="G291" s="425"/>
      <c r="H291" s="405"/>
      <c r="I291" s="409"/>
      <c r="J291" s="430"/>
    </row>
    <row r="292" spans="1:11" x14ac:dyDescent="0.2">
      <c r="A292" s="174" t="s">
        <v>81</v>
      </c>
      <c r="B292" s="175" t="s">
        <v>255</v>
      </c>
      <c r="C292" s="783">
        <v>188</v>
      </c>
      <c r="D292" s="489" t="s">
        <v>98</v>
      </c>
      <c r="E292" s="545">
        <v>0</v>
      </c>
      <c r="F292" s="545">
        <v>0</v>
      </c>
      <c r="G292" s="545">
        <v>0</v>
      </c>
      <c r="H292" s="545">
        <v>7825.98</v>
      </c>
      <c r="I292" s="546">
        <f>E292+F292+G292+H292</f>
        <v>7825.98</v>
      </c>
      <c r="J292" s="547">
        <f>I292*C292</f>
        <v>1471284.24</v>
      </c>
      <c r="K292" s="437"/>
    </row>
    <row r="293" spans="1:11" x14ac:dyDescent="0.2">
      <c r="A293" s="37"/>
      <c r="B293" s="49"/>
      <c r="C293" s="773"/>
      <c r="D293" s="451"/>
      <c r="E293" s="405"/>
      <c r="F293" s="425"/>
      <c r="G293" s="425"/>
      <c r="H293" s="405"/>
      <c r="I293" s="409"/>
      <c r="J293" s="430"/>
    </row>
    <row r="294" spans="1:11" x14ac:dyDescent="0.2">
      <c r="A294" s="37"/>
      <c r="B294" s="49"/>
      <c r="C294" s="773"/>
      <c r="D294" s="451"/>
      <c r="E294" s="405"/>
      <c r="F294" s="425"/>
      <c r="G294" s="425"/>
      <c r="H294" s="405"/>
      <c r="I294" s="409"/>
      <c r="J294" s="430"/>
    </row>
    <row r="295" spans="1:11" x14ac:dyDescent="0.2">
      <c r="A295" s="37"/>
      <c r="B295" s="49"/>
      <c r="C295" s="773"/>
      <c r="D295" s="451"/>
      <c r="E295" s="405"/>
      <c r="F295" s="425"/>
      <c r="G295" s="425"/>
      <c r="H295" s="405"/>
      <c r="I295" s="409"/>
      <c r="J295" s="430"/>
    </row>
    <row r="296" spans="1:11" x14ac:dyDescent="0.2">
      <c r="A296" s="37"/>
      <c r="B296" s="49"/>
      <c r="C296" s="773"/>
      <c r="D296" s="451"/>
      <c r="E296" s="405"/>
      <c r="F296" s="425"/>
      <c r="G296" s="425"/>
      <c r="H296" s="405"/>
      <c r="I296" s="409"/>
      <c r="J296" s="430"/>
    </row>
    <row r="297" spans="1:11" x14ac:dyDescent="0.2">
      <c r="A297" s="37"/>
      <c r="B297" s="49"/>
      <c r="C297" s="773"/>
      <c r="D297" s="451"/>
      <c r="E297" s="405"/>
      <c r="F297" s="425"/>
      <c r="G297" s="425"/>
      <c r="H297" s="405"/>
      <c r="I297" s="409"/>
      <c r="J297" s="430"/>
    </row>
    <row r="298" spans="1:11" x14ac:dyDescent="0.2">
      <c r="A298" s="37"/>
      <c r="B298" s="49"/>
      <c r="C298" s="773"/>
      <c r="D298" s="451"/>
      <c r="E298" s="405"/>
      <c r="F298" s="425"/>
      <c r="G298" s="425"/>
      <c r="H298" s="405"/>
      <c r="I298" s="409"/>
      <c r="J298" s="430"/>
    </row>
    <row r="299" spans="1:11" x14ac:dyDescent="0.2">
      <c r="A299" s="37"/>
      <c r="B299" s="49"/>
      <c r="C299" s="773"/>
      <c r="D299" s="451"/>
      <c r="E299" s="405"/>
      <c r="F299" s="425"/>
      <c r="G299" s="425"/>
      <c r="H299" s="405"/>
      <c r="I299" s="409"/>
      <c r="J299" s="430"/>
    </row>
    <row r="300" spans="1:11" x14ac:dyDescent="0.2">
      <c r="A300" s="37"/>
      <c r="B300" s="49"/>
      <c r="C300" s="773"/>
      <c r="D300" s="451"/>
      <c r="E300" s="405"/>
      <c r="F300" s="425"/>
      <c r="G300" s="425"/>
      <c r="H300" s="405"/>
      <c r="I300" s="409"/>
      <c r="J300" s="430"/>
    </row>
    <row r="301" spans="1:11" x14ac:dyDescent="0.2">
      <c r="A301" s="37"/>
      <c r="B301" s="49"/>
      <c r="C301" s="773"/>
      <c r="D301" s="451"/>
      <c r="E301" s="405"/>
      <c r="F301" s="425"/>
      <c r="G301" s="425"/>
      <c r="H301" s="405"/>
      <c r="I301" s="409"/>
      <c r="J301" s="430"/>
    </row>
    <row r="302" spans="1:11" x14ac:dyDescent="0.2">
      <c r="A302" s="37"/>
      <c r="B302" s="49"/>
      <c r="C302" s="773"/>
      <c r="D302" s="451"/>
      <c r="E302" s="405"/>
      <c r="F302" s="425"/>
      <c r="G302" s="425"/>
      <c r="H302" s="405"/>
      <c r="I302" s="409"/>
      <c r="J302" s="430"/>
    </row>
    <row r="303" spans="1:11" x14ac:dyDescent="0.2">
      <c r="A303" s="37"/>
      <c r="B303" s="49"/>
      <c r="C303" s="773"/>
      <c r="D303" s="451"/>
      <c r="E303" s="405"/>
      <c r="F303" s="425"/>
      <c r="G303" s="425"/>
      <c r="H303" s="405"/>
      <c r="I303" s="409"/>
      <c r="J303" s="430"/>
    </row>
    <row r="304" spans="1:11" x14ac:dyDescent="0.2">
      <c r="A304" s="37"/>
      <c r="B304" s="49"/>
      <c r="C304" s="773"/>
      <c r="D304" s="451"/>
      <c r="E304" s="405"/>
      <c r="F304" s="425"/>
      <c r="G304" s="425"/>
      <c r="H304" s="405"/>
      <c r="I304" s="409"/>
      <c r="J304" s="430"/>
    </row>
    <row r="305" spans="1:11" x14ac:dyDescent="0.2">
      <c r="A305" s="37"/>
      <c r="B305" s="49"/>
      <c r="C305" s="773"/>
      <c r="D305" s="451"/>
      <c r="E305" s="405"/>
      <c r="F305" s="425"/>
      <c r="G305" s="425"/>
      <c r="H305" s="405"/>
      <c r="I305" s="409"/>
      <c r="J305" s="430"/>
    </row>
    <row r="306" spans="1:11" ht="12.75" hidden="1" customHeight="1" x14ac:dyDescent="0.2">
      <c r="A306" s="37"/>
      <c r="B306" s="49"/>
      <c r="C306" s="773"/>
      <c r="D306" s="451"/>
      <c r="E306" s="405"/>
      <c r="F306" s="425"/>
      <c r="G306" s="425"/>
      <c r="H306" s="405"/>
      <c r="I306" s="409"/>
      <c r="J306" s="430"/>
    </row>
    <row r="307" spans="1:11" ht="13.5" customHeight="1" x14ac:dyDescent="0.2">
      <c r="A307" s="37"/>
      <c r="B307" s="49"/>
      <c r="C307" s="773"/>
      <c r="D307" s="451"/>
      <c r="E307" s="405"/>
      <c r="F307" s="425"/>
      <c r="G307" s="425"/>
      <c r="H307" s="405"/>
      <c r="I307" s="409"/>
      <c r="J307" s="430"/>
    </row>
    <row r="308" spans="1:11" ht="12" customHeight="1" x14ac:dyDescent="0.2">
      <c r="A308" s="37"/>
      <c r="B308" s="49"/>
      <c r="C308" s="773"/>
      <c r="D308" s="451"/>
      <c r="E308" s="405"/>
      <c r="F308" s="425"/>
      <c r="G308" s="425"/>
      <c r="H308" s="405"/>
      <c r="I308" s="409"/>
      <c r="J308" s="430"/>
    </row>
    <row r="309" spans="1:11" ht="9.75" customHeight="1" x14ac:dyDescent="0.2">
      <c r="A309" s="37"/>
      <c r="B309" s="49"/>
      <c r="C309" s="773"/>
      <c r="D309" s="451"/>
      <c r="E309" s="405"/>
      <c r="F309" s="425"/>
      <c r="G309" s="425"/>
      <c r="H309" s="405"/>
      <c r="I309" s="409"/>
      <c r="J309" s="430"/>
    </row>
    <row r="310" spans="1:11" ht="9" customHeight="1" x14ac:dyDescent="0.2">
      <c r="A310" s="37"/>
      <c r="B310" s="179"/>
      <c r="C310" s="773"/>
      <c r="D310" s="451"/>
      <c r="E310" s="405"/>
      <c r="F310" s="425"/>
      <c r="G310" s="425"/>
      <c r="H310" s="405"/>
      <c r="I310" s="409"/>
      <c r="J310" s="430"/>
    </row>
    <row r="311" spans="1:11" s="164" customFormat="1" ht="15.75" thickBot="1" x14ac:dyDescent="0.3">
      <c r="A311" s="40"/>
      <c r="B311" s="163" t="s">
        <v>111</v>
      </c>
      <c r="C311" s="802"/>
      <c r="D311" s="492"/>
      <c r="E311" s="472"/>
      <c r="F311" s="471"/>
      <c r="G311" s="471"/>
      <c r="H311" s="472"/>
      <c r="I311" s="473"/>
      <c r="J311" s="473">
        <f>SUM(J281:J310)</f>
        <v>8298645.3799999999</v>
      </c>
      <c r="K311" s="493">
        <v>9</v>
      </c>
    </row>
    <row r="312" spans="1:11" ht="15" thickTop="1" x14ac:dyDescent="0.2">
      <c r="A312" s="37"/>
      <c r="B312" s="36"/>
      <c r="C312" s="770"/>
      <c r="D312" s="451"/>
      <c r="E312" s="405"/>
      <c r="F312" s="425"/>
      <c r="G312" s="425"/>
      <c r="H312" s="405"/>
      <c r="I312" s="409"/>
      <c r="J312" s="410"/>
    </row>
    <row r="313" spans="1:11" ht="15" x14ac:dyDescent="0.2">
      <c r="A313" s="37"/>
      <c r="B313" s="363" t="s">
        <v>256</v>
      </c>
      <c r="C313" s="773"/>
      <c r="D313" s="451"/>
      <c r="E313" s="405"/>
      <c r="F313" s="425"/>
      <c r="G313" s="425"/>
      <c r="H313" s="405"/>
      <c r="I313" s="409"/>
      <c r="J313" s="410"/>
    </row>
    <row r="314" spans="1:11" x14ac:dyDescent="0.2">
      <c r="A314" s="37"/>
      <c r="B314" s="179"/>
      <c r="C314" s="773"/>
      <c r="D314" s="451"/>
      <c r="E314" s="405"/>
      <c r="F314" s="425"/>
      <c r="G314" s="425"/>
      <c r="H314" s="405"/>
      <c r="I314" s="409"/>
      <c r="J314" s="430"/>
    </row>
    <row r="315" spans="1:11" ht="71.25" x14ac:dyDescent="0.2">
      <c r="A315" s="37"/>
      <c r="B315" s="168" t="s">
        <v>257</v>
      </c>
      <c r="C315" s="773"/>
      <c r="D315" s="451"/>
      <c r="E315" s="405"/>
      <c r="F315" s="425"/>
      <c r="G315" s="425"/>
      <c r="H315" s="405"/>
      <c r="I315" s="409"/>
      <c r="J315" s="410"/>
    </row>
    <row r="316" spans="1:11" x14ac:dyDescent="0.2">
      <c r="A316" s="37"/>
      <c r="B316" s="179"/>
      <c r="C316" s="773"/>
      <c r="D316" s="451"/>
      <c r="E316" s="405"/>
      <c r="F316" s="425"/>
      <c r="G316" s="425"/>
      <c r="H316" s="405"/>
      <c r="I316" s="409"/>
      <c r="J316" s="430"/>
    </row>
    <row r="317" spans="1:11" ht="28.5" x14ac:dyDescent="0.2">
      <c r="A317" s="37" t="s">
        <v>77</v>
      </c>
      <c r="B317" s="38" t="s">
        <v>3746</v>
      </c>
      <c r="C317" s="773">
        <v>47</v>
      </c>
      <c r="D317" s="451" t="s">
        <v>98</v>
      </c>
      <c r="E317" s="545">
        <v>0</v>
      </c>
      <c r="F317" s="545">
        <v>0</v>
      </c>
      <c r="G317" s="545">
        <v>0</v>
      </c>
      <c r="H317" s="545">
        <v>8128.54</v>
      </c>
      <c r="I317" s="546">
        <f>E317+F317+G317+H317</f>
        <v>8128.54</v>
      </c>
      <c r="J317" s="547">
        <f>I317*C317</f>
        <v>382041.38</v>
      </c>
      <c r="K317" s="437"/>
    </row>
    <row r="318" spans="1:11" x14ac:dyDescent="0.2">
      <c r="A318" s="37"/>
      <c r="B318" s="38"/>
      <c r="C318" s="773"/>
      <c r="D318" s="451"/>
      <c r="E318" s="405"/>
      <c r="F318" s="425"/>
      <c r="G318" s="425"/>
      <c r="H318" s="405"/>
      <c r="I318" s="409"/>
      <c r="J318" s="430"/>
    </row>
    <row r="319" spans="1:11" ht="28.5" x14ac:dyDescent="0.2">
      <c r="A319" s="37" t="s">
        <v>78</v>
      </c>
      <c r="B319" s="38" t="s">
        <v>258</v>
      </c>
      <c r="C319" s="773">
        <v>22</v>
      </c>
      <c r="D319" s="451" t="s">
        <v>98</v>
      </c>
      <c r="E319" s="545">
        <v>0</v>
      </c>
      <c r="F319" s="545">
        <v>0</v>
      </c>
      <c r="G319" s="545">
        <v>0</v>
      </c>
      <c r="H319" s="545">
        <v>5953.07</v>
      </c>
      <c r="I319" s="546">
        <f>E319+F319+G319+H319</f>
        <v>5953.07</v>
      </c>
      <c r="J319" s="547">
        <f>I319*C319</f>
        <v>130967.54</v>
      </c>
      <c r="K319" s="437"/>
    </row>
    <row r="320" spans="1:11" ht="7.5" customHeight="1" x14ac:dyDescent="0.2">
      <c r="A320" s="37"/>
      <c r="B320" s="179"/>
      <c r="C320" s="773"/>
      <c r="D320" s="451"/>
      <c r="E320" s="405"/>
      <c r="F320" s="425"/>
      <c r="G320" s="425"/>
      <c r="H320" s="405"/>
      <c r="I320" s="409"/>
      <c r="J320" s="410"/>
    </row>
    <row r="321" spans="1:11" ht="57.75" customHeight="1" x14ac:dyDescent="0.2">
      <c r="A321" s="37"/>
      <c r="B321" s="168" t="s">
        <v>259</v>
      </c>
      <c r="C321" s="773"/>
      <c r="D321" s="451"/>
      <c r="E321" s="405"/>
      <c r="F321" s="425"/>
      <c r="G321" s="425"/>
      <c r="H321" s="405"/>
      <c r="I321" s="409"/>
      <c r="J321" s="410"/>
    </row>
    <row r="322" spans="1:11" ht="8.25" customHeight="1" x14ac:dyDescent="0.2">
      <c r="A322" s="37"/>
      <c r="B322" s="168"/>
      <c r="C322" s="773"/>
      <c r="D322" s="451"/>
      <c r="E322" s="405"/>
      <c r="F322" s="425"/>
      <c r="G322" s="425"/>
      <c r="H322" s="405"/>
      <c r="I322" s="409"/>
      <c r="J322" s="410"/>
    </row>
    <row r="323" spans="1:11" x14ac:dyDescent="0.2">
      <c r="A323" s="37" t="s">
        <v>79</v>
      </c>
      <c r="B323" s="38" t="s">
        <v>260</v>
      </c>
      <c r="C323" s="773">
        <v>2</v>
      </c>
      <c r="D323" s="451" t="s">
        <v>98</v>
      </c>
      <c r="E323" s="545">
        <v>0</v>
      </c>
      <c r="F323" s="545">
        <v>0</v>
      </c>
      <c r="G323" s="545">
        <v>0</v>
      </c>
      <c r="H323" s="545">
        <v>5540.06</v>
      </c>
      <c r="I323" s="546">
        <f>E323+F323+G323+H323</f>
        <v>5540.06</v>
      </c>
      <c r="J323" s="547">
        <f>I323*C323</f>
        <v>11080.12</v>
      </c>
      <c r="K323" s="437"/>
    </row>
    <row r="324" spans="1:11" x14ac:dyDescent="0.2">
      <c r="A324" s="37"/>
      <c r="B324" s="38"/>
      <c r="C324" s="773"/>
      <c r="D324" s="451"/>
      <c r="E324" s="405"/>
      <c r="F324" s="425"/>
      <c r="G324" s="425"/>
      <c r="H324" s="405"/>
      <c r="I324" s="409"/>
      <c r="J324" s="430"/>
    </row>
    <row r="325" spans="1:11" ht="18.75" customHeight="1" x14ac:dyDescent="0.2">
      <c r="A325" s="37" t="s">
        <v>80</v>
      </c>
      <c r="B325" s="38" t="s">
        <v>261</v>
      </c>
      <c r="C325" s="773">
        <v>25</v>
      </c>
      <c r="D325" s="451" t="s">
        <v>98</v>
      </c>
      <c r="E325" s="545">
        <v>0</v>
      </c>
      <c r="F325" s="545">
        <v>0</v>
      </c>
      <c r="G325" s="545">
        <v>0</v>
      </c>
      <c r="H325" s="545">
        <v>3842.63</v>
      </c>
      <c r="I325" s="546">
        <f>E325+F325+G325+H325</f>
        <v>3842.63</v>
      </c>
      <c r="J325" s="547">
        <f>I325*C325</f>
        <v>96065.75</v>
      </c>
      <c r="K325" s="437"/>
    </row>
    <row r="326" spans="1:11" ht="7.5" customHeight="1" x14ac:dyDescent="0.2">
      <c r="A326" s="37"/>
      <c r="B326" s="38"/>
      <c r="C326" s="773"/>
      <c r="D326" s="451"/>
      <c r="E326" s="405"/>
      <c r="F326" s="425"/>
      <c r="G326" s="425"/>
      <c r="H326" s="405"/>
      <c r="I326" s="409"/>
      <c r="J326" s="430"/>
    </row>
    <row r="327" spans="1:11" x14ac:dyDescent="0.2">
      <c r="A327" s="37" t="s">
        <v>81</v>
      </c>
      <c r="B327" s="38" t="s">
        <v>262</v>
      </c>
      <c r="C327" s="773">
        <v>239</v>
      </c>
      <c r="D327" s="451" t="s">
        <v>98</v>
      </c>
      <c r="E327" s="545">
        <v>0</v>
      </c>
      <c r="F327" s="545">
        <v>0</v>
      </c>
      <c r="G327" s="545">
        <v>0</v>
      </c>
      <c r="H327" s="545">
        <v>5090.75</v>
      </c>
      <c r="I327" s="546">
        <f>E327+F327+G327+H327</f>
        <v>5090.75</v>
      </c>
      <c r="J327" s="547">
        <f>I327*C327</f>
        <v>1216689.25</v>
      </c>
      <c r="K327" s="437"/>
    </row>
    <row r="328" spans="1:11" x14ac:dyDescent="0.2">
      <c r="A328" s="37"/>
      <c r="B328" s="38"/>
      <c r="C328" s="773"/>
      <c r="D328" s="451"/>
      <c r="E328" s="405"/>
      <c r="F328" s="425"/>
      <c r="G328" s="425"/>
      <c r="H328" s="405"/>
      <c r="I328" s="409"/>
      <c r="J328" s="430"/>
    </row>
    <row r="329" spans="1:11" x14ac:dyDescent="0.2">
      <c r="A329" s="37" t="s">
        <v>92</v>
      </c>
      <c r="B329" s="127" t="s">
        <v>263</v>
      </c>
      <c r="C329" s="773">
        <v>123</v>
      </c>
      <c r="D329" s="451" t="s">
        <v>98</v>
      </c>
      <c r="E329" s="545">
        <v>0</v>
      </c>
      <c r="F329" s="545">
        <v>0</v>
      </c>
      <c r="G329" s="545">
        <v>0</v>
      </c>
      <c r="H329" s="545">
        <v>4766.99</v>
      </c>
      <c r="I329" s="546">
        <f>E329+F329+G329+H329</f>
        <v>4766.99</v>
      </c>
      <c r="J329" s="547">
        <f>I329*C329</f>
        <v>586339.77</v>
      </c>
      <c r="K329" s="437"/>
    </row>
    <row r="330" spans="1:11" x14ac:dyDescent="0.2">
      <c r="A330" s="37"/>
      <c r="B330" s="38"/>
      <c r="C330" s="773"/>
      <c r="D330" s="451"/>
      <c r="E330" s="405"/>
      <c r="F330" s="425"/>
      <c r="G330" s="425"/>
      <c r="H330" s="405"/>
      <c r="I330" s="409"/>
      <c r="J330" s="430"/>
    </row>
    <row r="331" spans="1:11" x14ac:dyDescent="0.2">
      <c r="A331" s="37" t="s">
        <v>94</v>
      </c>
      <c r="B331" s="38" t="s">
        <v>264</v>
      </c>
      <c r="C331" s="773">
        <v>5</v>
      </c>
      <c r="D331" s="451" t="s">
        <v>98</v>
      </c>
      <c r="E331" s="545">
        <v>0</v>
      </c>
      <c r="F331" s="545">
        <v>0</v>
      </c>
      <c r="G331" s="545">
        <v>0</v>
      </c>
      <c r="H331" s="545">
        <v>4878.9399999999996</v>
      </c>
      <c r="I331" s="546">
        <f>E331+F331+G331+H331</f>
        <v>4878.9399999999996</v>
      </c>
      <c r="J331" s="547">
        <f>I331*C331</f>
        <v>24394.7</v>
      </c>
      <c r="K331" s="437"/>
    </row>
    <row r="332" spans="1:11" x14ac:dyDescent="0.2">
      <c r="A332" s="37"/>
      <c r="B332" s="49"/>
      <c r="C332" s="773"/>
      <c r="D332" s="451"/>
      <c r="E332" s="405"/>
      <c r="F332" s="425"/>
      <c r="G332" s="425"/>
      <c r="H332" s="405"/>
      <c r="I332" s="409"/>
      <c r="J332" s="430"/>
    </row>
    <row r="333" spans="1:11" x14ac:dyDescent="0.2">
      <c r="A333" s="37"/>
      <c r="B333" s="49"/>
      <c r="C333" s="773"/>
      <c r="D333" s="451"/>
      <c r="E333" s="405"/>
      <c r="F333" s="425"/>
      <c r="G333" s="425"/>
      <c r="H333" s="405"/>
      <c r="I333" s="409"/>
      <c r="J333" s="430"/>
    </row>
    <row r="334" spans="1:11" x14ac:dyDescent="0.2">
      <c r="A334" s="37"/>
      <c r="B334" s="49"/>
      <c r="C334" s="773"/>
      <c r="D334" s="451"/>
      <c r="E334" s="405"/>
      <c r="F334" s="425"/>
      <c r="G334" s="425"/>
      <c r="H334" s="405"/>
      <c r="I334" s="409"/>
      <c r="J334" s="430"/>
    </row>
    <row r="335" spans="1:11" x14ac:dyDescent="0.2">
      <c r="A335" s="37"/>
      <c r="B335" s="49"/>
      <c r="C335" s="773"/>
      <c r="D335" s="451"/>
      <c r="E335" s="405"/>
      <c r="F335" s="425"/>
      <c r="G335" s="425"/>
      <c r="H335" s="405"/>
      <c r="I335" s="409"/>
      <c r="J335" s="430"/>
    </row>
    <row r="336" spans="1:11" x14ac:dyDescent="0.2">
      <c r="A336" s="37"/>
      <c r="B336" s="49"/>
      <c r="C336" s="773"/>
      <c r="D336" s="451"/>
      <c r="E336" s="405"/>
      <c r="F336" s="425"/>
      <c r="G336" s="425"/>
      <c r="H336" s="405"/>
      <c r="I336" s="409"/>
      <c r="J336" s="430"/>
    </row>
    <row r="337" spans="1:11" hidden="1" x14ac:dyDescent="0.2">
      <c r="A337" s="37"/>
      <c r="B337" s="49"/>
      <c r="C337" s="773"/>
      <c r="D337" s="451"/>
      <c r="E337" s="405"/>
      <c r="F337" s="425"/>
      <c r="G337" s="425"/>
      <c r="H337" s="405"/>
      <c r="I337" s="409"/>
      <c r="J337" s="430"/>
    </row>
    <row r="338" spans="1:11" x14ac:dyDescent="0.2">
      <c r="A338" s="37"/>
      <c r="B338" s="49"/>
      <c r="C338" s="773"/>
      <c r="D338" s="451"/>
      <c r="E338" s="405"/>
      <c r="F338" s="425"/>
      <c r="G338" s="425"/>
      <c r="H338" s="405"/>
      <c r="I338" s="409"/>
      <c r="J338" s="430"/>
    </row>
    <row r="339" spans="1:11" x14ac:dyDescent="0.2">
      <c r="A339" s="37"/>
      <c r="B339" s="49"/>
      <c r="C339" s="773"/>
      <c r="D339" s="451"/>
      <c r="E339" s="405"/>
      <c r="F339" s="425"/>
      <c r="G339" s="425"/>
      <c r="H339" s="405"/>
      <c r="I339" s="409"/>
      <c r="J339" s="430"/>
    </row>
    <row r="340" spans="1:11" ht="12" customHeight="1" x14ac:dyDescent="0.2">
      <c r="A340" s="37"/>
      <c r="B340" s="49"/>
      <c r="C340" s="773"/>
      <c r="D340" s="451"/>
      <c r="E340" s="405"/>
      <c r="F340" s="425"/>
      <c r="G340" s="425"/>
      <c r="H340" s="405"/>
      <c r="I340" s="409"/>
      <c r="J340" s="430"/>
    </row>
    <row r="341" spans="1:11" ht="12" customHeight="1" x14ac:dyDescent="0.2">
      <c r="A341" s="37"/>
      <c r="B341" s="49"/>
      <c r="C341" s="773"/>
      <c r="D341" s="451"/>
      <c r="E341" s="405"/>
      <c r="F341" s="425"/>
      <c r="G341" s="425"/>
      <c r="H341" s="405"/>
      <c r="I341" s="409"/>
      <c r="J341" s="430"/>
    </row>
    <row r="342" spans="1:11" ht="11.25" customHeight="1" x14ac:dyDescent="0.2">
      <c r="A342" s="37"/>
      <c r="B342" s="49"/>
      <c r="C342" s="773"/>
      <c r="D342" s="451"/>
      <c r="E342" s="405"/>
      <c r="F342" s="425"/>
      <c r="G342" s="425"/>
      <c r="H342" s="405"/>
      <c r="I342" s="409"/>
      <c r="J342" s="430"/>
    </row>
    <row r="343" spans="1:11" ht="7.5" customHeight="1" x14ac:dyDescent="0.2">
      <c r="A343" s="37"/>
      <c r="B343" s="49"/>
      <c r="C343" s="773"/>
      <c r="D343" s="451"/>
      <c r="E343" s="405"/>
      <c r="F343" s="425"/>
      <c r="G343" s="425"/>
      <c r="H343" s="405"/>
      <c r="I343" s="409"/>
      <c r="J343" s="430"/>
    </row>
    <row r="344" spans="1:11" s="164" customFormat="1" ht="15.75" thickBot="1" x14ac:dyDescent="0.3">
      <c r="A344" s="40"/>
      <c r="B344" s="163" t="s">
        <v>111</v>
      </c>
      <c r="C344" s="802"/>
      <c r="D344" s="492"/>
      <c r="E344" s="472"/>
      <c r="F344" s="471"/>
      <c r="G344" s="471"/>
      <c r="H344" s="472"/>
      <c r="I344" s="473"/>
      <c r="J344" s="473">
        <f>SUM(J314:J343)</f>
        <v>2447578.5099999998</v>
      </c>
      <c r="K344" s="493">
        <v>10</v>
      </c>
    </row>
    <row r="345" spans="1:11" ht="15" thickTop="1" x14ac:dyDescent="0.2">
      <c r="A345" s="37"/>
      <c r="B345" s="49"/>
      <c r="C345" s="773"/>
      <c r="D345" s="451"/>
      <c r="E345" s="405"/>
      <c r="F345" s="425"/>
      <c r="G345" s="425"/>
      <c r="H345" s="405"/>
      <c r="I345" s="409"/>
      <c r="J345" s="430"/>
    </row>
    <row r="346" spans="1:11" ht="15" x14ac:dyDescent="0.2">
      <c r="A346" s="37"/>
      <c r="B346" s="171" t="s">
        <v>265</v>
      </c>
      <c r="C346" s="773"/>
      <c r="D346" s="451"/>
      <c r="E346" s="405"/>
      <c r="F346" s="425"/>
      <c r="G346" s="425"/>
      <c r="H346" s="405"/>
      <c r="I346" s="409"/>
      <c r="J346" s="410"/>
    </row>
    <row r="347" spans="1:11" ht="9.75" customHeight="1" x14ac:dyDescent="0.2">
      <c r="A347" s="37"/>
      <c r="B347" s="172"/>
      <c r="C347" s="773"/>
      <c r="D347" s="451"/>
      <c r="E347" s="405"/>
      <c r="F347" s="425"/>
      <c r="G347" s="425"/>
      <c r="H347" s="405"/>
      <c r="I347" s="409"/>
      <c r="J347" s="410"/>
    </row>
    <row r="348" spans="1:11" ht="42.75" x14ac:dyDescent="0.2">
      <c r="A348" s="37"/>
      <c r="B348" s="173" t="s">
        <v>266</v>
      </c>
      <c r="C348" s="773"/>
      <c r="D348" s="451"/>
      <c r="E348" s="405"/>
      <c r="F348" s="425"/>
      <c r="G348" s="425"/>
      <c r="H348" s="405"/>
      <c r="I348" s="409"/>
      <c r="J348" s="410"/>
    </row>
    <row r="349" spans="1:11" x14ac:dyDescent="0.2">
      <c r="A349" s="37"/>
      <c r="B349" s="172"/>
      <c r="C349" s="773"/>
      <c r="D349" s="451"/>
      <c r="E349" s="405"/>
      <c r="F349" s="425"/>
      <c r="G349" s="425"/>
      <c r="H349" s="405"/>
      <c r="I349" s="409"/>
      <c r="J349" s="410"/>
    </row>
    <row r="350" spans="1:11" x14ac:dyDescent="0.2">
      <c r="A350" s="37" t="s">
        <v>77</v>
      </c>
      <c r="B350" s="172" t="s">
        <v>267</v>
      </c>
      <c r="C350" s="773">
        <v>50</v>
      </c>
      <c r="D350" s="451" t="s">
        <v>98</v>
      </c>
      <c r="E350" s="545">
        <v>0</v>
      </c>
      <c r="F350" s="545">
        <v>0</v>
      </c>
      <c r="G350" s="545">
        <v>0</v>
      </c>
      <c r="H350" s="545">
        <v>89.74</v>
      </c>
      <c r="I350" s="546">
        <f>E350+F350+G350+H350</f>
        <v>89.74</v>
      </c>
      <c r="J350" s="547">
        <f>I350*C350</f>
        <v>4487</v>
      </c>
      <c r="K350" s="437"/>
    </row>
    <row r="351" spans="1:11" x14ac:dyDescent="0.2">
      <c r="A351" s="37"/>
      <c r="B351" s="172"/>
      <c r="C351" s="773"/>
      <c r="D351" s="451"/>
      <c r="E351" s="405"/>
      <c r="F351" s="425"/>
      <c r="G351" s="425"/>
      <c r="H351" s="405"/>
      <c r="I351" s="409"/>
      <c r="J351" s="410"/>
    </row>
    <row r="352" spans="1:11" x14ac:dyDescent="0.2">
      <c r="A352" s="37" t="s">
        <v>78</v>
      </c>
      <c r="B352" s="172" t="s">
        <v>268</v>
      </c>
      <c r="C352" s="773">
        <v>2398</v>
      </c>
      <c r="D352" s="451" t="s">
        <v>98</v>
      </c>
      <c r="E352" s="545">
        <v>0</v>
      </c>
      <c r="F352" s="545">
        <v>0</v>
      </c>
      <c r="G352" s="545">
        <v>0</v>
      </c>
      <c r="H352" s="545">
        <v>89.74</v>
      </c>
      <c r="I352" s="546">
        <f>E352+F352+G352+H352</f>
        <v>89.74</v>
      </c>
      <c r="J352" s="547">
        <f>I352*C352</f>
        <v>215196.52</v>
      </c>
      <c r="K352" s="437"/>
    </row>
    <row r="353" spans="1:11" x14ac:dyDescent="0.2">
      <c r="A353" s="37"/>
      <c r="B353" s="170"/>
      <c r="C353" s="773"/>
      <c r="D353" s="451"/>
      <c r="E353" s="405"/>
      <c r="F353" s="425"/>
      <c r="G353" s="425"/>
      <c r="H353" s="405"/>
      <c r="I353" s="409"/>
      <c r="J353" s="410"/>
    </row>
    <row r="354" spans="1:11" x14ac:dyDescent="0.2">
      <c r="A354" s="37" t="s">
        <v>79</v>
      </c>
      <c r="B354" s="38" t="s">
        <v>269</v>
      </c>
      <c r="C354" s="773">
        <v>140</v>
      </c>
      <c r="D354" s="451" t="s">
        <v>98</v>
      </c>
      <c r="E354" s="545">
        <v>0</v>
      </c>
      <c r="F354" s="545">
        <v>0</v>
      </c>
      <c r="G354" s="545">
        <v>0</v>
      </c>
      <c r="H354" s="545">
        <v>89.74</v>
      </c>
      <c r="I354" s="546">
        <f>E354+F354+G354+H354</f>
        <v>89.74</v>
      </c>
      <c r="J354" s="547">
        <f>I354*C354</f>
        <v>12563.6</v>
      </c>
      <c r="K354" s="437"/>
    </row>
    <row r="355" spans="1:11" x14ac:dyDescent="0.2">
      <c r="A355" s="37"/>
      <c r="B355" s="36"/>
      <c r="C355" s="770"/>
      <c r="D355" s="407"/>
      <c r="E355" s="425"/>
      <c r="F355" s="425"/>
      <c r="G355" s="425"/>
      <c r="H355" s="405"/>
      <c r="I355" s="409"/>
      <c r="J355" s="410"/>
    </row>
    <row r="356" spans="1:11" ht="42.75" x14ac:dyDescent="0.2">
      <c r="A356" s="37"/>
      <c r="B356" s="82" t="s">
        <v>270</v>
      </c>
      <c r="C356" s="783"/>
      <c r="D356" s="489"/>
      <c r="E356" s="405"/>
      <c r="F356" s="425"/>
      <c r="G356" s="425"/>
      <c r="H356" s="405"/>
      <c r="I356" s="409"/>
      <c r="J356" s="410"/>
    </row>
    <row r="357" spans="1:11" x14ac:dyDescent="0.2">
      <c r="A357" s="37"/>
      <c r="B357" s="36"/>
      <c r="C357" s="770"/>
      <c r="D357" s="451"/>
      <c r="E357" s="405"/>
      <c r="F357" s="425"/>
      <c r="G357" s="425"/>
      <c r="H357" s="405"/>
      <c r="I357" s="409"/>
      <c r="J357" s="410"/>
    </row>
    <row r="358" spans="1:11" x14ac:dyDescent="0.2">
      <c r="A358" s="37" t="s">
        <v>80</v>
      </c>
      <c r="B358" s="61" t="s">
        <v>271</v>
      </c>
      <c r="C358" s="783">
        <v>309</v>
      </c>
      <c r="D358" s="489" t="s">
        <v>98</v>
      </c>
      <c r="E358" s="545">
        <v>0</v>
      </c>
      <c r="F358" s="545">
        <v>0</v>
      </c>
      <c r="G358" s="545">
        <v>0</v>
      </c>
      <c r="H358" s="545">
        <v>89.74</v>
      </c>
      <c r="I358" s="546">
        <f>E358+F358+G358+H358</f>
        <v>89.74</v>
      </c>
      <c r="J358" s="547">
        <f>I358*C358</f>
        <v>27729.66</v>
      </c>
      <c r="K358" s="437"/>
    </row>
    <row r="359" spans="1:11" x14ac:dyDescent="0.2">
      <c r="A359" s="37"/>
      <c r="B359" s="36"/>
      <c r="C359" s="770"/>
      <c r="D359" s="407"/>
      <c r="E359" s="425"/>
      <c r="F359" s="425"/>
      <c r="G359" s="425"/>
      <c r="H359" s="405"/>
      <c r="I359" s="409"/>
      <c r="J359" s="410"/>
    </row>
    <row r="360" spans="1:11" x14ac:dyDescent="0.2">
      <c r="A360" s="37" t="s">
        <v>81</v>
      </c>
      <c r="B360" s="61" t="s">
        <v>272</v>
      </c>
      <c r="C360" s="783">
        <v>309</v>
      </c>
      <c r="D360" s="489" t="s">
        <v>98</v>
      </c>
      <c r="E360" s="545">
        <v>0</v>
      </c>
      <c r="F360" s="545">
        <v>0</v>
      </c>
      <c r="G360" s="545">
        <v>0</v>
      </c>
      <c r="H360" s="545">
        <v>89.74</v>
      </c>
      <c r="I360" s="546">
        <f>E360+F360+G360+H360</f>
        <v>89.74</v>
      </c>
      <c r="J360" s="547">
        <f>I360*C360</f>
        <v>27729.66</v>
      </c>
      <c r="K360" s="437"/>
    </row>
    <row r="361" spans="1:11" x14ac:dyDescent="0.2">
      <c r="A361" s="37"/>
      <c r="B361" s="36"/>
      <c r="C361" s="770"/>
      <c r="D361" s="407"/>
      <c r="E361" s="425"/>
      <c r="F361" s="425"/>
      <c r="G361" s="425"/>
      <c r="H361" s="405"/>
      <c r="I361" s="409"/>
      <c r="J361" s="410"/>
    </row>
    <row r="362" spans="1:11" x14ac:dyDescent="0.2">
      <c r="A362" s="37"/>
      <c r="B362" s="36"/>
      <c r="C362" s="770"/>
      <c r="D362" s="407"/>
      <c r="E362" s="425"/>
      <c r="F362" s="425"/>
      <c r="G362" s="425"/>
      <c r="H362" s="405"/>
      <c r="I362" s="409"/>
      <c r="J362" s="410"/>
    </row>
    <row r="363" spans="1:11" x14ac:dyDescent="0.2">
      <c r="A363" s="37"/>
      <c r="B363" s="36"/>
      <c r="C363" s="770"/>
      <c r="D363" s="407"/>
      <c r="E363" s="425"/>
      <c r="F363" s="425"/>
      <c r="G363" s="425"/>
      <c r="H363" s="405"/>
      <c r="I363" s="409"/>
      <c r="J363" s="410"/>
    </row>
    <row r="364" spans="1:11" x14ac:dyDescent="0.2">
      <c r="A364" s="37"/>
      <c r="B364" s="36"/>
      <c r="C364" s="770"/>
      <c r="D364" s="407"/>
      <c r="E364" s="425"/>
      <c r="F364" s="425"/>
      <c r="G364" s="425"/>
      <c r="H364" s="405"/>
      <c r="I364" s="409"/>
      <c r="J364" s="410"/>
    </row>
    <row r="365" spans="1:11" x14ac:dyDescent="0.2">
      <c r="A365" s="37"/>
      <c r="B365" s="36"/>
      <c r="C365" s="770"/>
      <c r="D365" s="407"/>
      <c r="E365" s="425"/>
      <c r="F365" s="425"/>
      <c r="G365" s="425"/>
      <c r="H365" s="405"/>
      <c r="I365" s="409"/>
      <c r="J365" s="410"/>
    </row>
    <row r="366" spans="1:11" x14ac:dyDescent="0.2">
      <c r="A366" s="37"/>
      <c r="B366" s="36"/>
      <c r="C366" s="770"/>
      <c r="D366" s="407"/>
      <c r="E366" s="425"/>
      <c r="F366" s="425"/>
      <c r="G366" s="425"/>
      <c r="H366" s="405"/>
      <c r="I366" s="409"/>
      <c r="J366" s="410"/>
    </row>
    <row r="367" spans="1:11" x14ac:dyDescent="0.2">
      <c r="A367" s="37"/>
      <c r="B367" s="36"/>
      <c r="C367" s="770"/>
      <c r="D367" s="407"/>
      <c r="E367" s="425"/>
      <c r="F367" s="425"/>
      <c r="G367" s="425"/>
      <c r="H367" s="405"/>
      <c r="I367" s="409"/>
      <c r="J367" s="410"/>
    </row>
    <row r="368" spans="1:11" x14ac:dyDescent="0.2">
      <c r="A368" s="37"/>
      <c r="B368" s="36"/>
      <c r="C368" s="770"/>
      <c r="D368" s="407"/>
      <c r="E368" s="425"/>
      <c r="F368" s="425"/>
      <c r="G368" s="425"/>
      <c r="H368" s="405"/>
      <c r="I368" s="409"/>
      <c r="J368" s="410"/>
    </row>
    <row r="369" spans="1:11" ht="28.5" customHeight="1" x14ac:dyDescent="0.2">
      <c r="A369" s="37"/>
      <c r="B369" s="36"/>
      <c r="C369" s="770"/>
      <c r="D369" s="407"/>
      <c r="E369" s="425"/>
      <c r="F369" s="425"/>
      <c r="G369" s="425"/>
      <c r="H369" s="405"/>
      <c r="I369" s="409"/>
      <c r="J369" s="410"/>
    </row>
    <row r="370" spans="1:11" x14ac:dyDescent="0.2">
      <c r="A370" s="37"/>
      <c r="B370" s="36"/>
      <c r="C370" s="770"/>
      <c r="D370" s="407"/>
      <c r="E370" s="425"/>
      <c r="F370" s="425"/>
      <c r="G370" s="425"/>
      <c r="H370" s="405"/>
      <c r="I370" s="409"/>
      <c r="J370" s="410"/>
    </row>
    <row r="371" spans="1:11" x14ac:dyDescent="0.2">
      <c r="A371" s="37"/>
      <c r="B371" s="36"/>
      <c r="C371" s="770"/>
      <c r="D371" s="407"/>
      <c r="E371" s="425"/>
      <c r="F371" s="425"/>
      <c r="G371" s="425"/>
      <c r="H371" s="405"/>
      <c r="I371" s="409"/>
      <c r="J371" s="410"/>
    </row>
    <row r="372" spans="1:11" x14ac:dyDescent="0.2">
      <c r="A372" s="37"/>
      <c r="B372" s="36"/>
      <c r="C372" s="770"/>
      <c r="D372" s="407"/>
      <c r="E372" s="425"/>
      <c r="F372" s="425"/>
      <c r="G372" s="425"/>
      <c r="H372" s="405"/>
      <c r="I372" s="409"/>
      <c r="J372" s="410"/>
    </row>
    <row r="373" spans="1:11" x14ac:dyDescent="0.2">
      <c r="A373" s="37"/>
      <c r="B373" s="36"/>
      <c r="C373" s="770"/>
      <c r="D373" s="407"/>
      <c r="E373" s="425"/>
      <c r="F373" s="425"/>
      <c r="G373" s="425"/>
      <c r="H373" s="405"/>
      <c r="I373" s="409"/>
      <c r="J373" s="410"/>
    </row>
    <row r="374" spans="1:11" x14ac:dyDescent="0.2">
      <c r="A374" s="37"/>
      <c r="B374" s="36"/>
      <c r="C374" s="770"/>
      <c r="D374" s="407"/>
      <c r="E374" s="425"/>
      <c r="F374" s="425"/>
      <c r="G374" s="425"/>
      <c r="H374" s="405"/>
      <c r="I374" s="409"/>
      <c r="J374" s="410"/>
    </row>
    <row r="375" spans="1:11" x14ac:dyDescent="0.2">
      <c r="A375" s="37"/>
      <c r="B375" s="36"/>
      <c r="C375" s="770"/>
      <c r="D375" s="407"/>
      <c r="E375" s="425"/>
      <c r="F375" s="425"/>
      <c r="G375" s="425"/>
      <c r="H375" s="405"/>
      <c r="I375" s="409"/>
      <c r="J375" s="410"/>
    </row>
    <row r="376" spans="1:11" x14ac:dyDescent="0.2">
      <c r="A376" s="37"/>
      <c r="B376" s="36"/>
      <c r="C376" s="770"/>
      <c r="D376" s="407"/>
      <c r="E376" s="425"/>
      <c r="F376" s="425"/>
      <c r="G376" s="425"/>
      <c r="H376" s="405"/>
      <c r="I376" s="409"/>
      <c r="J376" s="410"/>
    </row>
    <row r="377" spans="1:11" x14ac:dyDescent="0.2">
      <c r="A377" s="37"/>
      <c r="B377" s="36"/>
      <c r="C377" s="770"/>
      <c r="D377" s="407"/>
      <c r="E377" s="425"/>
      <c r="F377" s="425"/>
      <c r="G377" s="425"/>
      <c r="H377" s="405"/>
      <c r="I377" s="409"/>
      <c r="J377" s="410"/>
    </row>
    <row r="378" spans="1:11" hidden="1" x14ac:dyDescent="0.2">
      <c r="A378" s="37"/>
      <c r="B378" s="36"/>
      <c r="C378" s="770"/>
      <c r="D378" s="407"/>
      <c r="E378" s="425"/>
      <c r="F378" s="425"/>
      <c r="G378" s="425"/>
      <c r="H378" s="405"/>
      <c r="I378" s="409"/>
      <c r="J378" s="410"/>
    </row>
    <row r="379" spans="1:11" ht="16.5" customHeight="1" x14ac:dyDescent="0.2">
      <c r="A379" s="37"/>
      <c r="B379" s="36"/>
      <c r="C379" s="770"/>
      <c r="D379" s="407"/>
      <c r="E379" s="425"/>
      <c r="F379" s="425"/>
      <c r="G379" s="425"/>
      <c r="H379" s="405"/>
      <c r="I379" s="409"/>
      <c r="J379" s="410"/>
    </row>
    <row r="380" spans="1:11" s="164" customFormat="1" ht="15.75" thickBot="1" x14ac:dyDescent="0.3">
      <c r="A380" s="40"/>
      <c r="B380" s="163" t="s">
        <v>111</v>
      </c>
      <c r="C380" s="802"/>
      <c r="D380" s="492"/>
      <c r="E380" s="472"/>
      <c r="F380" s="471"/>
      <c r="G380" s="471"/>
      <c r="H380" s="472"/>
      <c r="I380" s="473"/>
      <c r="J380" s="473">
        <f>SUM(J350:J379)</f>
        <v>287706.44</v>
      </c>
      <c r="K380" s="493">
        <v>11</v>
      </c>
    </row>
    <row r="381" spans="1:11" s="164" customFormat="1" ht="15.75" thickTop="1" x14ac:dyDescent="0.25">
      <c r="A381" s="44"/>
      <c r="B381" s="180"/>
      <c r="C381" s="806"/>
      <c r="D381" s="477"/>
      <c r="E381" s="402"/>
      <c r="F381" s="401"/>
      <c r="G381" s="401"/>
      <c r="H381" s="402"/>
      <c r="I381" s="403"/>
      <c r="J381" s="424"/>
      <c r="K381" s="493"/>
    </row>
    <row r="382" spans="1:11" x14ac:dyDescent="0.2">
      <c r="A382" s="28"/>
      <c r="B382" s="30" t="s">
        <v>152</v>
      </c>
      <c r="C382" s="770"/>
      <c r="D382" s="407"/>
      <c r="E382" s="425"/>
      <c r="F382" s="425"/>
      <c r="G382" s="425"/>
      <c r="H382" s="405"/>
      <c r="I382" s="409"/>
      <c r="J382" s="410"/>
    </row>
    <row r="383" spans="1:11" x14ac:dyDescent="0.2">
      <c r="A383" s="28"/>
      <c r="B383" s="30"/>
      <c r="C383" s="770"/>
      <c r="D383" s="407"/>
      <c r="E383" s="425"/>
      <c r="F383" s="425"/>
      <c r="G383" s="425"/>
      <c r="H383" s="405"/>
      <c r="I383" s="409"/>
      <c r="J383" s="410"/>
    </row>
    <row r="384" spans="1:11" ht="99.75" x14ac:dyDescent="0.2">
      <c r="A384" s="28"/>
      <c r="B384" s="2" t="s">
        <v>153</v>
      </c>
      <c r="C384" s="770"/>
      <c r="D384" s="407"/>
      <c r="E384" s="425"/>
      <c r="F384" s="425"/>
      <c r="G384" s="425"/>
      <c r="H384" s="405"/>
      <c r="I384" s="409"/>
      <c r="J384" s="410"/>
    </row>
    <row r="385" spans="1:11" x14ac:dyDescent="0.2">
      <c r="A385" s="28"/>
      <c r="B385" s="2"/>
      <c r="C385" s="770"/>
      <c r="D385" s="407"/>
      <c r="E385" s="425"/>
      <c r="F385" s="425"/>
      <c r="G385" s="425"/>
      <c r="H385" s="405"/>
      <c r="I385" s="409"/>
      <c r="J385" s="410"/>
    </row>
    <row r="386" spans="1:11" s="555" customFormat="1" ht="15" x14ac:dyDescent="0.2">
      <c r="A386" s="548"/>
      <c r="B386" s="564" t="s">
        <v>192</v>
      </c>
      <c r="C386" s="774"/>
      <c r="D386" s="549"/>
      <c r="E386" s="550"/>
      <c r="F386" s="550"/>
      <c r="G386" s="550"/>
      <c r="H386" s="551"/>
      <c r="I386" s="552"/>
      <c r="J386" s="553"/>
      <c r="K386" s="554"/>
    </row>
    <row r="387" spans="1:11" s="555" customFormat="1" x14ac:dyDescent="0.2">
      <c r="A387" s="548"/>
      <c r="B387" s="566"/>
      <c r="C387" s="774"/>
      <c r="D387" s="549"/>
      <c r="E387" s="550"/>
      <c r="F387" s="550"/>
      <c r="G387" s="550"/>
      <c r="H387" s="551"/>
      <c r="I387" s="552"/>
      <c r="J387" s="553"/>
      <c r="K387" s="554"/>
    </row>
    <row r="388" spans="1:11" s="555" customFormat="1" ht="42.75" x14ac:dyDescent="0.2">
      <c r="A388" s="548"/>
      <c r="B388" s="565" t="s">
        <v>3749</v>
      </c>
      <c r="C388" s="774"/>
      <c r="D388" s="549"/>
      <c r="E388" s="550"/>
      <c r="F388" s="550"/>
      <c r="G388" s="550"/>
      <c r="H388" s="551"/>
      <c r="I388" s="552"/>
      <c r="J388" s="553"/>
      <c r="K388" s="554"/>
    </row>
    <row r="389" spans="1:11" s="555" customFormat="1" x14ac:dyDescent="0.2">
      <c r="A389" s="548"/>
      <c r="B389" s="566"/>
      <c r="C389" s="774"/>
      <c r="D389" s="549"/>
      <c r="E389" s="550"/>
      <c r="F389" s="550"/>
      <c r="G389" s="550"/>
      <c r="H389" s="551"/>
      <c r="I389" s="552"/>
      <c r="J389" s="553"/>
      <c r="K389" s="554"/>
    </row>
    <row r="390" spans="1:11" s="555" customFormat="1" x14ac:dyDescent="0.2">
      <c r="A390" s="548" t="s">
        <v>77</v>
      </c>
      <c r="B390" s="566" t="s">
        <v>193</v>
      </c>
      <c r="C390" s="774">
        <v>496001</v>
      </c>
      <c r="D390" s="549" t="s">
        <v>115</v>
      </c>
      <c r="E390" s="556">
        <v>0</v>
      </c>
      <c r="F390" s="556">
        <v>0</v>
      </c>
      <c r="G390" s="556">
        <v>0</v>
      </c>
      <c r="H390" s="556">
        <v>8.83</v>
      </c>
      <c r="I390" s="557">
        <f>E390+F390+G390+H390</f>
        <v>8.83</v>
      </c>
      <c r="J390" s="558">
        <f>I390*C390</f>
        <v>4379688.83</v>
      </c>
      <c r="K390" s="554"/>
    </row>
    <row r="391" spans="1:11" s="555" customFormat="1" x14ac:dyDescent="0.2">
      <c r="A391" s="548"/>
      <c r="B391" s="568"/>
      <c r="C391" s="774"/>
      <c r="D391" s="549"/>
      <c r="E391" s="550"/>
      <c r="F391" s="550"/>
      <c r="G391" s="550"/>
      <c r="H391" s="551"/>
      <c r="I391" s="552"/>
      <c r="J391" s="553"/>
      <c r="K391" s="554"/>
    </row>
    <row r="392" spans="1:11" s="555" customFormat="1" ht="15" x14ac:dyDescent="0.2">
      <c r="A392" s="548"/>
      <c r="B392" s="569" t="s">
        <v>195</v>
      </c>
      <c r="C392" s="774"/>
      <c r="D392" s="549"/>
      <c r="E392" s="550"/>
      <c r="F392" s="550"/>
      <c r="G392" s="550"/>
      <c r="H392" s="551"/>
      <c r="I392" s="552"/>
      <c r="J392" s="553"/>
      <c r="K392" s="554"/>
    </row>
    <row r="393" spans="1:11" s="555" customFormat="1" x14ac:dyDescent="0.2">
      <c r="A393" s="548"/>
      <c r="B393" s="568"/>
      <c r="C393" s="774"/>
      <c r="D393" s="549"/>
      <c r="E393" s="550"/>
      <c r="F393" s="550"/>
      <c r="G393" s="550"/>
      <c r="H393" s="551"/>
      <c r="I393" s="552"/>
      <c r="J393" s="553"/>
      <c r="K393" s="554"/>
    </row>
    <row r="394" spans="1:11" s="555" customFormat="1" ht="42.75" x14ac:dyDescent="0.2">
      <c r="A394" s="548"/>
      <c r="B394" s="570" t="s">
        <v>3750</v>
      </c>
      <c r="C394" s="774"/>
      <c r="D394" s="549"/>
      <c r="E394" s="550"/>
      <c r="F394" s="550"/>
      <c r="G394" s="550"/>
      <c r="H394" s="551"/>
      <c r="I394" s="552"/>
      <c r="J394" s="553"/>
      <c r="K394" s="554"/>
    </row>
    <row r="395" spans="1:11" s="555" customFormat="1" x14ac:dyDescent="0.2">
      <c r="A395" s="548"/>
      <c r="B395" s="570"/>
      <c r="C395" s="774"/>
      <c r="D395" s="549"/>
      <c r="E395" s="550"/>
      <c r="F395" s="550"/>
      <c r="G395" s="550"/>
      <c r="H395" s="551"/>
      <c r="I395" s="552"/>
      <c r="J395" s="553"/>
      <c r="K395" s="554"/>
    </row>
    <row r="396" spans="1:11" s="555" customFormat="1" x14ac:dyDescent="0.2">
      <c r="A396" s="548" t="s">
        <v>78</v>
      </c>
      <c r="B396" s="566" t="s">
        <v>4092</v>
      </c>
      <c r="C396" s="774">
        <f>2164-591</f>
        <v>1573</v>
      </c>
      <c r="D396" s="549" t="s">
        <v>4089</v>
      </c>
      <c r="E396" s="556">
        <v>0</v>
      </c>
      <c r="F396" s="556">
        <v>0</v>
      </c>
      <c r="G396" s="556">
        <v>0</v>
      </c>
      <c r="H396" s="556">
        <v>204.3</v>
      </c>
      <c r="I396" s="557">
        <f>E396+F396+G396+H396</f>
        <v>204.3</v>
      </c>
      <c r="J396" s="558">
        <f>I396*C396</f>
        <v>321363.90000000002</v>
      </c>
      <c r="K396" s="554"/>
    </row>
    <row r="397" spans="1:11" x14ac:dyDescent="0.2">
      <c r="A397" s="28"/>
      <c r="B397" s="35"/>
      <c r="C397" s="770"/>
      <c r="D397" s="407"/>
      <c r="E397" s="425"/>
      <c r="F397" s="425"/>
      <c r="G397" s="425"/>
      <c r="H397" s="405"/>
      <c r="I397" s="409"/>
      <c r="J397" s="410"/>
    </row>
    <row r="398" spans="1:11" x14ac:dyDescent="0.2">
      <c r="A398" s="28" t="s">
        <v>79</v>
      </c>
      <c r="B398" s="2"/>
      <c r="C398" s="770"/>
      <c r="D398" s="407"/>
      <c r="E398" s="425"/>
      <c r="F398" s="425"/>
      <c r="G398" s="425"/>
      <c r="H398" s="405"/>
      <c r="I398" s="409"/>
      <c r="J398" s="410"/>
    </row>
    <row r="399" spans="1:11" ht="7.5" customHeight="1" x14ac:dyDescent="0.2">
      <c r="A399" s="28"/>
      <c r="B399" s="2"/>
      <c r="C399" s="770"/>
      <c r="D399" s="407"/>
      <c r="E399" s="425"/>
      <c r="F399" s="425"/>
      <c r="G399" s="425"/>
      <c r="H399" s="405"/>
      <c r="I399" s="409"/>
      <c r="J399" s="410"/>
    </row>
    <row r="400" spans="1:11" x14ac:dyDescent="0.2">
      <c r="A400" s="28" t="s">
        <v>80</v>
      </c>
      <c r="B400" s="2"/>
      <c r="C400" s="770"/>
      <c r="D400" s="407"/>
      <c r="E400" s="425"/>
      <c r="F400" s="425"/>
      <c r="G400" s="425"/>
      <c r="H400" s="405"/>
      <c r="I400" s="409"/>
      <c r="J400" s="410"/>
    </row>
    <row r="401" spans="1:10" ht="7.5" customHeight="1" x14ac:dyDescent="0.2">
      <c r="A401" s="28"/>
      <c r="B401" s="35"/>
      <c r="C401" s="770"/>
      <c r="D401" s="407"/>
      <c r="E401" s="425"/>
      <c r="F401" s="425"/>
      <c r="G401" s="425"/>
      <c r="H401" s="405"/>
      <c r="I401" s="409"/>
      <c r="J401" s="410"/>
    </row>
    <row r="402" spans="1:10" hidden="1" x14ac:dyDescent="0.2">
      <c r="A402" s="28" t="s">
        <v>81</v>
      </c>
      <c r="B402" s="2"/>
      <c r="C402" s="770"/>
      <c r="D402" s="407"/>
      <c r="E402" s="425"/>
      <c r="F402" s="425"/>
      <c r="G402" s="425"/>
      <c r="H402" s="405"/>
      <c r="I402" s="409"/>
      <c r="J402" s="410"/>
    </row>
    <row r="403" spans="1:10" ht="7.5" hidden="1" customHeight="1" x14ac:dyDescent="0.2">
      <c r="A403" s="28"/>
      <c r="B403" s="35"/>
      <c r="C403" s="770"/>
      <c r="D403" s="407"/>
      <c r="E403" s="425"/>
      <c r="F403" s="425"/>
      <c r="G403" s="425"/>
      <c r="H403" s="405"/>
      <c r="I403" s="409"/>
      <c r="J403" s="410"/>
    </row>
    <row r="404" spans="1:10" hidden="1" x14ac:dyDescent="0.2">
      <c r="A404" s="28" t="s">
        <v>92</v>
      </c>
      <c r="B404" s="2"/>
      <c r="C404" s="770"/>
      <c r="D404" s="407"/>
      <c r="E404" s="425"/>
      <c r="F404" s="425"/>
      <c r="G404" s="425"/>
      <c r="H404" s="405"/>
      <c r="I404" s="409"/>
      <c r="J404" s="410"/>
    </row>
    <row r="405" spans="1:10" ht="7.5" hidden="1" customHeight="1" x14ac:dyDescent="0.2">
      <c r="A405" s="28"/>
      <c r="B405" s="2"/>
      <c r="C405" s="770"/>
      <c r="D405" s="407"/>
      <c r="E405" s="425"/>
      <c r="F405" s="425"/>
      <c r="G405" s="425"/>
      <c r="H405" s="405"/>
      <c r="I405" s="409"/>
      <c r="J405" s="410"/>
    </row>
    <row r="406" spans="1:10" hidden="1" x14ac:dyDescent="0.2">
      <c r="A406" s="28" t="s">
        <v>94</v>
      </c>
      <c r="B406" s="2"/>
      <c r="C406" s="770"/>
      <c r="D406" s="407"/>
      <c r="E406" s="425"/>
      <c r="F406" s="425"/>
      <c r="G406" s="425"/>
      <c r="H406" s="405"/>
      <c r="I406" s="409"/>
      <c r="J406" s="410"/>
    </row>
    <row r="407" spans="1:10" ht="7.5" hidden="1" customHeight="1" x14ac:dyDescent="0.2">
      <c r="A407" s="28"/>
      <c r="B407" s="35"/>
      <c r="C407" s="770"/>
      <c r="D407" s="407"/>
      <c r="E407" s="425"/>
      <c r="F407" s="425"/>
      <c r="G407" s="425"/>
      <c r="H407" s="405"/>
      <c r="I407" s="409"/>
      <c r="J407" s="410"/>
    </row>
    <row r="408" spans="1:10" hidden="1" x14ac:dyDescent="0.2">
      <c r="A408" s="28" t="s">
        <v>96</v>
      </c>
      <c r="B408" s="2"/>
      <c r="C408" s="770"/>
      <c r="D408" s="407"/>
      <c r="E408" s="425"/>
      <c r="F408" s="425"/>
      <c r="G408" s="425"/>
      <c r="H408" s="405"/>
      <c r="I408" s="409"/>
      <c r="J408" s="410"/>
    </row>
    <row r="409" spans="1:10" ht="7.5" hidden="1" customHeight="1" x14ac:dyDescent="0.2">
      <c r="A409" s="28"/>
      <c r="B409" s="35"/>
      <c r="C409" s="770"/>
      <c r="D409" s="407"/>
      <c r="E409" s="425"/>
      <c r="F409" s="425"/>
      <c r="G409" s="425"/>
      <c r="H409" s="405"/>
      <c r="I409" s="409"/>
      <c r="J409" s="410"/>
    </row>
    <row r="410" spans="1:10" hidden="1" x14ac:dyDescent="0.2">
      <c r="A410" s="28" t="s">
        <v>99</v>
      </c>
      <c r="B410" s="2"/>
      <c r="C410" s="770"/>
      <c r="D410" s="407"/>
      <c r="E410" s="425"/>
      <c r="F410" s="425"/>
      <c r="G410" s="425"/>
      <c r="H410" s="405"/>
      <c r="I410" s="409"/>
      <c r="J410" s="410"/>
    </row>
    <row r="411" spans="1:10" ht="7.5" hidden="1" customHeight="1" x14ac:dyDescent="0.2">
      <c r="A411" s="28"/>
      <c r="B411" s="2"/>
      <c r="C411" s="770"/>
      <c r="D411" s="407"/>
      <c r="E411" s="425"/>
      <c r="F411" s="425"/>
      <c r="G411" s="425"/>
      <c r="H411" s="405"/>
      <c r="I411" s="409"/>
      <c r="J411" s="410"/>
    </row>
    <row r="412" spans="1:10" hidden="1" x14ac:dyDescent="0.2">
      <c r="A412" s="28" t="s">
        <v>101</v>
      </c>
      <c r="B412" s="2"/>
      <c r="C412" s="770"/>
      <c r="D412" s="407"/>
      <c r="E412" s="425"/>
      <c r="F412" s="425"/>
      <c r="G412" s="425"/>
      <c r="H412" s="405"/>
      <c r="I412" s="409"/>
      <c r="J412" s="410"/>
    </row>
    <row r="413" spans="1:10" ht="7.5" hidden="1" customHeight="1" x14ac:dyDescent="0.2">
      <c r="A413" s="28"/>
      <c r="B413" s="2"/>
      <c r="C413" s="770"/>
      <c r="D413" s="407"/>
      <c r="E413" s="425"/>
      <c r="F413" s="425"/>
      <c r="G413" s="425"/>
      <c r="H413" s="405"/>
      <c r="I413" s="409"/>
      <c r="J413" s="410"/>
    </row>
    <row r="414" spans="1:10" hidden="1" x14ac:dyDescent="0.2">
      <c r="A414" s="28" t="s">
        <v>103</v>
      </c>
      <c r="B414" s="2"/>
      <c r="C414" s="770"/>
      <c r="D414" s="407"/>
      <c r="E414" s="425"/>
      <c r="F414" s="425"/>
      <c r="G414" s="425"/>
      <c r="H414" s="405"/>
      <c r="I414" s="409"/>
      <c r="J414" s="410"/>
    </row>
    <row r="415" spans="1:10" x14ac:dyDescent="0.2">
      <c r="A415" s="28"/>
      <c r="B415" s="2"/>
      <c r="C415" s="770"/>
      <c r="D415" s="407"/>
      <c r="E415" s="425"/>
      <c r="F415" s="425"/>
      <c r="G415" s="425"/>
      <c r="H415" s="405"/>
      <c r="I415" s="409"/>
      <c r="J415" s="410"/>
    </row>
    <row r="416" spans="1:10" x14ac:dyDescent="0.2">
      <c r="A416" s="28"/>
      <c r="B416" s="2"/>
      <c r="C416" s="770"/>
      <c r="D416" s="407"/>
      <c r="E416" s="425"/>
      <c r="F416" s="425"/>
      <c r="G416" s="425"/>
      <c r="H416" s="405"/>
      <c r="I416" s="409"/>
      <c r="J416" s="410"/>
    </row>
    <row r="417" spans="1:11" x14ac:dyDescent="0.2">
      <c r="A417" s="28"/>
      <c r="B417" s="2"/>
      <c r="C417" s="770"/>
      <c r="D417" s="407"/>
      <c r="E417" s="425"/>
      <c r="F417" s="425"/>
      <c r="G417" s="425"/>
      <c r="H417" s="405"/>
      <c r="I417" s="409"/>
      <c r="J417" s="410"/>
    </row>
    <row r="418" spans="1:11" x14ac:dyDescent="0.2">
      <c r="A418" s="28"/>
      <c r="B418" s="2"/>
      <c r="C418" s="770"/>
      <c r="D418" s="407"/>
      <c r="E418" s="425"/>
      <c r="F418" s="425"/>
      <c r="G418" s="425"/>
      <c r="H418" s="405"/>
      <c r="I418" s="409"/>
      <c r="J418" s="410"/>
    </row>
    <row r="419" spans="1:11" x14ac:dyDescent="0.2">
      <c r="A419" s="28"/>
      <c r="B419" s="2"/>
      <c r="C419" s="770"/>
      <c r="D419" s="407"/>
      <c r="E419" s="425"/>
      <c r="F419" s="425"/>
      <c r="G419" s="425"/>
      <c r="H419" s="405"/>
      <c r="I419" s="409"/>
      <c r="J419" s="410"/>
    </row>
    <row r="420" spans="1:11" ht="32.25" customHeight="1" x14ac:dyDescent="0.2">
      <c r="A420" s="28"/>
      <c r="B420" s="2"/>
      <c r="C420" s="770"/>
      <c r="D420" s="407"/>
      <c r="E420" s="425"/>
      <c r="F420" s="425"/>
      <c r="G420" s="425"/>
      <c r="H420" s="405"/>
      <c r="I420" s="409"/>
      <c r="J420" s="410"/>
    </row>
    <row r="421" spans="1:11" ht="12.75" customHeight="1" x14ac:dyDescent="0.2">
      <c r="A421" s="37"/>
      <c r="B421" s="36"/>
      <c r="C421" s="770"/>
      <c r="D421" s="407"/>
      <c r="E421" s="425"/>
      <c r="F421" s="425"/>
      <c r="G421" s="425"/>
      <c r="H421" s="405"/>
      <c r="I421" s="409"/>
      <c r="J421" s="410"/>
    </row>
    <row r="422" spans="1:11" s="164" customFormat="1" ht="15.75" thickBot="1" x14ac:dyDescent="0.3">
      <c r="A422" s="40"/>
      <c r="B422" s="163" t="s">
        <v>111</v>
      </c>
      <c r="C422" s="802"/>
      <c r="D422" s="470"/>
      <c r="E422" s="471"/>
      <c r="F422" s="471"/>
      <c r="G422" s="471"/>
      <c r="H422" s="472"/>
      <c r="I422" s="473"/>
      <c r="J422" s="473">
        <f>SUM(J384:J421)</f>
        <v>4701052.7300000004</v>
      </c>
      <c r="K422" s="493">
        <v>12</v>
      </c>
    </row>
    <row r="423" spans="1:11" ht="15" thickTop="1" x14ac:dyDescent="0.2">
      <c r="A423" s="37"/>
      <c r="B423" s="36"/>
      <c r="C423" s="770"/>
      <c r="D423" s="407"/>
      <c r="E423" s="425"/>
      <c r="F423" s="425"/>
      <c r="G423" s="425"/>
      <c r="H423" s="405"/>
      <c r="I423" s="409"/>
      <c r="J423" s="410"/>
      <c r="K423" s="437"/>
    </row>
    <row r="424" spans="1:11" ht="15" x14ac:dyDescent="0.2">
      <c r="A424" s="28"/>
      <c r="B424" s="29" t="s">
        <v>155</v>
      </c>
      <c r="C424" s="770"/>
      <c r="D424" s="407"/>
      <c r="E424" s="425"/>
      <c r="F424" s="425"/>
      <c r="G424" s="425"/>
      <c r="H424" s="405"/>
      <c r="I424" s="409"/>
      <c r="J424" s="410"/>
      <c r="K424" s="437"/>
    </row>
    <row r="425" spans="1:11" x14ac:dyDescent="0.2">
      <c r="A425" s="28"/>
      <c r="B425" s="2"/>
      <c r="C425" s="770"/>
      <c r="D425" s="407"/>
      <c r="E425" s="425"/>
      <c r="F425" s="425"/>
      <c r="G425" s="425"/>
      <c r="H425" s="405"/>
      <c r="I425" s="409"/>
      <c r="J425" s="410"/>
    </row>
    <row r="426" spans="1:11" x14ac:dyDescent="0.2">
      <c r="A426" s="28"/>
      <c r="B426" s="2" t="s">
        <v>273</v>
      </c>
      <c r="C426" s="770"/>
      <c r="D426" s="407"/>
      <c r="E426" s="425"/>
      <c r="F426" s="425"/>
      <c r="G426" s="425"/>
      <c r="H426" s="405"/>
      <c r="I426" s="409"/>
      <c r="J426" s="410">
        <f>_xlfn.XLOOKUP(K426,$K$46:$K$422,$J$46:$J$422)</f>
        <v>56371979.509999998</v>
      </c>
      <c r="K426" s="436">
        <v>1</v>
      </c>
    </row>
    <row r="427" spans="1:11" x14ac:dyDescent="0.2">
      <c r="A427" s="28"/>
      <c r="B427" s="2"/>
      <c r="C427" s="770"/>
      <c r="D427" s="407"/>
      <c r="E427" s="425"/>
      <c r="F427" s="425"/>
      <c r="G427" s="425"/>
      <c r="H427" s="405"/>
      <c r="I427" s="409"/>
      <c r="J427" s="410"/>
    </row>
    <row r="428" spans="1:11" x14ac:dyDescent="0.2">
      <c r="A428" s="28"/>
      <c r="B428" s="2" t="s">
        <v>274</v>
      </c>
      <c r="C428" s="770"/>
      <c r="D428" s="407"/>
      <c r="E428" s="425"/>
      <c r="F428" s="425"/>
      <c r="G428" s="425"/>
      <c r="H428" s="405"/>
      <c r="I428" s="409"/>
      <c r="J428" s="410">
        <f>_xlfn.XLOOKUP(K428,$K$46:$K$422,$J$46:$J$422)</f>
        <v>1721257.7</v>
      </c>
      <c r="K428" s="436">
        <v>2</v>
      </c>
    </row>
    <row r="429" spans="1:11" x14ac:dyDescent="0.2">
      <c r="A429" s="28"/>
      <c r="B429" s="2"/>
      <c r="C429" s="770"/>
      <c r="D429" s="407"/>
      <c r="E429" s="425"/>
      <c r="F429" s="425"/>
      <c r="G429" s="425"/>
      <c r="H429" s="405"/>
      <c r="I429" s="409"/>
      <c r="J429" s="410"/>
    </row>
    <row r="430" spans="1:11" x14ac:dyDescent="0.2">
      <c r="A430" s="28"/>
      <c r="B430" s="2" t="s">
        <v>275</v>
      </c>
      <c r="C430" s="770"/>
      <c r="D430" s="407"/>
      <c r="E430" s="425"/>
      <c r="F430" s="425"/>
      <c r="G430" s="425"/>
      <c r="H430" s="405"/>
      <c r="I430" s="409"/>
      <c r="J430" s="410">
        <f>_xlfn.XLOOKUP(K430,$K$46:$K$422,$J$46:$J$422)</f>
        <v>230174.02</v>
      </c>
      <c r="K430" s="436">
        <v>3</v>
      </c>
    </row>
    <row r="431" spans="1:11" x14ac:dyDescent="0.2">
      <c r="A431" s="28"/>
      <c r="B431" s="2"/>
      <c r="C431" s="770"/>
      <c r="D431" s="407"/>
      <c r="E431" s="425"/>
      <c r="F431" s="425"/>
      <c r="G431" s="425"/>
      <c r="H431" s="405"/>
      <c r="I431" s="409"/>
      <c r="J431" s="410"/>
    </row>
    <row r="432" spans="1:11" x14ac:dyDescent="0.2">
      <c r="A432" s="28"/>
      <c r="B432" s="2" t="s">
        <v>276</v>
      </c>
      <c r="C432" s="770"/>
      <c r="D432" s="407"/>
      <c r="E432" s="425"/>
      <c r="F432" s="425"/>
      <c r="G432" s="425"/>
      <c r="H432" s="405"/>
      <c r="I432" s="409"/>
      <c r="J432" s="410">
        <f>_xlfn.XLOOKUP(K432,$K$46:$K$422,$J$46:$J$422)</f>
        <v>103267.09</v>
      </c>
      <c r="K432" s="436">
        <v>4</v>
      </c>
    </row>
    <row r="433" spans="1:11" x14ac:dyDescent="0.2">
      <c r="A433" s="28"/>
      <c r="B433" s="2"/>
      <c r="C433" s="770"/>
      <c r="D433" s="407"/>
      <c r="E433" s="425"/>
      <c r="F433" s="425"/>
      <c r="G433" s="425"/>
      <c r="H433" s="405"/>
      <c r="I433" s="409"/>
      <c r="J433" s="410"/>
    </row>
    <row r="434" spans="1:11" x14ac:dyDescent="0.2">
      <c r="A434" s="28"/>
      <c r="B434" s="2" t="s">
        <v>277</v>
      </c>
      <c r="C434" s="770"/>
      <c r="D434" s="407"/>
      <c r="E434" s="425"/>
      <c r="F434" s="425"/>
      <c r="G434" s="425"/>
      <c r="H434" s="405"/>
      <c r="I434" s="409"/>
      <c r="J434" s="410">
        <f>_xlfn.XLOOKUP(K434,$K$46:$K$422,$J$46:$J$422)</f>
        <v>291034.15000000002</v>
      </c>
      <c r="K434" s="436">
        <v>5</v>
      </c>
    </row>
    <row r="435" spans="1:11" x14ac:dyDescent="0.2">
      <c r="A435" s="28"/>
      <c r="B435" s="2"/>
      <c r="C435" s="770"/>
      <c r="D435" s="407"/>
      <c r="E435" s="425"/>
      <c r="F435" s="425"/>
      <c r="G435" s="425"/>
      <c r="H435" s="405"/>
      <c r="I435" s="409"/>
      <c r="J435" s="410"/>
    </row>
    <row r="436" spans="1:11" x14ac:dyDescent="0.2">
      <c r="A436" s="28"/>
      <c r="B436" s="2" t="s">
        <v>278</v>
      </c>
      <c r="C436" s="770"/>
      <c r="D436" s="407"/>
      <c r="E436" s="425"/>
      <c r="F436" s="425"/>
      <c r="G436" s="425"/>
      <c r="H436" s="405"/>
      <c r="I436" s="409"/>
      <c r="J436" s="410">
        <f>_xlfn.XLOOKUP(K436,$K$46:$K$422,$J$46:$J$422)</f>
        <v>1585508.44</v>
      </c>
      <c r="K436" s="436">
        <v>6</v>
      </c>
    </row>
    <row r="437" spans="1:11" x14ac:dyDescent="0.2">
      <c r="A437" s="28"/>
      <c r="B437" s="2"/>
      <c r="C437" s="770"/>
      <c r="D437" s="407"/>
      <c r="E437" s="425"/>
      <c r="F437" s="425"/>
      <c r="G437" s="425"/>
      <c r="H437" s="405"/>
      <c r="I437" s="409"/>
      <c r="J437" s="410"/>
    </row>
    <row r="438" spans="1:11" x14ac:dyDescent="0.2">
      <c r="A438" s="28"/>
      <c r="B438" s="2" t="s">
        <v>279</v>
      </c>
      <c r="C438" s="770"/>
      <c r="D438" s="407"/>
      <c r="E438" s="425"/>
      <c r="F438" s="425"/>
      <c r="G438" s="425"/>
      <c r="H438" s="405"/>
      <c r="I438" s="409"/>
      <c r="J438" s="410">
        <f>_xlfn.XLOOKUP(K438,$K$46:$K$422,$J$46:$J$422)</f>
        <v>1257039.3999999999</v>
      </c>
      <c r="K438" s="436">
        <v>7</v>
      </c>
    </row>
    <row r="439" spans="1:11" x14ac:dyDescent="0.2">
      <c r="A439" s="28"/>
      <c r="B439" s="2"/>
      <c r="C439" s="770"/>
      <c r="D439" s="407"/>
      <c r="E439" s="425"/>
      <c r="F439" s="425"/>
      <c r="G439" s="425"/>
      <c r="H439" s="405"/>
      <c r="I439" s="409"/>
      <c r="J439" s="410"/>
    </row>
    <row r="440" spans="1:11" x14ac:dyDescent="0.2">
      <c r="A440" s="28"/>
      <c r="B440" s="2" t="s">
        <v>280</v>
      </c>
      <c r="C440" s="770"/>
      <c r="D440" s="407"/>
      <c r="E440" s="425"/>
      <c r="F440" s="425"/>
      <c r="G440" s="425"/>
      <c r="H440" s="405"/>
      <c r="I440" s="409"/>
      <c r="J440" s="410">
        <f>_xlfn.XLOOKUP(K440,$K$46:$K$422,$J$46:$J$422)</f>
        <v>2792021.53</v>
      </c>
      <c r="K440" s="436">
        <v>8</v>
      </c>
    </row>
    <row r="441" spans="1:11" x14ac:dyDescent="0.2">
      <c r="A441" s="28"/>
      <c r="B441" s="2"/>
      <c r="C441" s="770"/>
      <c r="D441" s="407"/>
      <c r="E441" s="425"/>
      <c r="F441" s="425"/>
      <c r="G441" s="425"/>
      <c r="H441" s="405"/>
      <c r="I441" s="409"/>
      <c r="J441" s="410"/>
    </row>
    <row r="442" spans="1:11" x14ac:dyDescent="0.2">
      <c r="A442" s="28"/>
      <c r="B442" s="2" t="s">
        <v>281</v>
      </c>
      <c r="C442" s="770"/>
      <c r="D442" s="407"/>
      <c r="E442" s="425"/>
      <c r="F442" s="425"/>
      <c r="G442" s="425"/>
      <c r="H442" s="405"/>
      <c r="I442" s="409"/>
      <c r="J442" s="410">
        <f>_xlfn.XLOOKUP(K442,$K$46:$K$422,$J$46:$J$422)</f>
        <v>8298645.3799999999</v>
      </c>
      <c r="K442" s="436">
        <v>9</v>
      </c>
    </row>
    <row r="443" spans="1:11" x14ac:dyDescent="0.2">
      <c r="A443" s="28"/>
      <c r="B443" s="2"/>
      <c r="C443" s="770"/>
      <c r="D443" s="407"/>
      <c r="E443" s="425"/>
      <c r="F443" s="425"/>
      <c r="G443" s="425"/>
      <c r="H443" s="405"/>
      <c r="I443" s="409"/>
      <c r="J443" s="410"/>
    </row>
    <row r="444" spans="1:11" x14ac:dyDescent="0.2">
      <c r="A444" s="28"/>
      <c r="B444" s="2" t="s">
        <v>282</v>
      </c>
      <c r="C444" s="770"/>
      <c r="D444" s="407"/>
      <c r="E444" s="425"/>
      <c r="F444" s="425"/>
      <c r="G444" s="425"/>
      <c r="H444" s="405"/>
      <c r="I444" s="409"/>
      <c r="J444" s="410">
        <f>_xlfn.XLOOKUP(K444,$K$46:$K$422,$J$46:$J$422)</f>
        <v>2447578.5099999998</v>
      </c>
      <c r="K444" s="436">
        <v>10</v>
      </c>
    </row>
    <row r="445" spans="1:11" x14ac:dyDescent="0.2">
      <c r="A445" s="28"/>
      <c r="B445" s="2"/>
      <c r="C445" s="770"/>
      <c r="D445" s="407"/>
      <c r="E445" s="425"/>
      <c r="F445" s="425"/>
      <c r="G445" s="425"/>
      <c r="H445" s="405"/>
      <c r="I445" s="409"/>
      <c r="J445" s="410"/>
    </row>
    <row r="446" spans="1:11" x14ac:dyDescent="0.2">
      <c r="A446" s="28"/>
      <c r="B446" s="2" t="s">
        <v>283</v>
      </c>
      <c r="C446" s="770"/>
      <c r="D446" s="407"/>
      <c r="E446" s="425"/>
      <c r="F446" s="425"/>
      <c r="G446" s="425"/>
      <c r="H446" s="405"/>
      <c r="I446" s="409"/>
      <c r="J446" s="410">
        <f>_xlfn.XLOOKUP(K446,$K$46:$K$422,$J$46:$J$422)</f>
        <v>287706.44</v>
      </c>
      <c r="K446" s="436">
        <v>11</v>
      </c>
    </row>
    <row r="447" spans="1:11" x14ac:dyDescent="0.2">
      <c r="A447" s="28"/>
      <c r="B447" s="2"/>
      <c r="C447" s="770"/>
      <c r="D447" s="407"/>
      <c r="E447" s="425"/>
      <c r="F447" s="425"/>
      <c r="G447" s="425"/>
      <c r="H447" s="405"/>
      <c r="I447" s="409"/>
      <c r="J447" s="410"/>
    </row>
    <row r="448" spans="1:11" x14ac:dyDescent="0.2">
      <c r="A448" s="37"/>
      <c r="B448" s="2" t="s">
        <v>284</v>
      </c>
      <c r="C448" s="770"/>
      <c r="D448" s="407"/>
      <c r="E448" s="425"/>
      <c r="F448" s="425"/>
      <c r="G448" s="425"/>
      <c r="H448" s="405"/>
      <c r="I448" s="409"/>
      <c r="J448" s="410">
        <f>_xlfn.XLOOKUP(K448,$K$46:$K$422,$J$46:$J$422)</f>
        <v>4701052.7300000004</v>
      </c>
      <c r="K448" s="436">
        <v>12</v>
      </c>
    </row>
    <row r="449" spans="1:11" x14ac:dyDescent="0.2">
      <c r="A449" s="37"/>
      <c r="B449" s="2"/>
      <c r="C449" s="770"/>
      <c r="D449" s="407"/>
      <c r="E449" s="425"/>
      <c r="F449" s="425"/>
      <c r="G449" s="425"/>
      <c r="H449" s="405"/>
      <c r="I449" s="409"/>
      <c r="J449" s="410"/>
    </row>
    <row r="450" spans="1:11" x14ac:dyDescent="0.2">
      <c r="A450" s="37"/>
      <c r="B450" s="2"/>
      <c r="C450" s="770"/>
      <c r="D450" s="407"/>
      <c r="E450" s="425"/>
      <c r="F450" s="425"/>
      <c r="G450" s="425"/>
      <c r="H450" s="405"/>
      <c r="I450" s="409"/>
      <c r="J450" s="410"/>
    </row>
    <row r="451" spans="1:11" x14ac:dyDescent="0.2">
      <c r="A451" s="37"/>
      <c r="B451" s="2"/>
      <c r="C451" s="770"/>
      <c r="D451" s="407"/>
      <c r="E451" s="425"/>
      <c r="F451" s="425"/>
      <c r="G451" s="425"/>
      <c r="H451" s="405"/>
      <c r="I451" s="409"/>
      <c r="J451" s="410"/>
    </row>
    <row r="452" spans="1:11" x14ac:dyDescent="0.2">
      <c r="A452" s="37"/>
      <c r="B452" s="36"/>
      <c r="C452" s="770"/>
      <c r="D452" s="407"/>
      <c r="E452" s="425"/>
      <c r="F452" s="425"/>
      <c r="G452" s="425"/>
      <c r="H452" s="405"/>
      <c r="I452" s="409"/>
      <c r="J452" s="410"/>
    </row>
    <row r="453" spans="1:11" x14ac:dyDescent="0.2">
      <c r="A453" s="28"/>
      <c r="B453" s="30"/>
      <c r="C453" s="770"/>
      <c r="D453" s="407"/>
      <c r="E453" s="425"/>
      <c r="F453" s="425"/>
      <c r="G453" s="425"/>
      <c r="H453" s="405"/>
      <c r="I453" s="409"/>
      <c r="J453" s="410"/>
    </row>
    <row r="454" spans="1:11" x14ac:dyDescent="0.2">
      <c r="A454" s="28"/>
      <c r="B454" s="30"/>
      <c r="C454" s="770"/>
      <c r="D454" s="407"/>
      <c r="E454" s="425"/>
      <c r="F454" s="425"/>
      <c r="G454" s="425"/>
      <c r="H454" s="405"/>
      <c r="I454" s="409"/>
      <c r="J454" s="410"/>
    </row>
    <row r="455" spans="1:11" x14ac:dyDescent="0.2">
      <c r="A455" s="28"/>
      <c r="B455" s="30"/>
      <c r="C455" s="770"/>
      <c r="D455" s="407"/>
      <c r="E455" s="425"/>
      <c r="F455" s="425"/>
      <c r="G455" s="425"/>
      <c r="H455" s="405"/>
      <c r="I455" s="409"/>
      <c r="J455" s="410"/>
    </row>
    <row r="456" spans="1:11" ht="15" customHeight="1" x14ac:dyDescent="0.2">
      <c r="A456" s="28"/>
      <c r="B456" s="30"/>
      <c r="C456" s="770"/>
      <c r="D456" s="407"/>
      <c r="E456" s="425"/>
      <c r="F456" s="425"/>
      <c r="G456" s="425"/>
      <c r="H456" s="405"/>
      <c r="I456" s="409"/>
      <c r="J456" s="410"/>
    </row>
    <row r="457" spans="1:11" hidden="1" x14ac:dyDescent="0.2">
      <c r="A457" s="28"/>
      <c r="B457" s="30"/>
      <c r="C457" s="770"/>
      <c r="D457" s="407"/>
      <c r="E457" s="425"/>
      <c r="F457" s="425"/>
      <c r="G457" s="425"/>
      <c r="H457" s="405"/>
      <c r="I457" s="409"/>
      <c r="J457" s="410"/>
    </row>
    <row r="458" spans="1:11" x14ac:dyDescent="0.2">
      <c r="A458" s="28"/>
      <c r="B458" s="30"/>
      <c r="C458" s="770"/>
      <c r="D458" s="407"/>
      <c r="E458" s="425"/>
      <c r="F458" s="425"/>
      <c r="G458" s="425"/>
      <c r="H458" s="405"/>
      <c r="I458" s="409"/>
      <c r="J458" s="410"/>
    </row>
    <row r="459" spans="1:11" x14ac:dyDescent="0.2">
      <c r="A459" s="28"/>
      <c r="B459" s="30"/>
      <c r="C459" s="770"/>
      <c r="D459" s="407"/>
      <c r="E459" s="425"/>
      <c r="F459" s="425"/>
      <c r="G459" s="425"/>
      <c r="H459" s="405"/>
      <c r="I459" s="409"/>
      <c r="J459" s="410"/>
    </row>
    <row r="460" spans="1:11" ht="12" customHeight="1" x14ac:dyDescent="0.2">
      <c r="A460" s="28"/>
      <c r="B460" s="30"/>
      <c r="C460" s="770"/>
      <c r="D460" s="407"/>
      <c r="E460" s="425"/>
      <c r="F460" s="425"/>
      <c r="G460" s="425"/>
      <c r="H460" s="405"/>
      <c r="I460" s="409"/>
      <c r="J460" s="410"/>
    </row>
    <row r="461" spans="1:11" s="164" customFormat="1" ht="30.75" thickBot="1" x14ac:dyDescent="0.3">
      <c r="A461" s="40"/>
      <c r="B461" s="163" t="str">
        <f>A3&amp;" 
TOTAL CARRIED TO SUMMARY (US$)"</f>
        <v>DIVISION 05 - METALS 
TOTAL CARRIED TO SUMMARY (US$)</v>
      </c>
      <c r="C461" s="802"/>
      <c r="D461" s="470"/>
      <c r="E461" s="471"/>
      <c r="F461" s="471"/>
      <c r="G461" s="471"/>
      <c r="H461" s="472"/>
      <c r="I461" s="473"/>
      <c r="J461" s="473">
        <f>SUM(J424:J460)</f>
        <v>80087264.900000006</v>
      </c>
      <c r="K461" s="493"/>
    </row>
    <row r="462" spans="1:11" ht="15" thickTop="1" x14ac:dyDescent="0.2"/>
  </sheetData>
  <autoFilter ref="A8:J462" xr:uid="{51FD2B4C-888A-45E0-8740-68CE53F0F0E2}"/>
  <mergeCells count="8">
    <mergeCell ref="A1:J1"/>
    <mergeCell ref="A2:J2"/>
    <mergeCell ref="A3:J3"/>
    <mergeCell ref="A5:A7"/>
    <mergeCell ref="B5:B7"/>
    <mergeCell ref="C5:C6"/>
    <mergeCell ref="D5:D7"/>
    <mergeCell ref="E5:I5"/>
  </mergeCells>
  <phoneticPr fontId="16" type="noConversion"/>
  <printOptions horizontalCentered="1"/>
  <pageMargins left="0.5" right="0.5" top="0.5" bottom="0.7" header="0.3" footer="0.3"/>
  <pageSetup paperSize="9" scale="74"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917B6-E000-4E31-B2B0-D96AA131648F}">
  <sheetPr codeName="Sheet7">
    <pageSetUpPr fitToPage="1"/>
  </sheetPr>
  <dimension ref="A1:K150"/>
  <sheetViews>
    <sheetView showGridLines="0" view="pageBreakPreview" zoomScale="90" zoomScaleSheetLayoutView="90" workbookViewId="0">
      <pane ySplit="9" topLeftCell="A123"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775" customWidth="1"/>
    <col min="4" max="4" width="7.83203125" style="449" customWidth="1"/>
    <col min="5" max="8" width="15.83203125" style="426" customWidth="1"/>
    <col min="9" max="9" width="18.83203125" style="426" customWidth="1"/>
    <col min="10" max="10" width="20.83203125" style="426" customWidth="1"/>
    <col min="11" max="11" width="0" style="436" hidden="1" customWidth="1"/>
    <col min="12" max="16384" width="9.33203125" style="5"/>
  </cols>
  <sheetData>
    <row r="1" spans="1:11" ht="15" x14ac:dyDescent="0.2">
      <c r="A1" s="922" t="str">
        <f>Cover!A15&amp;" - "&amp;Cover!A17</f>
        <v>BILL NO 3 - MAIN TERMINAL BUILDING</v>
      </c>
      <c r="B1" s="922"/>
      <c r="C1" s="922"/>
      <c r="D1" s="922"/>
      <c r="E1" s="922"/>
      <c r="F1" s="922"/>
      <c r="G1" s="922"/>
      <c r="H1" s="922"/>
      <c r="I1" s="922"/>
      <c r="J1" s="922"/>
    </row>
    <row r="2" spans="1:11" ht="10.15" customHeight="1" x14ac:dyDescent="0.2">
      <c r="A2" s="922"/>
      <c r="B2" s="922"/>
      <c r="C2" s="922"/>
      <c r="D2" s="922"/>
      <c r="E2" s="922"/>
      <c r="F2" s="922"/>
      <c r="G2" s="922"/>
      <c r="H2" s="922"/>
      <c r="I2" s="922"/>
      <c r="J2" s="922"/>
    </row>
    <row r="3" spans="1:11" ht="15" x14ac:dyDescent="0.2">
      <c r="A3" s="922" t="s">
        <v>285</v>
      </c>
      <c r="B3" s="922"/>
      <c r="C3" s="922"/>
      <c r="D3" s="922"/>
      <c r="E3" s="922"/>
      <c r="F3" s="922"/>
      <c r="G3" s="922"/>
      <c r="H3" s="922"/>
      <c r="I3" s="922"/>
      <c r="J3" s="922"/>
    </row>
    <row r="4" spans="1:11" ht="10.15" customHeight="1" thickBot="1" x14ac:dyDescent="0.25">
      <c r="A4" s="24"/>
      <c r="B4" s="25"/>
      <c r="C4" s="767"/>
      <c r="D4" s="450"/>
      <c r="E4" s="392"/>
      <c r="F4" s="392"/>
      <c r="G4" s="392"/>
      <c r="H4" s="392"/>
      <c r="I4" s="392"/>
      <c r="J4" s="392"/>
    </row>
    <row r="5" spans="1:11" s="10" customFormat="1" ht="15.75" thickTop="1" x14ac:dyDescent="0.2">
      <c r="A5" s="923" t="s">
        <v>65</v>
      </c>
      <c r="B5" s="925" t="s">
        <v>66</v>
      </c>
      <c r="C5" s="927" t="s">
        <v>67</v>
      </c>
      <c r="D5" s="928" t="s">
        <v>68</v>
      </c>
      <c r="E5" s="930" t="s">
        <v>69</v>
      </c>
      <c r="F5" s="930"/>
      <c r="G5" s="930"/>
      <c r="H5" s="930"/>
      <c r="I5" s="931"/>
      <c r="J5" s="393" t="s">
        <v>70</v>
      </c>
      <c r="K5" s="438"/>
    </row>
    <row r="6" spans="1:11" s="10" customFormat="1" ht="30" x14ac:dyDescent="0.2">
      <c r="A6" s="937"/>
      <c r="B6" s="935"/>
      <c r="C6" s="932"/>
      <c r="D6" s="933"/>
      <c r="E6" s="394" t="s">
        <v>71</v>
      </c>
      <c r="F6" s="395" t="s">
        <v>72</v>
      </c>
      <c r="G6" s="395" t="s">
        <v>73</v>
      </c>
      <c r="H6" s="395" t="s">
        <v>74</v>
      </c>
      <c r="I6" s="396" t="s">
        <v>75</v>
      </c>
      <c r="J6" s="397" t="s">
        <v>76</v>
      </c>
      <c r="K6" s="438"/>
    </row>
    <row r="7" spans="1:11" s="9" customFormat="1" ht="15" thickBot="1" x14ac:dyDescent="0.25">
      <c r="A7" s="938"/>
      <c r="B7" s="936"/>
      <c r="C7" s="768" t="s">
        <v>77</v>
      </c>
      <c r="D7" s="934"/>
      <c r="E7" s="398" t="s">
        <v>78</v>
      </c>
      <c r="F7" s="398" t="s">
        <v>79</v>
      </c>
      <c r="G7" s="398" t="s">
        <v>80</v>
      </c>
      <c r="H7" s="399" t="s">
        <v>81</v>
      </c>
      <c r="I7" s="400" t="s">
        <v>82</v>
      </c>
      <c r="J7" s="400" t="s">
        <v>83</v>
      </c>
      <c r="K7" s="441"/>
    </row>
    <row r="8" spans="1:11" ht="15.75" thickTop="1" x14ac:dyDescent="0.25">
      <c r="A8" s="182"/>
      <c r="B8" s="183"/>
      <c r="C8" s="770"/>
      <c r="D8" s="442"/>
      <c r="E8" s="401"/>
      <c r="F8" s="401"/>
      <c r="G8" s="401"/>
      <c r="H8" s="402"/>
      <c r="I8" s="403"/>
      <c r="J8" s="404"/>
    </row>
    <row r="9" spans="1:11" s="4" customFormat="1" ht="15" x14ac:dyDescent="0.2">
      <c r="A9" s="182"/>
      <c r="B9" s="184" t="s">
        <v>286</v>
      </c>
      <c r="C9" s="809"/>
      <c r="D9" s="407"/>
      <c r="E9" s="425"/>
      <c r="F9" s="425"/>
      <c r="G9" s="425"/>
      <c r="H9" s="405"/>
      <c r="I9" s="409"/>
      <c r="J9" s="410"/>
      <c r="K9" s="437"/>
    </row>
    <row r="10" spans="1:11" s="4" customFormat="1" x14ac:dyDescent="0.2">
      <c r="A10" s="182"/>
      <c r="B10" s="185"/>
      <c r="C10" s="770"/>
      <c r="D10" s="407"/>
      <c r="E10" s="425"/>
      <c r="F10" s="425"/>
      <c r="G10" s="425"/>
      <c r="H10" s="405"/>
      <c r="I10" s="409"/>
      <c r="J10" s="410"/>
      <c r="K10" s="437"/>
    </row>
    <row r="11" spans="1:11" ht="28.5" x14ac:dyDescent="0.2">
      <c r="A11" s="186"/>
      <c r="B11" s="34" t="s">
        <v>287</v>
      </c>
      <c r="C11" s="773"/>
      <c r="D11" s="451"/>
      <c r="E11" s="405"/>
      <c r="F11" s="425"/>
      <c r="G11" s="425"/>
      <c r="H11" s="405"/>
      <c r="I11" s="409"/>
      <c r="J11" s="410"/>
    </row>
    <row r="12" spans="1:11" x14ac:dyDescent="0.2">
      <c r="A12" s="186"/>
      <c r="B12" s="34"/>
      <c r="C12" s="773"/>
      <c r="D12" s="451"/>
      <c r="E12" s="405"/>
      <c r="F12" s="425"/>
      <c r="G12" s="425"/>
      <c r="H12" s="405"/>
      <c r="I12" s="409"/>
      <c r="J12" s="410"/>
    </row>
    <row r="13" spans="1:11" x14ac:dyDescent="0.2">
      <c r="A13" s="186" t="s">
        <v>77</v>
      </c>
      <c r="B13" s="38" t="s">
        <v>288</v>
      </c>
      <c r="C13" s="773">
        <v>2536</v>
      </c>
      <c r="D13" s="451" t="s">
        <v>98</v>
      </c>
      <c r="E13" s="545">
        <v>0</v>
      </c>
      <c r="F13" s="545">
        <v>0</v>
      </c>
      <c r="G13" s="545">
        <v>0</v>
      </c>
      <c r="H13" s="545">
        <v>48.49</v>
      </c>
      <c r="I13" s="546">
        <f>E13+F13+G13+H13</f>
        <v>48.49</v>
      </c>
      <c r="J13" s="547">
        <f>I13*C13</f>
        <v>122970.64</v>
      </c>
      <c r="K13" s="437"/>
    </row>
    <row r="14" spans="1:11" x14ac:dyDescent="0.2">
      <c r="A14" s="186"/>
      <c r="B14" s="185"/>
      <c r="C14" s="770"/>
      <c r="D14" s="451"/>
      <c r="E14" s="405"/>
      <c r="F14" s="425"/>
      <c r="G14" s="425"/>
      <c r="H14" s="405"/>
      <c r="I14" s="409"/>
      <c r="J14" s="410"/>
    </row>
    <row r="15" spans="1:11" ht="15" x14ac:dyDescent="0.2">
      <c r="A15" s="186"/>
      <c r="B15" s="190" t="s">
        <v>289</v>
      </c>
      <c r="C15" s="773"/>
      <c r="D15" s="451"/>
      <c r="E15" s="405"/>
      <c r="F15" s="425"/>
      <c r="G15" s="425"/>
      <c r="H15" s="405"/>
      <c r="I15" s="409"/>
      <c r="J15" s="410"/>
    </row>
    <row r="16" spans="1:11" x14ac:dyDescent="0.2">
      <c r="A16" s="186"/>
      <c r="B16" s="34"/>
      <c r="C16" s="773"/>
      <c r="D16" s="451"/>
      <c r="E16" s="405"/>
      <c r="F16" s="425"/>
      <c r="G16" s="425"/>
      <c r="H16" s="405"/>
      <c r="I16" s="409"/>
      <c r="J16" s="410"/>
    </row>
    <row r="17" spans="1:11" ht="99.75" x14ac:dyDescent="0.2">
      <c r="A17" s="186"/>
      <c r="B17" s="34" t="s">
        <v>290</v>
      </c>
      <c r="C17" s="773"/>
      <c r="D17" s="407"/>
      <c r="E17" s="425"/>
      <c r="F17" s="425"/>
      <c r="G17" s="425"/>
      <c r="H17" s="405"/>
      <c r="I17" s="409"/>
      <c r="J17" s="410"/>
    </row>
    <row r="18" spans="1:11" x14ac:dyDescent="0.2">
      <c r="A18" s="186"/>
      <c r="B18" s="38"/>
      <c r="C18" s="773"/>
      <c r="D18" s="407"/>
      <c r="E18" s="425"/>
      <c r="F18" s="425"/>
      <c r="G18" s="425"/>
      <c r="H18" s="405"/>
      <c r="I18" s="409"/>
      <c r="J18" s="410"/>
    </row>
    <row r="19" spans="1:11" x14ac:dyDescent="0.2">
      <c r="A19" s="186" t="s">
        <v>78</v>
      </c>
      <c r="B19" s="38" t="s">
        <v>3762</v>
      </c>
      <c r="C19" s="773">
        <v>3</v>
      </c>
      <c r="D19" s="407" t="s">
        <v>199</v>
      </c>
      <c r="E19" s="545">
        <v>0</v>
      </c>
      <c r="F19" s="545">
        <v>0</v>
      </c>
      <c r="G19" s="545">
        <v>0</v>
      </c>
      <c r="H19" s="545">
        <v>19397.439999999999</v>
      </c>
      <c r="I19" s="546">
        <f>E19+F19+G19+H19</f>
        <v>19397.439999999999</v>
      </c>
      <c r="J19" s="547">
        <f>I19*C19</f>
        <v>58192.32</v>
      </c>
      <c r="K19" s="437"/>
    </row>
    <row r="20" spans="1:11" x14ac:dyDescent="0.2">
      <c r="A20" s="186"/>
      <c r="B20" s="38"/>
      <c r="C20" s="773"/>
      <c r="D20" s="407"/>
      <c r="E20" s="425"/>
      <c r="F20" s="425"/>
      <c r="G20" s="425"/>
      <c r="H20" s="405"/>
      <c r="I20" s="409"/>
      <c r="J20" s="410"/>
    </row>
    <row r="21" spans="1:11" x14ac:dyDescent="0.2">
      <c r="A21" s="186"/>
      <c r="B21" s="38"/>
      <c r="C21" s="773"/>
      <c r="D21" s="407"/>
      <c r="E21" s="425"/>
      <c r="F21" s="425"/>
      <c r="G21" s="425"/>
      <c r="H21" s="405"/>
      <c r="I21" s="409"/>
      <c r="J21" s="410"/>
    </row>
    <row r="22" spans="1:11" x14ac:dyDescent="0.2">
      <c r="A22" s="186"/>
      <c r="B22" s="185"/>
      <c r="C22" s="770"/>
      <c r="D22" s="407"/>
      <c r="E22" s="425"/>
      <c r="F22" s="425"/>
      <c r="G22" s="425"/>
      <c r="H22" s="405"/>
      <c r="I22" s="409"/>
      <c r="J22" s="410"/>
    </row>
    <row r="23" spans="1:11" x14ac:dyDescent="0.2">
      <c r="A23" s="186"/>
      <c r="B23" s="38"/>
      <c r="C23" s="770"/>
      <c r="D23" s="407"/>
      <c r="E23" s="425"/>
      <c r="F23" s="425"/>
      <c r="G23" s="425"/>
      <c r="H23" s="405"/>
      <c r="I23" s="409"/>
      <c r="J23" s="410"/>
    </row>
    <row r="24" spans="1:11" x14ac:dyDescent="0.2">
      <c r="A24" s="186"/>
      <c r="B24" s="38"/>
      <c r="C24" s="770"/>
      <c r="D24" s="407"/>
      <c r="E24" s="425"/>
      <c r="F24" s="425"/>
      <c r="G24" s="425"/>
      <c r="H24" s="405"/>
      <c r="I24" s="409"/>
      <c r="J24" s="410"/>
    </row>
    <row r="25" spans="1:11" x14ac:dyDescent="0.2">
      <c r="A25" s="186"/>
      <c r="B25" s="38"/>
      <c r="C25" s="770"/>
      <c r="D25" s="407"/>
      <c r="E25" s="425"/>
      <c r="F25" s="425"/>
      <c r="G25" s="425"/>
      <c r="H25" s="405"/>
      <c r="I25" s="409"/>
      <c r="J25" s="410"/>
    </row>
    <row r="26" spans="1:11" x14ac:dyDescent="0.2">
      <c r="A26" s="186"/>
      <c r="B26" s="38"/>
      <c r="C26" s="770"/>
      <c r="D26" s="407"/>
      <c r="E26" s="425"/>
      <c r="F26" s="425"/>
      <c r="G26" s="425"/>
      <c r="H26" s="405"/>
      <c r="I26" s="409"/>
      <c r="J26" s="410"/>
    </row>
    <row r="27" spans="1:11" x14ac:dyDescent="0.2">
      <c r="A27" s="186"/>
      <c r="B27" s="38"/>
      <c r="C27" s="770"/>
      <c r="D27" s="407"/>
      <c r="E27" s="425"/>
      <c r="F27" s="425"/>
      <c r="G27" s="425"/>
      <c r="H27" s="405"/>
      <c r="I27" s="409"/>
      <c r="J27" s="410"/>
    </row>
    <row r="28" spans="1:11" x14ac:dyDescent="0.2">
      <c r="A28" s="186"/>
      <c r="B28" s="38"/>
      <c r="C28" s="770"/>
      <c r="D28" s="407"/>
      <c r="E28" s="425"/>
      <c r="F28" s="425"/>
      <c r="G28" s="425"/>
      <c r="H28" s="405"/>
      <c r="I28" s="409"/>
      <c r="J28" s="410"/>
    </row>
    <row r="29" spans="1:11" hidden="1" x14ac:dyDescent="0.2">
      <c r="A29" s="186"/>
      <c r="B29" s="38"/>
      <c r="C29" s="770"/>
      <c r="D29" s="407"/>
      <c r="E29" s="425"/>
      <c r="F29" s="425"/>
      <c r="G29" s="425"/>
      <c r="H29" s="405"/>
      <c r="I29" s="409"/>
      <c r="J29" s="410"/>
    </row>
    <row r="30" spans="1:11" x14ac:dyDescent="0.2">
      <c r="A30" s="186"/>
      <c r="B30" s="38"/>
      <c r="C30" s="770"/>
      <c r="D30" s="407"/>
      <c r="E30" s="425"/>
      <c r="F30" s="425"/>
      <c r="G30" s="425"/>
      <c r="H30" s="405"/>
      <c r="I30" s="409"/>
      <c r="J30" s="410"/>
    </row>
    <row r="31" spans="1:11" x14ac:dyDescent="0.2">
      <c r="A31" s="186"/>
      <c r="B31" s="38"/>
      <c r="C31" s="770"/>
      <c r="D31" s="407"/>
      <c r="E31" s="425"/>
      <c r="F31" s="425"/>
      <c r="G31" s="425"/>
      <c r="H31" s="405"/>
      <c r="I31" s="409"/>
      <c r="J31" s="410"/>
    </row>
    <row r="32" spans="1:11" x14ac:dyDescent="0.2">
      <c r="A32" s="186"/>
      <c r="B32" s="38"/>
      <c r="C32" s="770"/>
      <c r="D32" s="407"/>
      <c r="E32" s="425"/>
      <c r="F32" s="425"/>
      <c r="G32" s="425"/>
      <c r="H32" s="405"/>
      <c r="I32" s="409"/>
      <c r="J32" s="410"/>
    </row>
    <row r="33" spans="1:11" x14ac:dyDescent="0.2">
      <c r="A33" s="186"/>
      <c r="B33" s="38"/>
      <c r="C33" s="770"/>
      <c r="D33" s="407"/>
      <c r="E33" s="425"/>
      <c r="F33" s="425"/>
      <c r="G33" s="425"/>
      <c r="H33" s="405"/>
      <c r="I33" s="409"/>
      <c r="J33" s="410"/>
    </row>
    <row r="34" spans="1:11" ht="8.25" customHeight="1" x14ac:dyDescent="0.2">
      <c r="A34" s="186"/>
      <c r="B34" s="38"/>
      <c r="C34" s="770"/>
      <c r="D34" s="407"/>
      <c r="E34" s="425"/>
      <c r="F34" s="425"/>
      <c r="G34" s="425"/>
      <c r="H34" s="405"/>
      <c r="I34" s="409"/>
      <c r="J34" s="410"/>
    </row>
    <row r="35" spans="1:11" ht="9.75" customHeight="1" x14ac:dyDescent="0.2">
      <c r="A35" s="186"/>
      <c r="B35" s="38"/>
      <c r="C35" s="770"/>
      <c r="D35" s="407"/>
      <c r="E35" s="425"/>
      <c r="F35" s="425"/>
      <c r="G35" s="425"/>
      <c r="H35" s="405"/>
      <c r="I35" s="409"/>
      <c r="J35" s="410"/>
    </row>
    <row r="36" spans="1:11" x14ac:dyDescent="0.2">
      <c r="A36" s="186"/>
      <c r="B36" s="38"/>
      <c r="C36" s="770"/>
      <c r="D36" s="407"/>
      <c r="E36" s="425"/>
      <c r="F36" s="425"/>
      <c r="G36" s="425"/>
      <c r="H36" s="405"/>
      <c r="I36" s="409"/>
      <c r="J36" s="410"/>
    </row>
    <row r="37" spans="1:11" x14ac:dyDescent="0.2">
      <c r="A37" s="186"/>
      <c r="B37" s="38"/>
      <c r="C37" s="770"/>
      <c r="D37" s="407"/>
      <c r="E37" s="425"/>
      <c r="F37" s="425"/>
      <c r="G37" s="425"/>
      <c r="H37" s="405"/>
      <c r="I37" s="409"/>
      <c r="J37" s="453"/>
    </row>
    <row r="38" spans="1:11" x14ac:dyDescent="0.2">
      <c r="A38" s="186"/>
      <c r="B38" s="38"/>
      <c r="C38" s="770"/>
      <c r="D38" s="407"/>
      <c r="E38" s="425"/>
      <c r="F38" s="425"/>
      <c r="G38" s="425"/>
      <c r="H38" s="405"/>
      <c r="I38" s="409"/>
      <c r="J38" s="453"/>
    </row>
    <row r="39" spans="1:11" ht="12.75" customHeight="1" x14ac:dyDescent="0.2">
      <c r="A39" s="186"/>
      <c r="B39" s="38"/>
      <c r="C39" s="770"/>
      <c r="D39" s="407"/>
      <c r="E39" s="425"/>
      <c r="F39" s="425"/>
      <c r="G39" s="425"/>
      <c r="H39" s="405"/>
      <c r="I39" s="409"/>
      <c r="J39" s="453"/>
    </row>
    <row r="40" spans="1:11" s="189" customFormat="1" ht="15.75" thickBot="1" x14ac:dyDescent="0.3">
      <c r="A40" s="187"/>
      <c r="B40" s="188" t="s">
        <v>111</v>
      </c>
      <c r="C40" s="802"/>
      <c r="D40" s="470"/>
      <c r="E40" s="471"/>
      <c r="F40" s="471"/>
      <c r="G40" s="471"/>
      <c r="H40" s="472"/>
      <c r="I40" s="473"/>
      <c r="J40" s="473">
        <f>SUM(J10:J39)</f>
        <v>181162.96</v>
      </c>
      <c r="K40" s="493">
        <v>1</v>
      </c>
    </row>
    <row r="41" spans="1:11" ht="15" thickTop="1" x14ac:dyDescent="0.2">
      <c r="A41" s="186"/>
      <c r="B41" s="38"/>
      <c r="C41" s="770"/>
      <c r="D41" s="407"/>
      <c r="E41" s="425"/>
      <c r="F41" s="425"/>
      <c r="G41" s="425"/>
      <c r="H41" s="405"/>
      <c r="I41" s="409"/>
      <c r="J41" s="410"/>
    </row>
    <row r="42" spans="1:11" ht="15" x14ac:dyDescent="0.2">
      <c r="A42" s="186"/>
      <c r="B42" s="46" t="s">
        <v>291</v>
      </c>
      <c r="C42" s="770"/>
      <c r="D42" s="407"/>
      <c r="E42" s="425"/>
      <c r="F42" s="425"/>
      <c r="G42" s="425"/>
      <c r="H42" s="405"/>
      <c r="I42" s="409"/>
      <c r="J42" s="410"/>
    </row>
    <row r="43" spans="1:11" x14ac:dyDescent="0.2">
      <c r="A43" s="186"/>
      <c r="B43" s="38"/>
      <c r="C43" s="770"/>
      <c r="D43" s="407"/>
      <c r="E43" s="425"/>
      <c r="F43" s="425"/>
      <c r="G43" s="425"/>
      <c r="H43" s="405"/>
      <c r="I43" s="409"/>
      <c r="J43" s="410"/>
    </row>
    <row r="44" spans="1:11" ht="57.75" customHeight="1" x14ac:dyDescent="0.2">
      <c r="A44" s="186"/>
      <c r="B44" s="34" t="s">
        <v>292</v>
      </c>
      <c r="C44" s="770"/>
      <c r="D44" s="407"/>
      <c r="E44" s="425"/>
      <c r="F44" s="425"/>
      <c r="G44" s="425"/>
      <c r="H44" s="405"/>
      <c r="I44" s="409"/>
      <c r="J44" s="410"/>
    </row>
    <row r="45" spans="1:11" ht="9.75" customHeight="1" x14ac:dyDescent="0.2">
      <c r="A45" s="186"/>
      <c r="B45" s="38"/>
      <c r="C45" s="770"/>
      <c r="D45" s="407"/>
      <c r="E45" s="425"/>
      <c r="F45" s="425"/>
      <c r="G45" s="425"/>
      <c r="H45" s="405"/>
      <c r="I45" s="409"/>
      <c r="J45" s="410"/>
    </row>
    <row r="46" spans="1:11" x14ac:dyDescent="0.2">
      <c r="A46" s="186" t="s">
        <v>77</v>
      </c>
      <c r="B46" s="38" t="s">
        <v>293</v>
      </c>
      <c r="C46" s="770">
        <v>8</v>
      </c>
      <c r="D46" s="407" t="s">
        <v>199</v>
      </c>
      <c r="E46" s="545">
        <v>0</v>
      </c>
      <c r="F46" s="545">
        <v>0</v>
      </c>
      <c r="G46" s="545">
        <v>0</v>
      </c>
      <c r="H46" s="545">
        <v>49970.37</v>
      </c>
      <c r="I46" s="546">
        <f>E46+F46+G46+H46</f>
        <v>49970.37</v>
      </c>
      <c r="J46" s="547">
        <f>I46*C46</f>
        <v>399762.96</v>
      </c>
      <c r="K46" s="437"/>
    </row>
    <row r="47" spans="1:11" x14ac:dyDescent="0.2">
      <c r="A47" s="186"/>
      <c r="B47" s="185"/>
      <c r="C47" s="770"/>
      <c r="D47" s="407"/>
      <c r="E47" s="425"/>
      <c r="F47" s="425"/>
      <c r="G47" s="425"/>
      <c r="H47" s="405"/>
      <c r="I47" s="409"/>
      <c r="J47" s="410"/>
    </row>
    <row r="48" spans="1:11" ht="15" x14ac:dyDescent="0.2">
      <c r="A48" s="186"/>
      <c r="B48" s="46" t="s">
        <v>294</v>
      </c>
      <c r="C48" s="770"/>
      <c r="D48" s="407"/>
      <c r="E48" s="425"/>
      <c r="F48" s="425"/>
      <c r="G48" s="425"/>
      <c r="H48" s="405"/>
      <c r="I48" s="409"/>
      <c r="J48" s="410"/>
    </row>
    <row r="49" spans="1:11" x14ac:dyDescent="0.2">
      <c r="A49" s="186"/>
      <c r="C49" s="770"/>
      <c r="D49" s="407"/>
      <c r="E49" s="425"/>
      <c r="F49" s="425"/>
      <c r="G49" s="425"/>
      <c r="H49" s="405"/>
      <c r="I49" s="409"/>
      <c r="J49" s="410"/>
    </row>
    <row r="50" spans="1:11" ht="57" x14ac:dyDescent="0.2">
      <c r="A50" s="186"/>
      <c r="B50" s="183" t="s">
        <v>295</v>
      </c>
      <c r="C50" s="770"/>
      <c r="D50" s="407"/>
      <c r="E50" s="425"/>
      <c r="F50" s="425"/>
      <c r="G50" s="425"/>
      <c r="H50" s="405"/>
      <c r="I50" s="409"/>
      <c r="J50" s="410"/>
    </row>
    <row r="51" spans="1:11" ht="8.25" customHeight="1" x14ac:dyDescent="0.2">
      <c r="A51" s="186"/>
      <c r="B51" s="185"/>
      <c r="C51" s="770"/>
      <c r="D51" s="407"/>
      <c r="E51" s="425"/>
      <c r="F51" s="425"/>
      <c r="G51" s="425"/>
      <c r="H51" s="405"/>
      <c r="I51" s="409"/>
      <c r="J51" s="410"/>
    </row>
    <row r="52" spans="1:11" x14ac:dyDescent="0.2">
      <c r="A52" s="186" t="s">
        <v>78</v>
      </c>
      <c r="B52" s="185" t="s">
        <v>296</v>
      </c>
      <c r="C52" s="770">
        <f>604+57</f>
        <v>661</v>
      </c>
      <c r="D52" s="407" t="s">
        <v>87</v>
      </c>
      <c r="E52" s="545">
        <v>0</v>
      </c>
      <c r="F52" s="545">
        <v>0</v>
      </c>
      <c r="G52" s="545">
        <v>0</v>
      </c>
      <c r="H52" s="545">
        <v>181.61</v>
      </c>
      <c r="I52" s="546">
        <f>E52+F52+G52+H52</f>
        <v>181.61</v>
      </c>
      <c r="J52" s="547">
        <f>I52*C52</f>
        <v>120044.21</v>
      </c>
      <c r="K52" s="437"/>
    </row>
    <row r="53" spans="1:11" x14ac:dyDescent="0.2">
      <c r="A53" s="186"/>
      <c r="B53" s="185"/>
      <c r="C53" s="770"/>
      <c r="D53" s="407"/>
      <c r="E53" s="425"/>
      <c r="F53" s="425"/>
      <c r="G53" s="425"/>
      <c r="H53" s="405"/>
      <c r="I53" s="409"/>
      <c r="J53" s="410"/>
    </row>
    <row r="54" spans="1:11" x14ac:dyDescent="0.2">
      <c r="A54" s="186"/>
      <c r="B54" s="185"/>
      <c r="C54" s="770"/>
      <c r="D54" s="407"/>
      <c r="E54" s="425"/>
      <c r="F54" s="425"/>
      <c r="G54" s="425"/>
      <c r="H54" s="405"/>
      <c r="I54" s="409"/>
      <c r="J54" s="453"/>
    </row>
    <row r="55" spans="1:11" x14ac:dyDescent="0.2">
      <c r="A55" s="186"/>
      <c r="B55" s="185"/>
      <c r="C55" s="770"/>
      <c r="D55" s="407"/>
      <c r="E55" s="425"/>
      <c r="F55" s="425"/>
      <c r="G55" s="425"/>
      <c r="H55" s="405"/>
      <c r="I55" s="409"/>
      <c r="J55" s="453"/>
    </row>
    <row r="56" spans="1:11" x14ac:dyDescent="0.2">
      <c r="A56" s="186"/>
      <c r="B56" s="185"/>
      <c r="C56" s="770"/>
      <c r="D56" s="407"/>
      <c r="E56" s="425"/>
      <c r="F56" s="425"/>
      <c r="G56" s="425"/>
      <c r="H56" s="405"/>
      <c r="I56" s="409"/>
      <c r="J56" s="453"/>
    </row>
    <row r="57" spans="1:11" x14ac:dyDescent="0.2">
      <c r="A57" s="186"/>
      <c r="B57" s="185"/>
      <c r="C57" s="770"/>
      <c r="D57" s="407"/>
      <c r="E57" s="425"/>
      <c r="F57" s="425"/>
      <c r="G57" s="425"/>
      <c r="H57" s="405"/>
      <c r="I57" s="409"/>
      <c r="J57" s="453"/>
    </row>
    <row r="58" spans="1:11" x14ac:dyDescent="0.2">
      <c r="A58" s="186"/>
      <c r="B58" s="185"/>
      <c r="C58" s="770"/>
      <c r="D58" s="407"/>
      <c r="E58" s="425"/>
      <c r="F58" s="425"/>
      <c r="G58" s="425"/>
      <c r="H58" s="405"/>
      <c r="I58" s="409"/>
      <c r="J58" s="453"/>
    </row>
    <row r="59" spans="1:11" x14ac:dyDescent="0.2">
      <c r="A59" s="186"/>
      <c r="B59" s="185"/>
      <c r="C59" s="770"/>
      <c r="D59" s="407"/>
      <c r="E59" s="425"/>
      <c r="F59" s="425"/>
      <c r="G59" s="425"/>
      <c r="H59" s="405"/>
      <c r="I59" s="409"/>
      <c r="J59" s="453"/>
    </row>
    <row r="60" spans="1:11" x14ac:dyDescent="0.2">
      <c r="A60" s="186"/>
      <c r="B60" s="185"/>
      <c r="C60" s="770"/>
      <c r="D60" s="407"/>
      <c r="E60" s="425"/>
      <c r="F60" s="425"/>
      <c r="G60" s="425"/>
      <c r="H60" s="405"/>
      <c r="I60" s="409"/>
      <c r="J60" s="453"/>
    </row>
    <row r="61" spans="1:11" x14ac:dyDescent="0.2">
      <c r="A61" s="186"/>
      <c r="B61" s="185"/>
      <c r="C61" s="770"/>
      <c r="D61" s="407"/>
      <c r="E61" s="425"/>
      <c r="F61" s="425"/>
      <c r="G61" s="425"/>
      <c r="H61" s="405"/>
      <c r="I61" s="409"/>
      <c r="J61" s="453"/>
    </row>
    <row r="62" spans="1:11" x14ac:dyDescent="0.2">
      <c r="A62" s="186"/>
      <c r="B62" s="185"/>
      <c r="C62" s="770"/>
      <c r="D62" s="407"/>
      <c r="E62" s="425"/>
      <c r="F62" s="425"/>
      <c r="G62" s="425"/>
      <c r="H62" s="405"/>
      <c r="I62" s="409"/>
      <c r="J62" s="453"/>
    </row>
    <row r="63" spans="1:11" x14ac:dyDescent="0.2">
      <c r="A63" s="186"/>
      <c r="B63" s="185"/>
      <c r="C63" s="770"/>
      <c r="D63" s="407"/>
      <c r="E63" s="425"/>
      <c r="F63" s="425"/>
      <c r="G63" s="425"/>
      <c r="H63" s="405"/>
      <c r="I63" s="409"/>
      <c r="J63" s="453"/>
    </row>
    <row r="64" spans="1:11" x14ac:dyDescent="0.2">
      <c r="A64" s="186"/>
      <c r="B64" s="185"/>
      <c r="C64" s="770"/>
      <c r="D64" s="407"/>
      <c r="E64" s="425"/>
      <c r="F64" s="425"/>
      <c r="G64" s="425"/>
      <c r="H64" s="405"/>
      <c r="I64" s="409"/>
      <c r="J64" s="453"/>
    </row>
    <row r="65" spans="1:11" hidden="1" x14ac:dyDescent="0.2">
      <c r="A65" s="186"/>
      <c r="B65" s="185"/>
      <c r="C65" s="770"/>
      <c r="D65" s="407"/>
      <c r="E65" s="425"/>
      <c r="F65" s="425"/>
      <c r="G65" s="425"/>
      <c r="H65" s="405"/>
      <c r="I65" s="409"/>
      <c r="J65" s="453"/>
    </row>
    <row r="66" spans="1:11" x14ac:dyDescent="0.2">
      <c r="A66" s="186"/>
      <c r="B66" s="185"/>
      <c r="C66" s="770"/>
      <c r="D66" s="407"/>
      <c r="E66" s="425"/>
      <c r="F66" s="425"/>
      <c r="G66" s="425"/>
      <c r="H66" s="405"/>
      <c r="I66" s="409"/>
      <c r="J66" s="453"/>
    </row>
    <row r="67" spans="1:11" hidden="1" x14ac:dyDescent="0.2">
      <c r="A67" s="186"/>
      <c r="B67" s="185"/>
      <c r="C67" s="770"/>
      <c r="D67" s="407"/>
      <c r="E67" s="425"/>
      <c r="F67" s="425"/>
      <c r="G67" s="425"/>
      <c r="H67" s="405"/>
      <c r="I67" s="409"/>
      <c r="J67" s="453"/>
    </row>
    <row r="68" spans="1:11" x14ac:dyDescent="0.2">
      <c r="A68" s="186"/>
      <c r="B68" s="185"/>
      <c r="C68" s="770"/>
      <c r="D68" s="407"/>
      <c r="E68" s="425"/>
      <c r="F68" s="425"/>
      <c r="G68" s="425"/>
      <c r="H68" s="405"/>
      <c r="I68" s="409"/>
      <c r="J68" s="453"/>
    </row>
    <row r="69" spans="1:11" x14ac:dyDescent="0.2">
      <c r="A69" s="186"/>
      <c r="B69" s="185"/>
      <c r="C69" s="770"/>
      <c r="D69" s="407"/>
      <c r="E69" s="425"/>
      <c r="F69" s="425"/>
      <c r="G69" s="425"/>
      <c r="H69" s="405"/>
      <c r="I69" s="409"/>
      <c r="J69" s="453"/>
    </row>
    <row r="70" spans="1:11" x14ac:dyDescent="0.2">
      <c r="A70" s="186"/>
      <c r="B70" s="185"/>
      <c r="C70" s="770"/>
      <c r="D70" s="407"/>
      <c r="E70" s="425"/>
      <c r="F70" s="425"/>
      <c r="G70" s="425"/>
      <c r="H70" s="405"/>
      <c r="I70" s="409"/>
      <c r="J70" s="453"/>
    </row>
    <row r="71" spans="1:11" x14ac:dyDescent="0.2">
      <c r="A71" s="186"/>
      <c r="B71" s="185"/>
      <c r="C71" s="770"/>
      <c r="D71" s="407"/>
      <c r="E71" s="425"/>
      <c r="F71" s="425"/>
      <c r="G71" s="425"/>
      <c r="H71" s="405"/>
      <c r="I71" s="409"/>
      <c r="J71" s="453"/>
    </row>
    <row r="72" spans="1:11" ht="12.75" customHeight="1" x14ac:dyDescent="0.2">
      <c r="A72" s="186"/>
      <c r="B72" s="185"/>
      <c r="C72" s="770"/>
      <c r="D72" s="407"/>
      <c r="E72" s="425"/>
      <c r="F72" s="425"/>
      <c r="G72" s="425"/>
      <c r="H72" s="405"/>
      <c r="I72" s="409"/>
      <c r="J72" s="453"/>
    </row>
    <row r="73" spans="1:11" ht="12.75" customHeight="1" x14ac:dyDescent="0.2">
      <c r="A73" s="186"/>
      <c r="B73" s="185"/>
      <c r="C73" s="770"/>
      <c r="D73" s="407"/>
      <c r="E73" s="425"/>
      <c r="F73" s="425"/>
      <c r="G73" s="425"/>
      <c r="H73" s="405"/>
      <c r="I73" s="409"/>
      <c r="J73" s="453"/>
    </row>
    <row r="74" spans="1:11" ht="11.25" customHeight="1" x14ac:dyDescent="0.2">
      <c r="A74" s="186"/>
      <c r="B74" s="185"/>
      <c r="C74" s="770"/>
      <c r="D74" s="407"/>
      <c r="E74" s="425"/>
      <c r="F74" s="425"/>
      <c r="G74" s="425"/>
      <c r="H74" s="405"/>
      <c r="I74" s="409"/>
      <c r="J74" s="453"/>
    </row>
    <row r="75" spans="1:11" s="189" customFormat="1" ht="15.75" thickBot="1" x14ac:dyDescent="0.3">
      <c r="A75" s="187"/>
      <c r="B75" s="188" t="s">
        <v>111</v>
      </c>
      <c r="C75" s="802"/>
      <c r="D75" s="470"/>
      <c r="E75" s="471"/>
      <c r="F75" s="471"/>
      <c r="G75" s="471"/>
      <c r="H75" s="472"/>
      <c r="I75" s="473"/>
      <c r="J75" s="473">
        <f>SUM(J45:J74)</f>
        <v>519807.17</v>
      </c>
      <c r="K75" s="493">
        <v>2</v>
      </c>
    </row>
    <row r="76" spans="1:11" ht="15" thickTop="1" x14ac:dyDescent="0.2">
      <c r="A76" s="37"/>
      <c r="B76" s="36"/>
      <c r="C76" s="770"/>
      <c r="D76" s="407"/>
      <c r="E76" s="425"/>
      <c r="F76" s="425"/>
      <c r="G76" s="425"/>
      <c r="H76" s="405"/>
      <c r="I76" s="409"/>
      <c r="J76" s="410"/>
    </row>
    <row r="77" spans="1:11" x14ac:dyDescent="0.2">
      <c r="A77" s="28"/>
      <c r="B77" s="30" t="s">
        <v>152</v>
      </c>
      <c r="C77" s="770"/>
      <c r="D77" s="407"/>
      <c r="E77" s="425"/>
      <c r="F77" s="425"/>
      <c r="G77" s="425"/>
      <c r="H77" s="405"/>
      <c r="I77" s="409"/>
      <c r="J77" s="410"/>
    </row>
    <row r="78" spans="1:11" x14ac:dyDescent="0.2">
      <c r="A78" s="28"/>
      <c r="B78" s="30"/>
      <c r="C78" s="770"/>
      <c r="D78" s="407"/>
      <c r="E78" s="425"/>
      <c r="F78" s="425"/>
      <c r="G78" s="425"/>
      <c r="H78" s="405"/>
      <c r="I78" s="409"/>
      <c r="J78" s="410"/>
    </row>
    <row r="79" spans="1:11" ht="99.75" x14ac:dyDescent="0.2">
      <c r="A79" s="28"/>
      <c r="B79" s="2" t="s">
        <v>153</v>
      </c>
      <c r="C79" s="770"/>
      <c r="D79" s="407"/>
      <c r="E79" s="425"/>
      <c r="F79" s="425"/>
      <c r="G79" s="425"/>
      <c r="H79" s="405"/>
      <c r="I79" s="409"/>
      <c r="J79" s="410"/>
    </row>
    <row r="80" spans="1:11" x14ac:dyDescent="0.2">
      <c r="A80" s="28"/>
      <c r="B80" s="2"/>
      <c r="C80" s="770"/>
      <c r="D80" s="407"/>
      <c r="E80" s="425"/>
      <c r="F80" s="425"/>
      <c r="G80" s="425"/>
      <c r="H80" s="405"/>
      <c r="I80" s="409"/>
      <c r="J80" s="410"/>
    </row>
    <row r="81" spans="1:10" x14ac:dyDescent="0.2">
      <c r="A81" s="28" t="s">
        <v>77</v>
      </c>
      <c r="B81" s="185" t="s">
        <v>154</v>
      </c>
      <c r="C81" s="770"/>
      <c r="D81" s="407"/>
      <c r="E81" s="425"/>
      <c r="F81" s="425"/>
      <c r="G81" s="425"/>
      <c r="H81" s="405"/>
      <c r="I81" s="409"/>
      <c r="J81" s="410"/>
    </row>
    <row r="82" spans="1:10" x14ac:dyDescent="0.2">
      <c r="A82" s="28"/>
      <c r="B82" s="35"/>
      <c r="C82" s="770"/>
      <c r="D82" s="407"/>
      <c r="E82" s="425"/>
      <c r="F82" s="425"/>
      <c r="G82" s="425"/>
      <c r="H82" s="405"/>
      <c r="I82" s="409"/>
      <c r="J82" s="410"/>
    </row>
    <row r="83" spans="1:10" x14ac:dyDescent="0.2">
      <c r="A83" s="28" t="s">
        <v>78</v>
      </c>
      <c r="B83" s="185" t="s">
        <v>154</v>
      </c>
      <c r="C83" s="770"/>
      <c r="D83" s="407"/>
      <c r="E83" s="425"/>
      <c r="F83" s="425"/>
      <c r="G83" s="425"/>
      <c r="H83" s="405"/>
      <c r="I83" s="409"/>
      <c r="J83" s="410"/>
    </row>
    <row r="84" spans="1:10" x14ac:dyDescent="0.2">
      <c r="A84" s="28"/>
      <c r="B84" s="35"/>
      <c r="C84" s="770"/>
      <c r="D84" s="407"/>
      <c r="E84" s="425"/>
      <c r="F84" s="425"/>
      <c r="G84" s="425"/>
      <c r="H84" s="405"/>
      <c r="I84" s="409"/>
      <c r="J84" s="410"/>
    </row>
    <row r="85" spans="1:10" x14ac:dyDescent="0.2">
      <c r="A85" s="28" t="s">
        <v>79</v>
      </c>
      <c r="B85" s="185" t="s">
        <v>154</v>
      </c>
      <c r="C85" s="770"/>
      <c r="D85" s="407"/>
      <c r="E85" s="425"/>
      <c r="F85" s="425"/>
      <c r="G85" s="425"/>
      <c r="H85" s="405"/>
      <c r="I85" s="409"/>
      <c r="J85" s="410"/>
    </row>
    <row r="86" spans="1:10" x14ac:dyDescent="0.2">
      <c r="A86" s="28"/>
      <c r="B86" s="2"/>
      <c r="C86" s="770"/>
      <c r="D86" s="407"/>
      <c r="E86" s="425"/>
      <c r="F86" s="425"/>
      <c r="G86" s="425"/>
      <c r="H86" s="405"/>
      <c r="I86" s="409"/>
      <c r="J86" s="410"/>
    </row>
    <row r="87" spans="1:10" x14ac:dyDescent="0.2">
      <c r="A87" s="28" t="s">
        <v>80</v>
      </c>
      <c r="B87" s="185" t="s">
        <v>154</v>
      </c>
      <c r="C87" s="770"/>
      <c r="D87" s="407"/>
      <c r="E87" s="425"/>
      <c r="F87" s="425"/>
      <c r="G87" s="425"/>
      <c r="H87" s="405"/>
      <c r="I87" s="409"/>
      <c r="J87" s="410"/>
    </row>
    <row r="88" spans="1:10" x14ac:dyDescent="0.2">
      <c r="A88" s="28"/>
      <c r="B88" s="35"/>
      <c r="C88" s="770"/>
      <c r="D88" s="407"/>
      <c r="E88" s="425"/>
      <c r="F88" s="425"/>
      <c r="G88" s="425"/>
      <c r="H88" s="405"/>
      <c r="I88" s="409"/>
      <c r="J88" s="410"/>
    </row>
    <row r="89" spans="1:10" x14ac:dyDescent="0.2">
      <c r="A89" s="28" t="s">
        <v>81</v>
      </c>
      <c r="B89" s="185" t="s">
        <v>154</v>
      </c>
      <c r="C89" s="770"/>
      <c r="D89" s="407"/>
      <c r="E89" s="425"/>
      <c r="F89" s="425"/>
      <c r="G89" s="425"/>
      <c r="H89" s="405"/>
      <c r="I89" s="409"/>
      <c r="J89" s="410"/>
    </row>
    <row r="90" spans="1:10" x14ac:dyDescent="0.2">
      <c r="A90" s="28"/>
      <c r="B90" s="35"/>
      <c r="C90" s="770"/>
      <c r="D90" s="407"/>
      <c r="E90" s="425"/>
      <c r="F90" s="425"/>
      <c r="G90" s="425"/>
      <c r="H90" s="405"/>
      <c r="I90" s="409"/>
      <c r="J90" s="410"/>
    </row>
    <row r="91" spans="1:10" x14ac:dyDescent="0.2">
      <c r="A91" s="28" t="s">
        <v>92</v>
      </c>
      <c r="B91" s="185" t="s">
        <v>154</v>
      </c>
      <c r="C91" s="770"/>
      <c r="D91" s="407"/>
      <c r="E91" s="425"/>
      <c r="F91" s="425"/>
      <c r="G91" s="425"/>
      <c r="H91" s="405"/>
      <c r="I91" s="409"/>
      <c r="J91" s="410"/>
    </row>
    <row r="92" spans="1:10" x14ac:dyDescent="0.2">
      <c r="A92" s="28"/>
      <c r="B92" s="2"/>
      <c r="C92" s="770"/>
      <c r="D92" s="407"/>
      <c r="E92" s="425"/>
      <c r="F92" s="425"/>
      <c r="G92" s="425"/>
      <c r="H92" s="405"/>
      <c r="I92" s="409"/>
      <c r="J92" s="410"/>
    </row>
    <row r="93" spans="1:10" x14ac:dyDescent="0.2">
      <c r="A93" s="28" t="s">
        <v>94</v>
      </c>
      <c r="B93" s="185" t="s">
        <v>154</v>
      </c>
      <c r="C93" s="770"/>
      <c r="D93" s="407"/>
      <c r="E93" s="425"/>
      <c r="F93" s="425"/>
      <c r="G93" s="425"/>
      <c r="H93" s="405"/>
      <c r="I93" s="409"/>
      <c r="J93" s="410"/>
    </row>
    <row r="94" spans="1:10" x14ac:dyDescent="0.2">
      <c r="A94" s="28"/>
      <c r="B94" s="35"/>
      <c r="C94" s="770"/>
      <c r="D94" s="407"/>
      <c r="E94" s="425"/>
      <c r="F94" s="425"/>
      <c r="G94" s="425"/>
      <c r="H94" s="405"/>
      <c r="I94" s="409"/>
      <c r="J94" s="410"/>
    </row>
    <row r="95" spans="1:10" x14ac:dyDescent="0.2">
      <c r="A95" s="28" t="s">
        <v>96</v>
      </c>
      <c r="B95" s="185" t="s">
        <v>154</v>
      </c>
      <c r="C95" s="770"/>
      <c r="D95" s="407"/>
      <c r="E95" s="425"/>
      <c r="F95" s="425"/>
      <c r="G95" s="425"/>
      <c r="H95" s="405"/>
      <c r="I95" s="409"/>
      <c r="J95" s="410"/>
    </row>
    <row r="96" spans="1:10" x14ac:dyDescent="0.2">
      <c r="A96" s="28"/>
      <c r="B96" s="35"/>
      <c r="C96" s="770"/>
      <c r="D96" s="407"/>
      <c r="E96" s="425"/>
      <c r="F96" s="425"/>
      <c r="G96" s="425"/>
      <c r="H96" s="405"/>
      <c r="I96" s="409"/>
      <c r="J96" s="410"/>
    </row>
    <row r="97" spans="1:11" x14ac:dyDescent="0.2">
      <c r="A97" s="28" t="s">
        <v>99</v>
      </c>
      <c r="B97" s="185" t="s">
        <v>154</v>
      </c>
      <c r="C97" s="770"/>
      <c r="D97" s="407"/>
      <c r="E97" s="425"/>
      <c r="F97" s="425"/>
      <c r="G97" s="425"/>
      <c r="H97" s="405"/>
      <c r="I97" s="409"/>
      <c r="J97" s="410"/>
    </row>
    <row r="98" spans="1:11" x14ac:dyDescent="0.2">
      <c r="A98" s="28"/>
      <c r="B98" s="185"/>
      <c r="C98" s="770"/>
      <c r="D98" s="407"/>
      <c r="E98" s="425"/>
      <c r="F98" s="425"/>
      <c r="G98" s="425"/>
      <c r="H98" s="405"/>
      <c r="I98" s="409"/>
      <c r="J98" s="410"/>
    </row>
    <row r="99" spans="1:11" x14ac:dyDescent="0.2">
      <c r="A99" s="28" t="s">
        <v>101</v>
      </c>
      <c r="B99" s="185" t="s">
        <v>154</v>
      </c>
      <c r="C99" s="770"/>
      <c r="D99" s="407"/>
      <c r="E99" s="425"/>
      <c r="F99" s="425"/>
      <c r="G99" s="425"/>
      <c r="H99" s="405"/>
      <c r="I99" s="409"/>
      <c r="J99" s="410"/>
    </row>
    <row r="100" spans="1:11" x14ac:dyDescent="0.2">
      <c r="A100" s="28"/>
      <c r="B100" s="185"/>
      <c r="C100" s="770"/>
      <c r="D100" s="407"/>
      <c r="E100" s="425"/>
      <c r="F100" s="425"/>
      <c r="G100" s="425"/>
      <c r="H100" s="405"/>
      <c r="I100" s="409"/>
      <c r="J100" s="410"/>
    </row>
    <row r="101" spans="1:11" x14ac:dyDescent="0.2">
      <c r="A101" s="28" t="s">
        <v>103</v>
      </c>
      <c r="B101" s="185" t="s">
        <v>154</v>
      </c>
      <c r="C101" s="770"/>
      <c r="D101" s="407"/>
      <c r="E101" s="425"/>
      <c r="F101" s="425"/>
      <c r="G101" s="425"/>
      <c r="H101" s="405"/>
      <c r="I101" s="409"/>
      <c r="J101" s="410"/>
    </row>
    <row r="102" spans="1:11" x14ac:dyDescent="0.2">
      <c r="A102" s="28"/>
      <c r="B102" s="185"/>
      <c r="C102" s="770"/>
      <c r="D102" s="407"/>
      <c r="E102" s="425"/>
      <c r="F102" s="425"/>
      <c r="G102" s="425"/>
      <c r="H102" s="405"/>
      <c r="I102" s="409"/>
      <c r="J102" s="410"/>
    </row>
    <row r="103" spans="1:11" ht="12" hidden="1" customHeight="1" x14ac:dyDescent="0.2">
      <c r="A103" s="28"/>
      <c r="B103" s="185"/>
      <c r="C103" s="770"/>
      <c r="D103" s="407"/>
      <c r="E103" s="425"/>
      <c r="F103" s="425"/>
      <c r="G103" s="425"/>
      <c r="H103" s="405"/>
      <c r="I103" s="409"/>
      <c r="J103" s="410"/>
    </row>
    <row r="104" spans="1:11" ht="12.75" hidden="1" customHeight="1" x14ac:dyDescent="0.2">
      <c r="A104" s="28"/>
      <c r="B104" s="185"/>
      <c r="C104" s="770"/>
      <c r="D104" s="407"/>
      <c r="E104" s="425"/>
      <c r="F104" s="425"/>
      <c r="G104" s="425"/>
      <c r="H104" s="405"/>
      <c r="I104" s="409"/>
      <c r="J104" s="410"/>
    </row>
    <row r="105" spans="1:11" ht="12" customHeight="1" x14ac:dyDescent="0.2">
      <c r="A105" s="28"/>
      <c r="B105" s="185"/>
      <c r="C105" s="770"/>
      <c r="D105" s="407"/>
      <c r="E105" s="425"/>
      <c r="F105" s="425"/>
      <c r="G105" s="425"/>
      <c r="H105" s="405"/>
      <c r="I105" s="409"/>
      <c r="J105" s="410"/>
    </row>
    <row r="106" spans="1:11" ht="12" customHeight="1" x14ac:dyDescent="0.2">
      <c r="A106" s="28"/>
      <c r="B106" s="185"/>
      <c r="C106" s="770"/>
      <c r="D106" s="407"/>
      <c r="E106" s="425"/>
      <c r="F106" s="425"/>
      <c r="G106" s="425"/>
      <c r="H106" s="405"/>
      <c r="I106" s="409"/>
      <c r="J106" s="410"/>
    </row>
    <row r="107" spans="1:11" ht="12.75" customHeight="1" x14ac:dyDescent="0.2">
      <c r="A107" s="28"/>
      <c r="B107" s="185"/>
      <c r="C107" s="770"/>
      <c r="D107" s="407"/>
      <c r="E107" s="425"/>
      <c r="F107" s="425"/>
      <c r="G107" s="425"/>
      <c r="H107" s="405"/>
      <c r="I107" s="409"/>
      <c r="J107" s="410"/>
    </row>
    <row r="108" spans="1:11" ht="12.75" customHeight="1" x14ac:dyDescent="0.2">
      <c r="A108" s="28"/>
      <c r="B108" s="185"/>
      <c r="C108" s="770"/>
      <c r="D108" s="407"/>
      <c r="E108" s="425"/>
      <c r="F108" s="425"/>
      <c r="G108" s="425"/>
      <c r="H108" s="405"/>
      <c r="I108" s="409"/>
      <c r="J108" s="410"/>
    </row>
    <row r="109" spans="1:11" ht="11.25" customHeight="1" x14ac:dyDescent="0.2">
      <c r="A109" s="37"/>
      <c r="B109" s="36"/>
      <c r="C109" s="770"/>
      <c r="D109" s="407"/>
      <c r="E109" s="425"/>
      <c r="F109" s="425"/>
      <c r="G109" s="425"/>
      <c r="H109" s="405"/>
      <c r="I109" s="409"/>
      <c r="J109" s="410"/>
    </row>
    <row r="110" spans="1:11" s="189" customFormat="1" ht="15.75" thickBot="1" x14ac:dyDescent="0.3">
      <c r="A110" s="187"/>
      <c r="B110" s="188" t="s">
        <v>111</v>
      </c>
      <c r="C110" s="802"/>
      <c r="D110" s="470"/>
      <c r="E110" s="471"/>
      <c r="F110" s="471"/>
      <c r="G110" s="471"/>
      <c r="H110" s="472"/>
      <c r="I110" s="473"/>
      <c r="J110" s="473">
        <f>SUM(J79:J109)</f>
        <v>0</v>
      </c>
      <c r="K110" s="493">
        <v>3</v>
      </c>
    </row>
    <row r="111" spans="1:11" ht="15" thickTop="1" x14ac:dyDescent="0.2">
      <c r="A111" s="37"/>
      <c r="B111" s="36"/>
      <c r="C111" s="770"/>
      <c r="D111" s="407"/>
      <c r="E111" s="425"/>
      <c r="F111" s="425"/>
      <c r="G111" s="425"/>
      <c r="H111" s="405"/>
      <c r="I111" s="409"/>
      <c r="J111" s="410"/>
    </row>
    <row r="112" spans="1:11" ht="15" x14ac:dyDescent="0.2">
      <c r="A112" s="28"/>
      <c r="B112" s="29" t="s">
        <v>155</v>
      </c>
      <c r="C112" s="770"/>
      <c r="D112" s="407"/>
      <c r="E112" s="425"/>
      <c r="F112" s="425"/>
      <c r="G112" s="425"/>
      <c r="H112" s="405"/>
      <c r="I112" s="409"/>
      <c r="J112" s="410"/>
    </row>
    <row r="113" spans="1:10" x14ac:dyDescent="0.2">
      <c r="A113" s="28"/>
      <c r="B113" s="2"/>
      <c r="C113" s="770"/>
      <c r="D113" s="407"/>
      <c r="E113" s="425"/>
      <c r="F113" s="425"/>
      <c r="G113" s="425"/>
      <c r="H113" s="405"/>
      <c r="I113" s="409"/>
      <c r="J113" s="410"/>
    </row>
    <row r="114" spans="1:10" x14ac:dyDescent="0.2">
      <c r="A114" s="28"/>
      <c r="B114" s="2" t="s">
        <v>297</v>
      </c>
      <c r="C114" s="770"/>
      <c r="D114" s="407"/>
      <c r="E114" s="425"/>
      <c r="F114" s="425"/>
      <c r="G114" s="425"/>
      <c r="H114" s="405"/>
      <c r="I114" s="409"/>
      <c r="J114" s="410">
        <f>J40</f>
        <v>181162.96</v>
      </c>
    </row>
    <row r="115" spans="1:10" x14ac:dyDescent="0.2">
      <c r="A115" s="28"/>
      <c r="B115" s="2"/>
      <c r="C115" s="770"/>
      <c r="D115" s="407"/>
      <c r="E115" s="425"/>
      <c r="F115" s="425"/>
      <c r="G115" s="425"/>
      <c r="H115" s="405"/>
      <c r="I115" s="409"/>
      <c r="J115" s="410"/>
    </row>
    <row r="116" spans="1:10" x14ac:dyDescent="0.2">
      <c r="A116" s="28"/>
      <c r="B116" s="2" t="s">
        <v>298</v>
      </c>
      <c r="C116" s="770"/>
      <c r="D116" s="407"/>
      <c r="E116" s="425"/>
      <c r="F116" s="425"/>
      <c r="G116" s="425"/>
      <c r="H116" s="405"/>
      <c r="I116" s="409"/>
      <c r="J116" s="410">
        <f>+J75</f>
        <v>519807.17</v>
      </c>
    </row>
    <row r="117" spans="1:10" x14ac:dyDescent="0.2">
      <c r="A117" s="28"/>
      <c r="B117" s="2"/>
      <c r="C117" s="770"/>
      <c r="D117" s="407"/>
      <c r="E117" s="425"/>
      <c r="F117" s="425"/>
      <c r="G117" s="425"/>
      <c r="H117" s="405"/>
      <c r="I117" s="409"/>
      <c r="J117" s="410"/>
    </row>
    <row r="118" spans="1:10" x14ac:dyDescent="0.2">
      <c r="A118" s="28"/>
      <c r="B118" s="2" t="s">
        <v>299</v>
      </c>
      <c r="C118" s="770"/>
      <c r="D118" s="407"/>
      <c r="E118" s="425"/>
      <c r="F118" s="425"/>
      <c r="G118" s="425"/>
      <c r="H118" s="405"/>
      <c r="I118" s="409"/>
      <c r="J118" s="410">
        <f>+J110</f>
        <v>0</v>
      </c>
    </row>
    <row r="119" spans="1:10" x14ac:dyDescent="0.2">
      <c r="A119" s="28"/>
      <c r="B119" s="2"/>
      <c r="C119" s="770"/>
      <c r="D119" s="407"/>
      <c r="E119" s="425"/>
      <c r="F119" s="425"/>
      <c r="G119" s="425"/>
      <c r="H119" s="405"/>
      <c r="I119" s="409"/>
      <c r="J119" s="410"/>
    </row>
    <row r="120" spans="1:10" x14ac:dyDescent="0.2">
      <c r="A120" s="28"/>
      <c r="B120" s="2"/>
      <c r="C120" s="770"/>
      <c r="D120" s="407"/>
      <c r="E120" s="425"/>
      <c r="F120" s="425"/>
      <c r="G120" s="425"/>
      <c r="H120" s="405"/>
      <c r="I120" s="409"/>
      <c r="J120" s="410"/>
    </row>
    <row r="121" spans="1:10" x14ac:dyDescent="0.2">
      <c r="A121" s="28"/>
      <c r="B121" s="2"/>
      <c r="C121" s="770"/>
      <c r="D121" s="407"/>
      <c r="E121" s="425"/>
      <c r="F121" s="425"/>
      <c r="G121" s="425"/>
      <c r="H121" s="405"/>
      <c r="I121" s="409"/>
      <c r="J121" s="410"/>
    </row>
    <row r="122" spans="1:10" x14ac:dyDescent="0.2">
      <c r="A122" s="28"/>
      <c r="B122" s="2"/>
      <c r="C122" s="770"/>
      <c r="D122" s="407"/>
      <c r="E122" s="425"/>
      <c r="F122" s="425"/>
      <c r="G122" s="425"/>
      <c r="H122" s="405"/>
      <c r="I122" s="409"/>
      <c r="J122" s="410"/>
    </row>
    <row r="123" spans="1:10" x14ac:dyDescent="0.2">
      <c r="A123" s="28"/>
      <c r="B123" s="2"/>
      <c r="C123" s="770"/>
      <c r="D123" s="407"/>
      <c r="E123" s="425"/>
      <c r="F123" s="425"/>
      <c r="G123" s="425"/>
      <c r="H123" s="405"/>
      <c r="I123" s="409"/>
      <c r="J123" s="410"/>
    </row>
    <row r="124" spans="1:10" x14ac:dyDescent="0.2">
      <c r="A124" s="28"/>
      <c r="B124" s="2"/>
      <c r="C124" s="770"/>
      <c r="D124" s="407"/>
      <c r="E124" s="425"/>
      <c r="F124" s="425"/>
      <c r="G124" s="425"/>
      <c r="H124" s="405"/>
      <c r="I124" s="409"/>
      <c r="J124" s="410"/>
    </row>
    <row r="125" spans="1:10" x14ac:dyDescent="0.2">
      <c r="A125" s="28"/>
      <c r="B125" s="2"/>
      <c r="C125" s="770"/>
      <c r="D125" s="407"/>
      <c r="E125" s="425"/>
      <c r="F125" s="425"/>
      <c r="G125" s="425"/>
      <c r="H125" s="405"/>
      <c r="I125" s="409"/>
      <c r="J125" s="410"/>
    </row>
    <row r="126" spans="1:10" x14ac:dyDescent="0.2">
      <c r="A126" s="28"/>
      <c r="B126" s="2"/>
      <c r="C126" s="770"/>
      <c r="D126" s="407"/>
      <c r="E126" s="425"/>
      <c r="F126" s="425"/>
      <c r="G126" s="425"/>
      <c r="H126" s="405"/>
      <c r="I126" s="409"/>
      <c r="J126" s="410"/>
    </row>
    <row r="127" spans="1:10" x14ac:dyDescent="0.2">
      <c r="A127" s="28"/>
      <c r="B127" s="2"/>
      <c r="C127" s="770"/>
      <c r="D127" s="407"/>
      <c r="E127" s="425"/>
      <c r="F127" s="425"/>
      <c r="G127" s="425"/>
      <c r="H127" s="405"/>
      <c r="I127" s="409"/>
      <c r="J127" s="410"/>
    </row>
    <row r="128" spans="1:10" x14ac:dyDescent="0.2">
      <c r="A128" s="28"/>
      <c r="B128" s="2"/>
      <c r="C128" s="770"/>
      <c r="D128" s="407"/>
      <c r="E128" s="425"/>
      <c r="F128" s="425"/>
      <c r="G128" s="425"/>
      <c r="H128" s="405"/>
      <c r="I128" s="409"/>
      <c r="J128" s="410"/>
    </row>
    <row r="129" spans="1:10" x14ac:dyDescent="0.2">
      <c r="A129" s="28"/>
      <c r="B129" s="2"/>
      <c r="C129" s="770"/>
      <c r="D129" s="407"/>
      <c r="E129" s="425"/>
      <c r="F129" s="425"/>
      <c r="G129" s="425"/>
      <c r="H129" s="405"/>
      <c r="I129" s="409"/>
      <c r="J129" s="410"/>
    </row>
    <row r="130" spans="1:10" x14ac:dyDescent="0.2">
      <c r="A130" s="28"/>
      <c r="B130" s="2"/>
      <c r="C130" s="770"/>
      <c r="D130" s="407"/>
      <c r="E130" s="425"/>
      <c r="F130" s="425"/>
      <c r="G130" s="425"/>
      <c r="H130" s="405"/>
      <c r="I130" s="409"/>
      <c r="J130" s="410"/>
    </row>
    <row r="131" spans="1:10" x14ac:dyDescent="0.2">
      <c r="A131" s="28"/>
      <c r="B131" s="2"/>
      <c r="C131" s="770"/>
      <c r="D131" s="407"/>
      <c r="E131" s="425"/>
      <c r="F131" s="425"/>
      <c r="G131" s="425"/>
      <c r="H131" s="405"/>
      <c r="I131" s="409"/>
      <c r="J131" s="410"/>
    </row>
    <row r="132" spans="1:10" x14ac:dyDescent="0.2">
      <c r="A132" s="28"/>
      <c r="B132" s="2"/>
      <c r="C132" s="770"/>
      <c r="D132" s="407"/>
      <c r="E132" s="425"/>
      <c r="F132" s="425"/>
      <c r="G132" s="425"/>
      <c r="H132" s="405"/>
      <c r="I132" s="409"/>
      <c r="J132" s="410"/>
    </row>
    <row r="133" spans="1:10" x14ac:dyDescent="0.2">
      <c r="A133" s="28"/>
      <c r="B133" s="2"/>
      <c r="C133" s="770"/>
      <c r="D133" s="407"/>
      <c r="E133" s="425"/>
      <c r="F133" s="425"/>
      <c r="G133" s="425"/>
      <c r="H133" s="405"/>
      <c r="I133" s="409"/>
      <c r="J133" s="410"/>
    </row>
    <row r="134" spans="1:10" x14ac:dyDescent="0.2">
      <c r="A134" s="28"/>
      <c r="B134" s="2"/>
      <c r="C134" s="770"/>
      <c r="D134" s="407"/>
      <c r="E134" s="425"/>
      <c r="F134" s="425"/>
      <c r="G134" s="425"/>
      <c r="H134" s="405"/>
      <c r="I134" s="409"/>
      <c r="J134" s="410"/>
    </row>
    <row r="135" spans="1:10" x14ac:dyDescent="0.2">
      <c r="A135" s="28"/>
      <c r="B135" s="2"/>
      <c r="C135" s="770"/>
      <c r="D135" s="407"/>
      <c r="E135" s="425"/>
      <c r="F135" s="425"/>
      <c r="G135" s="425"/>
      <c r="H135" s="405"/>
      <c r="I135" s="409"/>
      <c r="J135" s="410"/>
    </row>
    <row r="136" spans="1:10" x14ac:dyDescent="0.2">
      <c r="A136" s="37"/>
      <c r="B136" s="36"/>
      <c r="C136" s="770"/>
      <c r="D136" s="407"/>
      <c r="E136" s="425"/>
      <c r="F136" s="425"/>
      <c r="G136" s="425"/>
      <c r="H136" s="405"/>
      <c r="I136" s="409"/>
      <c r="J136" s="410"/>
    </row>
    <row r="137" spans="1:10" x14ac:dyDescent="0.2">
      <c r="A137" s="37"/>
      <c r="B137" s="36"/>
      <c r="C137" s="770"/>
      <c r="D137" s="407"/>
      <c r="E137" s="425"/>
      <c r="F137" s="425"/>
      <c r="G137" s="425"/>
      <c r="H137" s="405"/>
      <c r="I137" s="409"/>
      <c r="J137" s="410"/>
    </row>
    <row r="138" spans="1:10" x14ac:dyDescent="0.2">
      <c r="A138" s="37"/>
      <c r="B138" s="36"/>
      <c r="C138" s="770"/>
      <c r="D138" s="407"/>
      <c r="E138" s="425"/>
      <c r="F138" s="425"/>
      <c r="G138" s="425"/>
      <c r="H138" s="405"/>
      <c r="I138" s="409"/>
      <c r="J138" s="410"/>
    </row>
    <row r="139" spans="1:10" x14ac:dyDescent="0.2">
      <c r="A139" s="37"/>
      <c r="B139" s="36"/>
      <c r="C139" s="770"/>
      <c r="D139" s="407"/>
      <c r="E139" s="425"/>
      <c r="F139" s="425"/>
      <c r="G139" s="425"/>
      <c r="H139" s="405"/>
      <c r="I139" s="409"/>
      <c r="J139" s="410"/>
    </row>
    <row r="140" spans="1:10" x14ac:dyDescent="0.2">
      <c r="A140" s="37"/>
      <c r="B140" s="36"/>
      <c r="C140" s="770"/>
      <c r="D140" s="407"/>
      <c r="E140" s="425"/>
      <c r="F140" s="425"/>
      <c r="G140" s="425"/>
      <c r="H140" s="405"/>
      <c r="I140" s="409"/>
      <c r="J140" s="410"/>
    </row>
    <row r="141" spans="1:10" x14ac:dyDescent="0.2">
      <c r="A141" s="37"/>
      <c r="B141" s="36"/>
      <c r="C141" s="770"/>
      <c r="D141" s="407"/>
      <c r="E141" s="425"/>
      <c r="F141" s="425"/>
      <c r="G141" s="425"/>
      <c r="H141" s="405"/>
      <c r="I141" s="409"/>
      <c r="J141" s="410"/>
    </row>
    <row r="142" spans="1:10" x14ac:dyDescent="0.2">
      <c r="A142" s="182"/>
      <c r="B142" s="183"/>
      <c r="C142" s="770"/>
      <c r="D142" s="407"/>
      <c r="E142" s="425"/>
      <c r="F142" s="425"/>
      <c r="G142" s="425"/>
      <c r="H142" s="405"/>
      <c r="I142" s="409"/>
      <c r="J142" s="410"/>
    </row>
    <row r="143" spans="1:10" x14ac:dyDescent="0.2">
      <c r="A143" s="182"/>
      <c r="B143" s="183"/>
      <c r="C143" s="770"/>
      <c r="D143" s="407"/>
      <c r="E143" s="425"/>
      <c r="F143" s="425"/>
      <c r="G143" s="425"/>
      <c r="H143" s="405"/>
      <c r="I143" s="409"/>
      <c r="J143" s="410"/>
    </row>
    <row r="144" spans="1:10" hidden="1" x14ac:dyDescent="0.2">
      <c r="A144" s="182"/>
      <c r="B144" s="183"/>
      <c r="C144" s="770"/>
      <c r="D144" s="407"/>
      <c r="E144" s="425"/>
      <c r="F144" s="425"/>
      <c r="G144" s="425"/>
      <c r="H144" s="405"/>
      <c r="I144" s="409"/>
      <c r="J144" s="410"/>
    </row>
    <row r="145" spans="1:11" hidden="1" x14ac:dyDescent="0.2">
      <c r="A145" s="182"/>
      <c r="B145" s="183"/>
      <c r="C145" s="770"/>
      <c r="D145" s="407"/>
      <c r="E145" s="425"/>
      <c r="F145" s="425"/>
      <c r="G145" s="425"/>
      <c r="H145" s="405"/>
      <c r="I145" s="409"/>
      <c r="J145" s="410"/>
    </row>
    <row r="146" spans="1:11" x14ac:dyDescent="0.2">
      <c r="A146" s="182"/>
      <c r="B146" s="183"/>
      <c r="C146" s="770"/>
      <c r="D146" s="407"/>
      <c r="E146" s="425"/>
      <c r="F146" s="425"/>
      <c r="G146" s="425"/>
      <c r="H146" s="405"/>
      <c r="I146" s="409"/>
      <c r="J146" s="410"/>
    </row>
    <row r="147" spans="1:11" x14ac:dyDescent="0.2">
      <c r="A147" s="182"/>
      <c r="B147" s="183"/>
      <c r="C147" s="770"/>
      <c r="D147" s="407"/>
      <c r="E147" s="425"/>
      <c r="F147" s="425"/>
      <c r="G147" s="425"/>
      <c r="H147" s="405"/>
      <c r="I147" s="409"/>
      <c r="J147" s="410"/>
    </row>
    <row r="148" spans="1:11" ht="12" customHeight="1" x14ac:dyDescent="0.2">
      <c r="A148" s="182"/>
      <c r="B148" s="183"/>
      <c r="C148" s="770"/>
      <c r="D148" s="407"/>
      <c r="E148" s="425"/>
      <c r="F148" s="425"/>
      <c r="G148" s="425"/>
      <c r="H148" s="405"/>
      <c r="I148" s="409"/>
      <c r="J148" s="410"/>
    </row>
    <row r="149" spans="1:11" s="189" customFormat="1" ht="32.1" customHeight="1" thickBot="1" x14ac:dyDescent="0.3">
      <c r="A149" s="187"/>
      <c r="B149" s="188" t="str">
        <f>A3&amp;" 
TOTAL CARRIED TO SUMMARY (US$)"</f>
        <v>DIVISION 06 - WOOD AND PLASTICS 
TOTAL CARRIED TO SUMMARY (US$)</v>
      </c>
      <c r="C149" s="802"/>
      <c r="D149" s="470"/>
      <c r="E149" s="471"/>
      <c r="F149" s="471"/>
      <c r="G149" s="471"/>
      <c r="H149" s="472"/>
      <c r="I149" s="473"/>
      <c r="J149" s="473">
        <f>SUM(J113:J148)</f>
        <v>700970.13</v>
      </c>
      <c r="K149" s="493"/>
    </row>
    <row r="150" spans="1:11" ht="15" thickTop="1" x14ac:dyDescent="0.2"/>
  </sheetData>
  <autoFilter ref="A8:J150" xr:uid="{5E5917B6-E000-4E31-B2B0-D96AA131648F}"/>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D15CC-0372-4C59-8A7B-AADCDE41A8E4}">
  <sheetPr codeName="Sheet8">
    <pageSetUpPr fitToPage="1"/>
  </sheetPr>
  <dimension ref="A1:K282"/>
  <sheetViews>
    <sheetView showGridLines="0" view="pageBreakPreview" zoomScale="90" zoomScaleNormal="100" zoomScaleSheetLayoutView="90" workbookViewId="0">
      <pane ySplit="8" topLeftCell="A273"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775" customWidth="1"/>
    <col min="4" max="4" width="7.83203125" style="449" customWidth="1"/>
    <col min="5" max="8" width="15.83203125" style="426" customWidth="1"/>
    <col min="9" max="9" width="18.83203125" style="426" customWidth="1"/>
    <col min="10" max="10" width="20.83203125" style="426" customWidth="1"/>
    <col min="11" max="11" width="0" style="436" hidden="1" customWidth="1"/>
    <col min="12" max="16384" width="9.33203125" style="5"/>
  </cols>
  <sheetData>
    <row r="1" spans="1:11" ht="15" x14ac:dyDescent="0.2">
      <c r="A1" s="922" t="str">
        <f>Cover!A15&amp;" - "&amp;Cover!A17</f>
        <v>BILL NO 3 - MAIN TERMINAL BUILDING</v>
      </c>
      <c r="B1" s="922"/>
      <c r="C1" s="922"/>
      <c r="D1" s="922"/>
      <c r="E1" s="922"/>
      <c r="F1" s="922"/>
      <c r="G1" s="922"/>
      <c r="H1" s="922"/>
      <c r="I1" s="922"/>
      <c r="J1" s="922"/>
    </row>
    <row r="2" spans="1:11" ht="10.15" customHeight="1" x14ac:dyDescent="0.2">
      <c r="A2" s="922"/>
      <c r="B2" s="922"/>
      <c r="C2" s="922"/>
      <c r="D2" s="922"/>
      <c r="E2" s="922"/>
      <c r="F2" s="922"/>
      <c r="G2" s="922"/>
      <c r="H2" s="922"/>
      <c r="I2" s="922"/>
      <c r="J2" s="922"/>
    </row>
    <row r="3" spans="1:11" ht="15" x14ac:dyDescent="0.2">
      <c r="A3" s="922" t="s">
        <v>300</v>
      </c>
      <c r="B3" s="922"/>
      <c r="C3" s="922"/>
      <c r="D3" s="922"/>
      <c r="E3" s="922"/>
      <c r="F3" s="922"/>
      <c r="G3" s="922"/>
      <c r="H3" s="922"/>
      <c r="I3" s="922"/>
      <c r="J3" s="922"/>
    </row>
    <row r="4" spans="1:11" ht="10.15" customHeight="1" thickBot="1" x14ac:dyDescent="0.25">
      <c r="A4" s="24"/>
      <c r="B4" s="25"/>
      <c r="C4" s="767"/>
      <c r="D4" s="450"/>
      <c r="E4" s="392"/>
      <c r="F4" s="392"/>
      <c r="G4" s="392"/>
      <c r="H4" s="392"/>
      <c r="I4" s="392"/>
      <c r="J4" s="392"/>
    </row>
    <row r="5" spans="1:11" s="10" customFormat="1" ht="15.75" thickTop="1" x14ac:dyDescent="0.2">
      <c r="A5" s="923" t="s">
        <v>65</v>
      </c>
      <c r="B5" s="925" t="s">
        <v>66</v>
      </c>
      <c r="C5" s="927" t="s">
        <v>67</v>
      </c>
      <c r="D5" s="928" t="s">
        <v>68</v>
      </c>
      <c r="E5" s="930" t="s">
        <v>69</v>
      </c>
      <c r="F5" s="930"/>
      <c r="G5" s="930"/>
      <c r="H5" s="930"/>
      <c r="I5" s="931"/>
      <c r="J5" s="393" t="s">
        <v>70</v>
      </c>
      <c r="K5" s="438"/>
    </row>
    <row r="6" spans="1:11" s="10" customFormat="1" ht="30" x14ac:dyDescent="0.2">
      <c r="A6" s="937"/>
      <c r="B6" s="935"/>
      <c r="C6" s="932"/>
      <c r="D6" s="933"/>
      <c r="E6" s="394" t="s">
        <v>71</v>
      </c>
      <c r="F6" s="395" t="s">
        <v>72</v>
      </c>
      <c r="G6" s="395" t="s">
        <v>73</v>
      </c>
      <c r="H6" s="395" t="s">
        <v>74</v>
      </c>
      <c r="I6" s="396" t="s">
        <v>75</v>
      </c>
      <c r="J6" s="397" t="s">
        <v>76</v>
      </c>
      <c r="K6" s="438"/>
    </row>
    <row r="7" spans="1:11" s="9" customFormat="1" ht="15" thickBot="1" x14ac:dyDescent="0.25">
      <c r="A7" s="938"/>
      <c r="B7" s="936"/>
      <c r="C7" s="768" t="s">
        <v>77</v>
      </c>
      <c r="D7" s="934"/>
      <c r="E7" s="398" t="s">
        <v>78</v>
      </c>
      <c r="F7" s="398" t="s">
        <v>79</v>
      </c>
      <c r="G7" s="398" t="s">
        <v>80</v>
      </c>
      <c r="H7" s="399" t="s">
        <v>81</v>
      </c>
      <c r="I7" s="400" t="s">
        <v>82</v>
      </c>
      <c r="J7" s="400" t="s">
        <v>83</v>
      </c>
      <c r="K7" s="441"/>
    </row>
    <row r="8" spans="1:11" ht="15.75" thickTop="1" x14ac:dyDescent="0.25">
      <c r="A8" s="191"/>
      <c r="B8" s="192"/>
      <c r="C8" s="769"/>
      <c r="D8" s="442"/>
      <c r="E8" s="401"/>
      <c r="F8" s="401"/>
      <c r="G8" s="401"/>
      <c r="H8" s="402"/>
      <c r="I8" s="403"/>
      <c r="J8" s="404"/>
    </row>
    <row r="9" spans="1:11" s="4" customFormat="1" ht="30" x14ac:dyDescent="0.2">
      <c r="A9" s="182"/>
      <c r="B9" s="53" t="s">
        <v>301</v>
      </c>
      <c r="C9" s="809"/>
      <c r="D9" s="407"/>
      <c r="E9" s="425"/>
      <c r="F9" s="425"/>
      <c r="G9" s="425"/>
      <c r="H9" s="405"/>
      <c r="I9" s="409"/>
      <c r="J9" s="410"/>
      <c r="K9" s="437"/>
    </row>
    <row r="10" spans="1:11" s="4" customFormat="1" ht="15" x14ac:dyDescent="0.2">
      <c r="A10" s="182"/>
      <c r="B10" s="184"/>
      <c r="C10" s="809"/>
      <c r="D10" s="407"/>
      <c r="E10" s="425"/>
      <c r="F10" s="425"/>
      <c r="G10" s="425"/>
      <c r="H10" s="405"/>
      <c r="I10" s="409"/>
      <c r="J10" s="410"/>
      <c r="K10" s="437"/>
    </row>
    <row r="11" spans="1:11" s="4" customFormat="1" ht="30" customHeight="1" x14ac:dyDescent="0.2">
      <c r="A11" s="182"/>
      <c r="B11" s="50" t="s">
        <v>302</v>
      </c>
      <c r="C11" s="809"/>
      <c r="D11" s="407"/>
      <c r="E11" s="425"/>
      <c r="F11" s="425"/>
      <c r="G11" s="425"/>
      <c r="H11" s="405"/>
      <c r="I11" s="409"/>
      <c r="J11" s="410"/>
      <c r="K11" s="437"/>
    </row>
    <row r="12" spans="1:11" s="4" customFormat="1" x14ac:dyDescent="0.2">
      <c r="A12" s="182"/>
      <c r="B12" s="185"/>
      <c r="C12" s="770"/>
      <c r="D12" s="407"/>
      <c r="E12" s="425"/>
      <c r="F12" s="425"/>
      <c r="G12" s="425"/>
      <c r="H12" s="405"/>
      <c r="I12" s="409"/>
      <c r="J12" s="410"/>
      <c r="K12" s="437"/>
    </row>
    <row r="13" spans="1:11" s="4" customFormat="1" x14ac:dyDescent="0.2">
      <c r="A13" s="186" t="s">
        <v>77</v>
      </c>
      <c r="B13" s="185" t="s">
        <v>303</v>
      </c>
      <c r="C13" s="770">
        <v>84755</v>
      </c>
      <c r="D13" s="407" t="s">
        <v>87</v>
      </c>
      <c r="E13" s="545">
        <v>0</v>
      </c>
      <c r="F13" s="545">
        <v>0</v>
      </c>
      <c r="G13" s="545">
        <v>0</v>
      </c>
      <c r="H13" s="545">
        <v>146.83000000000001</v>
      </c>
      <c r="I13" s="546">
        <f>E13+F13+G13+H13</f>
        <v>146.83000000000001</v>
      </c>
      <c r="J13" s="547">
        <f>I13*C13</f>
        <v>12444576.65</v>
      </c>
      <c r="K13" s="437"/>
    </row>
    <row r="14" spans="1:11" s="4" customFormat="1" ht="9.9499999999999993" customHeight="1" x14ac:dyDescent="0.2">
      <c r="A14" s="186"/>
      <c r="B14" s="193"/>
      <c r="C14" s="770"/>
      <c r="D14" s="407"/>
      <c r="E14" s="425"/>
      <c r="F14" s="425"/>
      <c r="G14" s="425"/>
      <c r="H14" s="405"/>
      <c r="I14" s="409"/>
      <c r="J14" s="410"/>
      <c r="K14" s="437"/>
    </row>
    <row r="15" spans="1:11" s="4" customFormat="1" ht="42.75" x14ac:dyDescent="0.2">
      <c r="A15" s="186"/>
      <c r="B15" s="183" t="s">
        <v>304</v>
      </c>
      <c r="C15" s="770"/>
      <c r="D15" s="407"/>
      <c r="E15" s="425"/>
      <c r="F15" s="425"/>
      <c r="G15" s="425"/>
      <c r="H15" s="405"/>
      <c r="I15" s="409"/>
      <c r="J15" s="410"/>
      <c r="K15" s="437"/>
    </row>
    <row r="16" spans="1:11" s="4" customFormat="1" x14ac:dyDescent="0.2">
      <c r="A16" s="186"/>
      <c r="B16" s="185"/>
      <c r="C16" s="770"/>
      <c r="D16" s="407"/>
      <c r="E16" s="425"/>
      <c r="F16" s="425"/>
      <c r="G16" s="425"/>
      <c r="H16" s="405"/>
      <c r="I16" s="409"/>
      <c r="J16" s="410"/>
      <c r="K16" s="437"/>
    </row>
    <row r="17" spans="1:11" s="4" customFormat="1" x14ac:dyDescent="0.2">
      <c r="A17" s="186" t="s">
        <v>78</v>
      </c>
      <c r="B17" s="185" t="s">
        <v>305</v>
      </c>
      <c r="C17" s="770">
        <v>33977</v>
      </c>
      <c r="D17" s="407" t="s">
        <v>87</v>
      </c>
      <c r="E17" s="545">
        <v>7.44</v>
      </c>
      <c r="F17" s="545">
        <v>2.79</v>
      </c>
      <c r="G17" s="545">
        <v>3.88</v>
      </c>
      <c r="H17" s="545">
        <v>0</v>
      </c>
      <c r="I17" s="546">
        <f>E17+F17+G17+H17</f>
        <v>14.11</v>
      </c>
      <c r="J17" s="547">
        <f>I17*C17</f>
        <v>479415.47</v>
      </c>
      <c r="K17" s="437"/>
    </row>
    <row r="18" spans="1:11" s="4" customFormat="1" x14ac:dyDescent="0.2">
      <c r="A18" s="186"/>
      <c r="B18" s="185"/>
      <c r="C18" s="770"/>
      <c r="D18" s="407"/>
      <c r="E18" s="425"/>
      <c r="F18" s="425"/>
      <c r="G18" s="425"/>
      <c r="H18" s="405"/>
      <c r="I18" s="409"/>
      <c r="J18" s="410"/>
      <c r="K18" s="437"/>
    </row>
    <row r="19" spans="1:11" s="4" customFormat="1" ht="30" customHeight="1" x14ac:dyDescent="0.2">
      <c r="A19" s="186"/>
      <c r="B19" s="50" t="s">
        <v>306</v>
      </c>
      <c r="C19" s="770"/>
      <c r="D19" s="407"/>
      <c r="E19" s="425"/>
      <c r="F19" s="425"/>
      <c r="G19" s="425"/>
      <c r="H19" s="405"/>
      <c r="I19" s="409"/>
      <c r="J19" s="410"/>
      <c r="K19" s="437"/>
    </row>
    <row r="20" spans="1:11" s="4" customFormat="1" ht="8.25" customHeight="1" x14ac:dyDescent="0.2">
      <c r="A20" s="186"/>
      <c r="B20" s="50"/>
      <c r="C20" s="770"/>
      <c r="D20" s="407"/>
      <c r="E20" s="425"/>
      <c r="F20" s="425"/>
      <c r="G20" s="425"/>
      <c r="H20" s="405"/>
      <c r="I20" s="409"/>
      <c r="J20" s="410"/>
      <c r="K20" s="437"/>
    </row>
    <row r="21" spans="1:11" s="4" customFormat="1" x14ac:dyDescent="0.2">
      <c r="A21" s="186" t="s">
        <v>79</v>
      </c>
      <c r="B21" s="185" t="s">
        <v>307</v>
      </c>
      <c r="C21" s="770">
        <v>23836</v>
      </c>
      <c r="D21" s="407" t="s">
        <v>87</v>
      </c>
      <c r="E21" s="545">
        <v>0</v>
      </c>
      <c r="F21" s="545">
        <v>0</v>
      </c>
      <c r="G21" s="545">
        <v>0</v>
      </c>
      <c r="H21" s="545">
        <v>51.84</v>
      </c>
      <c r="I21" s="546">
        <f>E21+F21+G21+H21</f>
        <v>51.84</v>
      </c>
      <c r="J21" s="547">
        <f>I21*C21</f>
        <v>1235658.24</v>
      </c>
      <c r="K21" s="437"/>
    </row>
    <row r="22" spans="1:11" s="4" customFormat="1" x14ac:dyDescent="0.2">
      <c r="A22" s="186"/>
      <c r="B22" s="185"/>
      <c r="C22" s="873"/>
      <c r="D22" s="407"/>
      <c r="E22" s="425"/>
      <c r="F22" s="425"/>
      <c r="G22" s="425"/>
      <c r="H22" s="405"/>
      <c r="I22" s="409"/>
      <c r="J22" s="410"/>
      <c r="K22" s="437"/>
    </row>
    <row r="23" spans="1:11" s="4" customFormat="1" ht="15" x14ac:dyDescent="0.2">
      <c r="A23" s="186"/>
      <c r="B23" s="184" t="s">
        <v>308</v>
      </c>
      <c r="C23" s="770"/>
      <c r="D23" s="407"/>
      <c r="E23" s="425"/>
      <c r="F23" s="425"/>
      <c r="G23" s="425"/>
      <c r="H23" s="405"/>
      <c r="I23" s="409"/>
      <c r="J23" s="410"/>
      <c r="K23" s="437"/>
    </row>
    <row r="24" spans="1:11" s="4" customFormat="1" x14ac:dyDescent="0.2">
      <c r="A24" s="186"/>
      <c r="B24" s="185"/>
      <c r="C24" s="770"/>
      <c r="D24" s="407"/>
      <c r="E24" s="425"/>
      <c r="F24" s="425"/>
      <c r="G24" s="425"/>
      <c r="H24" s="405"/>
      <c r="I24" s="409"/>
      <c r="J24" s="410"/>
      <c r="K24" s="437"/>
    </row>
    <row r="25" spans="1:11" s="4" customFormat="1" ht="44.25" customHeight="1" x14ac:dyDescent="0.2">
      <c r="A25" s="186"/>
      <c r="B25" s="34" t="s">
        <v>309</v>
      </c>
      <c r="C25" s="770"/>
      <c r="D25" s="406"/>
      <c r="E25" s="425"/>
      <c r="F25" s="425"/>
      <c r="G25" s="425"/>
      <c r="H25" s="405"/>
      <c r="I25" s="409"/>
      <c r="J25" s="410"/>
      <c r="K25" s="437"/>
    </row>
    <row r="26" spans="1:11" s="4" customFormat="1" x14ac:dyDescent="0.2">
      <c r="A26" s="186"/>
      <c r="B26" s="34"/>
      <c r="C26" s="770"/>
      <c r="D26" s="406"/>
      <c r="E26" s="425"/>
      <c r="F26" s="425"/>
      <c r="G26" s="425"/>
      <c r="H26" s="405"/>
      <c r="I26" s="409"/>
      <c r="J26" s="410"/>
      <c r="K26" s="437"/>
    </row>
    <row r="27" spans="1:11" s="4" customFormat="1" x14ac:dyDescent="0.2">
      <c r="A27" s="186" t="s">
        <v>80</v>
      </c>
      <c r="B27" s="38" t="s">
        <v>310</v>
      </c>
      <c r="C27" s="770">
        <v>3619</v>
      </c>
      <c r="D27" s="407" t="s">
        <v>87</v>
      </c>
      <c r="E27" s="545">
        <v>0</v>
      </c>
      <c r="F27" s="545">
        <v>0</v>
      </c>
      <c r="G27" s="545">
        <v>0</v>
      </c>
      <c r="H27" s="545">
        <v>75.790000000000006</v>
      </c>
      <c r="I27" s="546">
        <f>E27+F27+G27+H27</f>
        <v>75.790000000000006</v>
      </c>
      <c r="J27" s="547">
        <f>I27*C27</f>
        <v>274284.01</v>
      </c>
      <c r="K27" s="437"/>
    </row>
    <row r="28" spans="1:11" s="4" customFormat="1" x14ac:dyDescent="0.2">
      <c r="A28" s="186"/>
      <c r="B28" s="38"/>
      <c r="C28" s="770"/>
      <c r="D28" s="406"/>
      <c r="E28" s="425"/>
      <c r="F28" s="425"/>
      <c r="G28" s="425"/>
      <c r="H28" s="405"/>
      <c r="I28" s="409"/>
      <c r="J28" s="410"/>
      <c r="K28" s="437"/>
    </row>
    <row r="29" spans="1:11" s="4" customFormat="1" x14ac:dyDescent="0.2">
      <c r="A29" s="186" t="s">
        <v>81</v>
      </c>
      <c r="B29" s="38" t="s">
        <v>311</v>
      </c>
      <c r="C29" s="770">
        <v>9429</v>
      </c>
      <c r="D29" s="407" t="s">
        <v>87</v>
      </c>
      <c r="E29" s="545">
        <v>0</v>
      </c>
      <c r="F29" s="545">
        <v>0</v>
      </c>
      <c r="G29" s="545">
        <v>0</v>
      </c>
      <c r="H29" s="545">
        <v>75.790000000000006</v>
      </c>
      <c r="I29" s="546">
        <f>E29+F29+G29+H29</f>
        <v>75.790000000000006</v>
      </c>
      <c r="J29" s="547">
        <f>I29*C29</f>
        <v>714623.91</v>
      </c>
      <c r="K29" s="437"/>
    </row>
    <row r="30" spans="1:11" s="4" customFormat="1" x14ac:dyDescent="0.2">
      <c r="A30" s="186"/>
      <c r="B30" s="38"/>
      <c r="C30" s="770"/>
      <c r="D30" s="449"/>
      <c r="E30" s="405"/>
      <c r="F30" s="425"/>
      <c r="G30" s="425"/>
      <c r="H30" s="405"/>
      <c r="I30" s="409"/>
      <c r="J30" s="410"/>
      <c r="K30" s="437"/>
    </row>
    <row r="31" spans="1:11" s="4" customFormat="1" x14ac:dyDescent="0.2">
      <c r="A31" s="186" t="s">
        <v>92</v>
      </c>
      <c r="B31" s="38" t="s">
        <v>312</v>
      </c>
      <c r="C31" s="770">
        <v>1319</v>
      </c>
      <c r="D31" s="407" t="s">
        <v>87</v>
      </c>
      <c r="E31" s="545">
        <v>0</v>
      </c>
      <c r="F31" s="545">
        <v>0</v>
      </c>
      <c r="G31" s="545">
        <v>0</v>
      </c>
      <c r="H31" s="545">
        <v>75.790000000000006</v>
      </c>
      <c r="I31" s="546">
        <f>E31+F31+G31+H31</f>
        <v>75.790000000000006</v>
      </c>
      <c r="J31" s="547">
        <f>I31*C31</f>
        <v>99967.01</v>
      </c>
      <c r="K31" s="437"/>
    </row>
    <row r="32" spans="1:11" s="4" customFormat="1" x14ac:dyDescent="0.2">
      <c r="A32" s="186"/>
      <c r="B32" s="38"/>
      <c r="C32" s="770"/>
      <c r="D32" s="449"/>
      <c r="E32" s="405"/>
      <c r="F32" s="425"/>
      <c r="G32" s="425"/>
      <c r="H32" s="405"/>
      <c r="I32" s="409"/>
      <c r="J32" s="410"/>
      <c r="K32" s="437"/>
    </row>
    <row r="33" spans="1:11" s="108" customFormat="1" x14ac:dyDescent="0.2">
      <c r="A33" s="194" t="s">
        <v>94</v>
      </c>
      <c r="B33" s="57" t="s">
        <v>313</v>
      </c>
      <c r="C33" s="869">
        <v>2143</v>
      </c>
      <c r="D33" s="474" t="s">
        <v>87</v>
      </c>
      <c r="E33" s="545">
        <v>0</v>
      </c>
      <c r="F33" s="545">
        <v>0</v>
      </c>
      <c r="G33" s="545">
        <v>0</v>
      </c>
      <c r="H33" s="545">
        <v>75.790000000000006</v>
      </c>
      <c r="I33" s="546">
        <f>E33+F33+G33+H33</f>
        <v>75.790000000000006</v>
      </c>
      <c r="J33" s="547">
        <f>I33*C33</f>
        <v>162417.97</v>
      </c>
      <c r="K33" s="437"/>
    </row>
    <row r="34" spans="1:11" s="108" customFormat="1" x14ac:dyDescent="0.2">
      <c r="A34" s="195"/>
      <c r="B34" s="2"/>
      <c r="C34" s="869"/>
      <c r="D34" s="534"/>
      <c r="E34" s="456"/>
      <c r="F34" s="535"/>
      <c r="G34" s="535"/>
      <c r="H34" s="481"/>
      <c r="I34" s="482"/>
      <c r="J34" s="520"/>
      <c r="K34" s="479"/>
    </row>
    <row r="35" spans="1:11" s="4" customFormat="1" hidden="1" x14ac:dyDescent="0.2">
      <c r="A35" s="196"/>
      <c r="B35" s="30"/>
      <c r="C35" s="770"/>
      <c r="D35" s="449"/>
      <c r="E35" s="405"/>
      <c r="F35" s="425"/>
      <c r="G35" s="425"/>
      <c r="H35" s="405"/>
      <c r="I35" s="409"/>
      <c r="J35" s="410"/>
      <c r="K35" s="437"/>
    </row>
    <row r="36" spans="1:11" s="4" customFormat="1" hidden="1" x14ac:dyDescent="0.2">
      <c r="A36" s="196"/>
      <c r="B36" s="2"/>
      <c r="C36" s="770"/>
      <c r="D36" s="449"/>
      <c r="E36" s="405"/>
      <c r="F36" s="425"/>
      <c r="G36" s="425"/>
      <c r="H36" s="405"/>
      <c r="I36" s="409"/>
      <c r="J36" s="410"/>
      <c r="K36" s="437"/>
    </row>
    <row r="37" spans="1:11" s="4" customFormat="1" x14ac:dyDescent="0.2">
      <c r="A37" s="196"/>
      <c r="B37" s="2"/>
      <c r="C37" s="770"/>
      <c r="D37" s="449"/>
      <c r="E37" s="405"/>
      <c r="F37" s="425"/>
      <c r="G37" s="425"/>
      <c r="H37" s="405"/>
      <c r="I37" s="409"/>
      <c r="J37" s="453"/>
      <c r="K37" s="437"/>
    </row>
    <row r="38" spans="1:11" s="4" customFormat="1" ht="6" customHeight="1" x14ac:dyDescent="0.2">
      <c r="A38" s="196"/>
      <c r="B38" s="2"/>
      <c r="C38" s="770"/>
      <c r="D38" s="449"/>
      <c r="E38" s="405"/>
      <c r="F38" s="425"/>
      <c r="G38" s="425"/>
      <c r="H38" s="405"/>
      <c r="I38" s="409"/>
      <c r="J38" s="453"/>
      <c r="K38" s="437"/>
    </row>
    <row r="39" spans="1:11" s="4" customFormat="1" ht="10.5" customHeight="1" x14ac:dyDescent="0.2">
      <c r="A39" s="196"/>
      <c r="B39" s="2"/>
      <c r="C39" s="770"/>
      <c r="D39" s="449"/>
      <c r="E39" s="405"/>
      <c r="F39" s="425"/>
      <c r="G39" s="425"/>
      <c r="H39" s="405"/>
      <c r="I39" s="409"/>
      <c r="J39" s="453"/>
      <c r="K39" s="437"/>
    </row>
    <row r="40" spans="1:11" s="4" customFormat="1" x14ac:dyDescent="0.2">
      <c r="A40" s="196"/>
      <c r="B40" s="2"/>
      <c r="C40" s="770"/>
      <c r="D40" s="449"/>
      <c r="E40" s="475"/>
      <c r="F40" s="425"/>
      <c r="G40" s="425"/>
      <c r="H40" s="405"/>
      <c r="I40" s="409"/>
      <c r="J40" s="453"/>
      <c r="K40" s="437"/>
    </row>
    <row r="41" spans="1:11" s="199" customFormat="1" ht="15.75" thickBot="1" x14ac:dyDescent="0.3">
      <c r="A41" s="197"/>
      <c r="B41" s="198" t="s">
        <v>111</v>
      </c>
      <c r="C41" s="772"/>
      <c r="D41" s="445"/>
      <c r="E41" s="412"/>
      <c r="F41" s="412"/>
      <c r="G41" s="412"/>
      <c r="H41" s="411"/>
      <c r="I41" s="413"/>
      <c r="J41" s="413">
        <f>SUM(J9:J40)</f>
        <v>15410943.26</v>
      </c>
      <c r="K41" s="448">
        <v>1</v>
      </c>
    </row>
    <row r="42" spans="1:11" s="4" customFormat="1" ht="15" thickTop="1" x14ac:dyDescent="0.2">
      <c r="A42" s="196"/>
      <c r="B42" s="2"/>
      <c r="C42" s="770"/>
      <c r="D42" s="449"/>
      <c r="E42" s="405"/>
      <c r="F42" s="425"/>
      <c r="G42" s="425"/>
      <c r="H42" s="405"/>
      <c r="I42" s="409"/>
      <c r="J42" s="410"/>
      <c r="K42" s="437"/>
    </row>
    <row r="43" spans="1:11" ht="15" x14ac:dyDescent="0.2">
      <c r="A43" s="196"/>
      <c r="B43" s="184" t="s">
        <v>314</v>
      </c>
      <c r="C43" s="770"/>
      <c r="D43" s="451"/>
      <c r="E43" s="405"/>
      <c r="F43" s="425"/>
      <c r="G43" s="425"/>
      <c r="H43" s="405"/>
      <c r="I43" s="409"/>
      <c r="J43" s="410"/>
    </row>
    <row r="44" spans="1:11" ht="13.5" customHeight="1" x14ac:dyDescent="0.2">
      <c r="A44" s="196"/>
      <c r="B44" s="185"/>
      <c r="C44" s="770"/>
      <c r="D44" s="451"/>
      <c r="E44" s="405"/>
      <c r="F44" s="425"/>
      <c r="G44" s="425"/>
      <c r="H44" s="405"/>
      <c r="I44" s="409"/>
      <c r="J44" s="410"/>
    </row>
    <row r="45" spans="1:11" ht="28.5" x14ac:dyDescent="0.25">
      <c r="A45" s="200"/>
      <c r="B45" s="131" t="s">
        <v>315</v>
      </c>
      <c r="C45" s="806"/>
      <c r="D45" s="536"/>
      <c r="E45" s="405"/>
      <c r="F45" s="425"/>
      <c r="G45" s="425"/>
      <c r="H45" s="405"/>
      <c r="I45" s="409"/>
      <c r="J45" s="410"/>
    </row>
    <row r="46" spans="1:11" ht="13.5" customHeight="1" x14ac:dyDescent="0.25">
      <c r="A46" s="200"/>
      <c r="B46" s="131"/>
      <c r="C46" s="806"/>
      <c r="D46" s="536"/>
      <c r="E46" s="405"/>
      <c r="F46" s="425"/>
      <c r="G46" s="425"/>
      <c r="H46" s="405"/>
      <c r="I46" s="409"/>
      <c r="J46" s="410"/>
    </row>
    <row r="47" spans="1:11" x14ac:dyDescent="0.2">
      <c r="A47" s="42" t="s">
        <v>77</v>
      </c>
      <c r="B47" s="2" t="s">
        <v>316</v>
      </c>
      <c r="C47" s="770">
        <v>10485</v>
      </c>
      <c r="D47" s="407" t="s">
        <v>87</v>
      </c>
      <c r="E47" s="545">
        <v>0</v>
      </c>
      <c r="F47" s="545">
        <v>0</v>
      </c>
      <c r="G47" s="545">
        <v>0</v>
      </c>
      <c r="H47" s="545">
        <v>68.39</v>
      </c>
      <c r="I47" s="546">
        <f>E47+F47+G47+H47</f>
        <v>68.39</v>
      </c>
      <c r="J47" s="547">
        <f>I47*C47</f>
        <v>717069.15</v>
      </c>
      <c r="K47" s="437"/>
    </row>
    <row r="48" spans="1:11" ht="13.5" customHeight="1" x14ac:dyDescent="0.2">
      <c r="A48" s="42"/>
      <c r="B48" s="2"/>
      <c r="C48" s="770"/>
      <c r="E48" s="405"/>
      <c r="F48" s="425"/>
      <c r="G48" s="425"/>
      <c r="H48" s="405"/>
      <c r="I48" s="409"/>
      <c r="J48" s="410"/>
    </row>
    <row r="49" spans="1:11" ht="30" customHeight="1" x14ac:dyDescent="0.2">
      <c r="A49" s="42"/>
      <c r="B49" s="30" t="s">
        <v>317</v>
      </c>
      <c r="C49" s="770"/>
      <c r="E49" s="405"/>
      <c r="F49" s="425"/>
      <c r="G49" s="425"/>
      <c r="H49" s="405"/>
      <c r="I49" s="409"/>
      <c r="J49" s="410"/>
    </row>
    <row r="50" spans="1:11" x14ac:dyDescent="0.2">
      <c r="A50" s="42"/>
      <c r="B50" s="30"/>
      <c r="C50" s="770"/>
      <c r="E50" s="405"/>
      <c r="F50" s="425"/>
      <c r="G50" s="425"/>
      <c r="H50" s="405"/>
      <c r="I50" s="409"/>
      <c r="J50" s="410"/>
    </row>
    <row r="51" spans="1:11" x14ac:dyDescent="0.2">
      <c r="A51" s="42" t="s">
        <v>78</v>
      </c>
      <c r="B51" s="132" t="s">
        <v>313</v>
      </c>
      <c r="C51" s="770">
        <v>2143</v>
      </c>
      <c r="D51" s="407" t="s">
        <v>87</v>
      </c>
      <c r="E51" s="545">
        <v>0</v>
      </c>
      <c r="F51" s="545">
        <v>0</v>
      </c>
      <c r="G51" s="545">
        <v>0</v>
      </c>
      <c r="H51" s="545">
        <v>56.48</v>
      </c>
      <c r="I51" s="546">
        <f>E51+F51+G51+H51</f>
        <v>56.48</v>
      </c>
      <c r="J51" s="547">
        <f>I51*C51</f>
        <v>121036.64</v>
      </c>
      <c r="K51" s="437"/>
    </row>
    <row r="52" spans="1:11" s="4" customFormat="1" ht="13.5" customHeight="1" x14ac:dyDescent="0.2">
      <c r="A52" s="196"/>
      <c r="B52" s="185"/>
      <c r="C52" s="770"/>
      <c r="D52" s="451"/>
      <c r="E52" s="405"/>
      <c r="F52" s="425"/>
      <c r="G52" s="425"/>
      <c r="H52" s="405"/>
      <c r="I52" s="409"/>
      <c r="J52" s="410"/>
      <c r="K52" s="437"/>
    </row>
    <row r="53" spans="1:11" s="199" customFormat="1" ht="15" x14ac:dyDescent="0.25">
      <c r="A53" s="201"/>
      <c r="B53" s="184" t="s">
        <v>318</v>
      </c>
      <c r="C53" s="863"/>
      <c r="D53" s="465"/>
      <c r="E53" s="466"/>
      <c r="F53" s="466"/>
      <c r="G53" s="466"/>
      <c r="H53" s="467"/>
      <c r="I53" s="468"/>
      <c r="J53" s="469"/>
      <c r="K53" s="448"/>
    </row>
    <row r="54" spans="1:11" s="199" customFormat="1" ht="13.5" customHeight="1" x14ac:dyDescent="0.25">
      <c r="A54" s="201"/>
      <c r="B54" s="202"/>
      <c r="C54" s="863"/>
      <c r="D54" s="465"/>
      <c r="E54" s="466"/>
      <c r="F54" s="466"/>
      <c r="G54" s="466"/>
      <c r="H54" s="467"/>
      <c r="I54" s="468"/>
      <c r="J54" s="469"/>
      <c r="K54" s="448"/>
    </row>
    <row r="55" spans="1:11" s="199" customFormat="1" ht="45" customHeight="1" x14ac:dyDescent="0.25">
      <c r="A55" s="42"/>
      <c r="B55" s="30" t="s">
        <v>319</v>
      </c>
      <c r="C55" s="770"/>
      <c r="D55" s="406"/>
      <c r="E55" s="466"/>
      <c r="F55" s="466"/>
      <c r="G55" s="466"/>
      <c r="H55" s="467"/>
      <c r="I55" s="468"/>
      <c r="J55" s="469"/>
      <c r="K55" s="448"/>
    </row>
    <row r="56" spans="1:11" s="199" customFormat="1" ht="15" x14ac:dyDescent="0.25">
      <c r="A56" s="42"/>
      <c r="B56" s="30"/>
      <c r="C56" s="770"/>
      <c r="D56" s="406"/>
      <c r="E56" s="466"/>
      <c r="F56" s="466"/>
      <c r="G56" s="466"/>
      <c r="H56" s="467"/>
      <c r="I56" s="468"/>
      <c r="J56" s="469"/>
      <c r="K56" s="448"/>
    </row>
    <row r="57" spans="1:11" s="199" customFormat="1" ht="15" x14ac:dyDescent="0.2">
      <c r="A57" s="42" t="s">
        <v>79</v>
      </c>
      <c r="B57" s="2" t="s">
        <v>320</v>
      </c>
      <c r="C57" s="770">
        <v>223</v>
      </c>
      <c r="D57" s="407" t="s">
        <v>87</v>
      </c>
      <c r="E57" s="545">
        <v>0</v>
      </c>
      <c r="F57" s="545">
        <v>0</v>
      </c>
      <c r="G57" s="545">
        <v>0</v>
      </c>
      <c r="H57" s="545">
        <v>1333.46</v>
      </c>
      <c r="I57" s="546">
        <f>E57+F57+G57+H57</f>
        <v>1333.46</v>
      </c>
      <c r="J57" s="547">
        <f>I57*C57</f>
        <v>297361.58</v>
      </c>
      <c r="K57" s="437"/>
    </row>
    <row r="58" spans="1:11" s="199" customFormat="1" ht="15" x14ac:dyDescent="0.25">
      <c r="A58" s="42"/>
      <c r="B58" s="2"/>
      <c r="C58" s="770"/>
      <c r="D58" s="406"/>
      <c r="E58" s="466"/>
      <c r="F58" s="466"/>
      <c r="G58" s="466"/>
      <c r="H58" s="467"/>
      <c r="I58" s="468"/>
      <c r="J58" s="469"/>
      <c r="K58" s="448"/>
    </row>
    <row r="59" spans="1:11" s="203" customFormat="1" ht="28.5" x14ac:dyDescent="0.2">
      <c r="A59" s="42" t="s">
        <v>80</v>
      </c>
      <c r="B59" s="2" t="s">
        <v>321</v>
      </c>
      <c r="C59" s="770">
        <v>701</v>
      </c>
      <c r="D59" s="407" t="s">
        <v>87</v>
      </c>
      <c r="E59" s="545">
        <v>0</v>
      </c>
      <c r="F59" s="545">
        <v>0</v>
      </c>
      <c r="G59" s="545">
        <v>0</v>
      </c>
      <c r="H59" s="545">
        <v>736.53</v>
      </c>
      <c r="I59" s="546">
        <f>E59+F59+G59+H59</f>
        <v>736.53</v>
      </c>
      <c r="J59" s="547">
        <f>I59*C59</f>
        <v>516307.53</v>
      </c>
      <c r="K59" s="437"/>
    </row>
    <row r="60" spans="1:11" s="199" customFormat="1" ht="15" x14ac:dyDescent="0.25">
      <c r="A60" s="42"/>
      <c r="B60" s="2"/>
      <c r="C60" s="770"/>
      <c r="D60" s="406"/>
      <c r="E60" s="466"/>
      <c r="F60" s="466"/>
      <c r="G60" s="466"/>
      <c r="H60" s="467"/>
      <c r="I60" s="468"/>
      <c r="J60" s="469"/>
      <c r="K60" s="448"/>
    </row>
    <row r="61" spans="1:11" s="199" customFormat="1" ht="28.5" x14ac:dyDescent="0.2">
      <c r="A61" s="41" t="s">
        <v>81</v>
      </c>
      <c r="B61" s="2" t="s">
        <v>322</v>
      </c>
      <c r="C61" s="770">
        <v>831</v>
      </c>
      <c r="D61" s="407" t="s">
        <v>87</v>
      </c>
      <c r="E61" s="545">
        <v>0</v>
      </c>
      <c r="F61" s="545">
        <v>0</v>
      </c>
      <c r="G61" s="545">
        <v>0</v>
      </c>
      <c r="H61" s="545">
        <v>683.82</v>
      </c>
      <c r="I61" s="546">
        <f>E61+F61+G61+H61</f>
        <v>683.82</v>
      </c>
      <c r="J61" s="547">
        <f>I61*C61</f>
        <v>568254.42000000004</v>
      </c>
      <c r="K61" s="437"/>
    </row>
    <row r="62" spans="1:11" s="199" customFormat="1" ht="15" x14ac:dyDescent="0.25">
      <c r="A62" s="204"/>
      <c r="B62" s="2"/>
      <c r="C62" s="770"/>
      <c r="D62" s="406"/>
      <c r="E62" s="466"/>
      <c r="F62" s="466"/>
      <c r="G62" s="466"/>
      <c r="H62" s="467"/>
      <c r="I62" s="468"/>
      <c r="J62" s="469"/>
      <c r="K62" s="448"/>
    </row>
    <row r="63" spans="1:11" s="199" customFormat="1" ht="15" x14ac:dyDescent="0.2">
      <c r="A63" s="41" t="s">
        <v>92</v>
      </c>
      <c r="B63" s="2" t="s">
        <v>323</v>
      </c>
      <c r="C63" s="770">
        <v>8958</v>
      </c>
      <c r="D63" s="407" t="s">
        <v>87</v>
      </c>
      <c r="E63" s="545">
        <v>0</v>
      </c>
      <c r="F63" s="545">
        <v>0</v>
      </c>
      <c r="G63" s="545">
        <v>0</v>
      </c>
      <c r="H63" s="545">
        <v>903.21</v>
      </c>
      <c r="I63" s="546">
        <f>E63+F63+G63+H63</f>
        <v>903.21</v>
      </c>
      <c r="J63" s="547">
        <f>I63*C63</f>
        <v>8090955.1799999997</v>
      </c>
      <c r="K63" s="437"/>
    </row>
    <row r="64" spans="1:11" s="199" customFormat="1" ht="15" x14ac:dyDescent="0.25">
      <c r="A64" s="41"/>
      <c r="B64" s="205"/>
      <c r="C64" s="770"/>
      <c r="D64" s="406"/>
      <c r="E64" s="466"/>
      <c r="F64" s="466"/>
      <c r="G64" s="466"/>
      <c r="H64" s="467"/>
      <c r="I64" s="468"/>
      <c r="J64" s="469"/>
      <c r="K64" s="448"/>
    </row>
    <row r="65" spans="1:11" s="199" customFormat="1" ht="15" x14ac:dyDescent="0.2">
      <c r="A65" s="41" t="s">
        <v>94</v>
      </c>
      <c r="B65" s="2" t="s">
        <v>324</v>
      </c>
      <c r="C65" s="770">
        <v>390</v>
      </c>
      <c r="D65" s="406" t="s">
        <v>98</v>
      </c>
      <c r="E65" s="545">
        <v>0</v>
      </c>
      <c r="F65" s="545">
        <v>0</v>
      </c>
      <c r="G65" s="545">
        <v>0</v>
      </c>
      <c r="H65" s="545">
        <v>623.99</v>
      </c>
      <c r="I65" s="546">
        <f>E65+F65+G65+H65</f>
        <v>623.99</v>
      </c>
      <c r="J65" s="547">
        <f>I65*C65</f>
        <v>243356.1</v>
      </c>
      <c r="K65" s="437"/>
    </row>
    <row r="66" spans="1:11" s="199" customFormat="1" ht="15" x14ac:dyDescent="0.25">
      <c r="A66" s="41"/>
      <c r="B66" s="205"/>
      <c r="C66" s="770"/>
      <c r="D66" s="406"/>
      <c r="E66" s="466"/>
      <c r="F66" s="466"/>
      <c r="G66" s="466"/>
      <c r="H66" s="467"/>
      <c r="I66" s="468"/>
      <c r="J66" s="469"/>
      <c r="K66" s="448"/>
    </row>
    <row r="67" spans="1:11" s="199" customFormat="1" ht="15" x14ac:dyDescent="0.2">
      <c r="A67" s="41" t="s">
        <v>96</v>
      </c>
      <c r="B67" s="2" t="s">
        <v>325</v>
      </c>
      <c r="C67" s="770">
        <v>382</v>
      </c>
      <c r="D67" s="406" t="s">
        <v>98</v>
      </c>
      <c r="E67" s="545">
        <v>0</v>
      </c>
      <c r="F67" s="545">
        <v>0</v>
      </c>
      <c r="G67" s="545">
        <v>0</v>
      </c>
      <c r="H67" s="545">
        <v>623.99</v>
      </c>
      <c r="I67" s="546">
        <f>E67+F67+G67+H67</f>
        <v>623.99</v>
      </c>
      <c r="J67" s="547">
        <f>I67*C67</f>
        <v>238364.18</v>
      </c>
      <c r="K67" s="437"/>
    </row>
    <row r="68" spans="1:11" s="199" customFormat="1" ht="15" x14ac:dyDescent="0.25">
      <c r="A68" s="206"/>
      <c r="B68" s="205"/>
      <c r="C68" s="770"/>
      <c r="D68" s="406"/>
      <c r="E68" s="466"/>
      <c r="F68" s="466"/>
      <c r="G68" s="466"/>
      <c r="H68" s="467"/>
      <c r="I68" s="468"/>
      <c r="J68" s="469"/>
      <c r="K68" s="448"/>
    </row>
    <row r="69" spans="1:11" s="199" customFormat="1" ht="15" x14ac:dyDescent="0.2">
      <c r="A69" s="41" t="s">
        <v>99</v>
      </c>
      <c r="B69" s="2" t="s">
        <v>326</v>
      </c>
      <c r="C69" s="770">
        <v>278</v>
      </c>
      <c r="D69" s="407" t="s">
        <v>87</v>
      </c>
      <c r="E69" s="545">
        <v>0</v>
      </c>
      <c r="F69" s="545">
        <v>0</v>
      </c>
      <c r="G69" s="545">
        <v>0</v>
      </c>
      <c r="H69" s="545">
        <v>1022.88</v>
      </c>
      <c r="I69" s="546">
        <f>E69+F69+G69+H69</f>
        <v>1022.88</v>
      </c>
      <c r="J69" s="547">
        <f>I69*C69</f>
        <v>284360.64</v>
      </c>
      <c r="K69" s="437"/>
    </row>
    <row r="70" spans="1:11" s="199" customFormat="1" ht="15" hidden="1" x14ac:dyDescent="0.25">
      <c r="A70" s="206"/>
      <c r="B70" s="205"/>
      <c r="C70" s="770"/>
      <c r="D70" s="406"/>
      <c r="E70" s="466"/>
      <c r="F70" s="466"/>
      <c r="G70" s="466"/>
      <c r="H70" s="467"/>
      <c r="I70" s="468"/>
      <c r="J70" s="469"/>
      <c r="K70" s="448"/>
    </row>
    <row r="71" spans="1:11" s="199" customFormat="1" ht="15" x14ac:dyDescent="0.2">
      <c r="A71" s="41" t="s">
        <v>101</v>
      </c>
      <c r="B71" s="2" t="s">
        <v>327</v>
      </c>
      <c r="C71" s="770">
        <v>627</v>
      </c>
      <c r="D71" s="407" t="s">
        <v>87</v>
      </c>
      <c r="E71" s="545">
        <v>0</v>
      </c>
      <c r="F71" s="545">
        <v>0</v>
      </c>
      <c r="G71" s="545">
        <v>0</v>
      </c>
      <c r="H71" s="545">
        <v>853.35</v>
      </c>
      <c r="I71" s="546">
        <f>E71+F71+G71+H71</f>
        <v>853.35</v>
      </c>
      <c r="J71" s="547">
        <f>I71*C71</f>
        <v>535050.44999999995</v>
      </c>
      <c r="K71" s="437"/>
    </row>
    <row r="72" spans="1:11" s="199" customFormat="1" ht="8.25" customHeight="1" x14ac:dyDescent="0.25">
      <c r="A72" s="41"/>
      <c r="B72" s="2"/>
      <c r="C72" s="770"/>
      <c r="D72" s="406"/>
      <c r="E72" s="466"/>
      <c r="F72" s="466"/>
      <c r="G72" s="466"/>
      <c r="H72" s="467"/>
      <c r="I72" s="468"/>
      <c r="J72" s="469"/>
      <c r="K72" s="448"/>
    </row>
    <row r="73" spans="1:11" s="199" customFormat="1" ht="12" customHeight="1" x14ac:dyDescent="0.25">
      <c r="A73" s="41"/>
      <c r="B73" s="2"/>
      <c r="C73" s="770"/>
      <c r="D73" s="406"/>
      <c r="E73" s="466"/>
      <c r="F73" s="466"/>
      <c r="G73" s="466"/>
      <c r="H73" s="467"/>
      <c r="I73" s="468"/>
      <c r="J73" s="469"/>
      <c r="K73" s="448"/>
    </row>
    <row r="74" spans="1:11" s="199" customFormat="1" ht="15.75" thickBot="1" x14ac:dyDescent="0.3">
      <c r="A74" s="207"/>
      <c r="B74" s="198" t="s">
        <v>111</v>
      </c>
      <c r="C74" s="772"/>
      <c r="D74" s="445"/>
      <c r="E74" s="412"/>
      <c r="F74" s="412"/>
      <c r="G74" s="412"/>
      <c r="H74" s="411"/>
      <c r="I74" s="413"/>
      <c r="J74" s="413">
        <f>SUM(J43:J73)</f>
        <v>11612115.869999999</v>
      </c>
      <c r="K74" s="448">
        <v>2</v>
      </c>
    </row>
    <row r="75" spans="1:11" s="199" customFormat="1" ht="15.75" thickTop="1" x14ac:dyDescent="0.25">
      <c r="A75" s="201"/>
      <c r="B75" s="202"/>
      <c r="C75" s="863"/>
      <c r="D75" s="465"/>
      <c r="E75" s="466"/>
      <c r="F75" s="466"/>
      <c r="G75" s="466"/>
      <c r="H75" s="467"/>
      <c r="I75" s="468"/>
      <c r="J75" s="469"/>
      <c r="K75" s="448"/>
    </row>
    <row r="76" spans="1:11" s="199" customFormat="1" ht="15" x14ac:dyDescent="0.25">
      <c r="A76" s="206"/>
      <c r="B76" s="218" t="s">
        <v>328</v>
      </c>
      <c r="C76" s="863"/>
      <c r="D76" s="465"/>
      <c r="E76" s="466"/>
      <c r="F76" s="466"/>
      <c r="G76" s="466"/>
      <c r="H76" s="467"/>
      <c r="I76" s="468"/>
      <c r="J76" s="469"/>
      <c r="K76" s="448"/>
    </row>
    <row r="77" spans="1:11" s="199" customFormat="1" ht="15" x14ac:dyDescent="0.25">
      <c r="A77" s="206"/>
      <c r="B77" s="202"/>
      <c r="C77" s="863"/>
      <c r="D77" s="465"/>
      <c r="E77" s="466"/>
      <c r="F77" s="466"/>
      <c r="G77" s="466"/>
      <c r="H77" s="467"/>
      <c r="I77" s="468"/>
      <c r="J77" s="469"/>
      <c r="K77" s="448"/>
    </row>
    <row r="78" spans="1:11" s="199" customFormat="1" ht="57" x14ac:dyDescent="0.25">
      <c r="A78" s="206"/>
      <c r="B78" s="34" t="s">
        <v>329</v>
      </c>
      <c r="C78" s="770"/>
      <c r="D78" s="406"/>
      <c r="E78" s="466"/>
      <c r="F78" s="466"/>
      <c r="G78" s="466"/>
      <c r="H78" s="467"/>
      <c r="I78" s="468"/>
      <c r="J78" s="469"/>
      <c r="K78" s="448"/>
    </row>
    <row r="79" spans="1:11" s="199" customFormat="1" ht="15" x14ac:dyDescent="0.25">
      <c r="A79" s="206"/>
      <c r="B79" s="208"/>
      <c r="C79" s="770"/>
      <c r="D79" s="406"/>
      <c r="E79" s="466"/>
      <c r="F79" s="466"/>
      <c r="G79" s="466"/>
      <c r="H79" s="467"/>
      <c r="I79" s="468"/>
      <c r="J79" s="469"/>
      <c r="K79" s="448"/>
    </row>
    <row r="80" spans="1:11" s="199" customFormat="1" ht="15" x14ac:dyDescent="0.2">
      <c r="A80" s="209" t="s">
        <v>77</v>
      </c>
      <c r="B80" s="38" t="s">
        <v>330</v>
      </c>
      <c r="C80" s="770">
        <v>1080</v>
      </c>
      <c r="D80" s="407" t="s">
        <v>87</v>
      </c>
      <c r="E80" s="545">
        <v>0</v>
      </c>
      <c r="F80" s="545">
        <v>0</v>
      </c>
      <c r="G80" s="545">
        <v>0</v>
      </c>
      <c r="H80" s="545">
        <v>435.94</v>
      </c>
      <c r="I80" s="546">
        <f>E80+F80+G80+H80</f>
        <v>435.94</v>
      </c>
      <c r="J80" s="547">
        <f>I80*C80</f>
        <v>470815.2</v>
      </c>
      <c r="K80" s="437"/>
    </row>
    <row r="81" spans="1:11" s="199" customFormat="1" ht="15" x14ac:dyDescent="0.25">
      <c r="A81" s="209"/>
      <c r="B81" s="49"/>
      <c r="C81" s="770"/>
      <c r="D81" s="406"/>
      <c r="E81" s="466"/>
      <c r="F81" s="466"/>
      <c r="G81" s="466"/>
      <c r="H81" s="467"/>
      <c r="I81" s="468"/>
      <c r="J81" s="469"/>
      <c r="K81" s="448"/>
    </row>
    <row r="82" spans="1:11" s="199" customFormat="1" ht="14.25" customHeight="1" x14ac:dyDescent="0.2">
      <c r="A82" s="209" t="s">
        <v>78</v>
      </c>
      <c r="B82" s="38" t="s">
        <v>331</v>
      </c>
      <c r="C82" s="770">
        <v>1140</v>
      </c>
      <c r="D82" s="407" t="s">
        <v>87</v>
      </c>
      <c r="E82" s="545">
        <v>0</v>
      </c>
      <c r="F82" s="545">
        <v>0</v>
      </c>
      <c r="G82" s="545">
        <v>0</v>
      </c>
      <c r="H82" s="545">
        <v>423.11</v>
      </c>
      <c r="I82" s="546">
        <f>E82+F82+G82+H82</f>
        <v>423.11</v>
      </c>
      <c r="J82" s="547">
        <f>I82*C82</f>
        <v>482345.4</v>
      </c>
      <c r="K82" s="437"/>
    </row>
    <row r="83" spans="1:11" s="199" customFormat="1" ht="12" customHeight="1" x14ac:dyDescent="0.25">
      <c r="A83" s="209"/>
      <c r="B83" s="202"/>
      <c r="C83" s="770"/>
      <c r="D83" s="406"/>
      <c r="E83" s="466"/>
      <c r="F83" s="466"/>
      <c r="G83" s="466"/>
      <c r="H83" s="467"/>
      <c r="I83" s="468"/>
      <c r="J83" s="469"/>
      <c r="K83" s="448"/>
    </row>
    <row r="84" spans="1:11" s="210" customFormat="1" ht="15" x14ac:dyDescent="0.2">
      <c r="A84" s="209" t="s">
        <v>79</v>
      </c>
      <c r="B84" s="38" t="s">
        <v>332</v>
      </c>
      <c r="C84" s="770">
        <v>2243</v>
      </c>
      <c r="D84" s="407" t="s">
        <v>87</v>
      </c>
      <c r="E84" s="545">
        <v>0</v>
      </c>
      <c r="F84" s="545">
        <v>0</v>
      </c>
      <c r="G84" s="545">
        <v>0</v>
      </c>
      <c r="H84" s="545">
        <v>480.1</v>
      </c>
      <c r="I84" s="546">
        <f>E84+F84+G84+H84</f>
        <v>480.1</v>
      </c>
      <c r="J84" s="547">
        <f>I84*C84</f>
        <v>1076864.3</v>
      </c>
      <c r="K84" s="437"/>
    </row>
    <row r="85" spans="1:11" s="199" customFormat="1" ht="12" customHeight="1" x14ac:dyDescent="0.25">
      <c r="A85" s="209"/>
      <c r="B85" s="202"/>
      <c r="C85" s="875"/>
      <c r="D85" s="876"/>
      <c r="E85" s="877"/>
      <c r="F85" s="878"/>
      <c r="G85" s="878"/>
      <c r="H85" s="877"/>
      <c r="I85" s="879"/>
      <c r="J85" s="880"/>
    </row>
    <row r="86" spans="1:11" s="199" customFormat="1" ht="50.25" customHeight="1" x14ac:dyDescent="0.25">
      <c r="A86" s="881"/>
      <c r="B86" s="882" t="s">
        <v>4097</v>
      </c>
      <c r="C86" s="883"/>
      <c r="D86" s="884"/>
      <c r="E86" s="885"/>
      <c r="F86" s="885"/>
      <c r="G86" s="885"/>
      <c r="H86" s="886"/>
      <c r="I86" s="887"/>
      <c r="J86" s="888"/>
    </row>
    <row r="87" spans="1:11" s="199" customFormat="1" ht="8.25" customHeight="1" x14ac:dyDescent="0.25">
      <c r="A87" s="881"/>
      <c r="B87" s="889"/>
      <c r="C87" s="883"/>
      <c r="D87" s="884"/>
      <c r="E87" s="885"/>
      <c r="F87" s="885"/>
      <c r="G87" s="885"/>
      <c r="H87" s="886"/>
      <c r="I87" s="887"/>
      <c r="J87" s="888"/>
    </row>
    <row r="88" spans="1:11" s="199" customFormat="1" ht="15" x14ac:dyDescent="0.2">
      <c r="A88" s="890" t="s">
        <v>80</v>
      </c>
      <c r="B88" s="891" t="s">
        <v>4098</v>
      </c>
      <c r="C88" s="883">
        <v>21608</v>
      </c>
      <c r="D88" s="892" t="s">
        <v>87</v>
      </c>
      <c r="E88" s="893">
        <v>0</v>
      </c>
      <c r="F88" s="893">
        <v>0</v>
      </c>
      <c r="G88" s="893">
        <v>0</v>
      </c>
      <c r="H88" s="893">
        <v>435.94</v>
      </c>
      <c r="I88" s="894">
        <f>E88+F88+G88+H88</f>
        <v>435.94</v>
      </c>
      <c r="J88" s="895">
        <f>I88*C88</f>
        <v>9419791.5199999996</v>
      </c>
    </row>
    <row r="89" spans="1:11" s="199" customFormat="1" ht="8.25" customHeight="1" x14ac:dyDescent="0.25">
      <c r="A89" s="209"/>
      <c r="B89" s="202"/>
      <c r="C89" s="863"/>
      <c r="D89" s="406"/>
      <c r="E89" s="467"/>
      <c r="F89" s="466"/>
      <c r="G89" s="466"/>
      <c r="H89" s="467"/>
      <c r="I89" s="468"/>
      <c r="J89" s="469"/>
      <c r="K89" s="448"/>
    </row>
    <row r="90" spans="1:11" s="199" customFormat="1" ht="87" customHeight="1" x14ac:dyDescent="0.25">
      <c r="A90" s="206"/>
      <c r="B90" s="34" t="s">
        <v>333</v>
      </c>
      <c r="C90" s="770"/>
      <c r="D90" s="449"/>
      <c r="E90" s="467"/>
      <c r="F90" s="466"/>
      <c r="G90" s="466"/>
      <c r="H90" s="467"/>
      <c r="I90" s="468"/>
      <c r="J90" s="469"/>
      <c r="K90" s="448"/>
    </row>
    <row r="91" spans="1:11" s="199" customFormat="1" ht="9" customHeight="1" x14ac:dyDescent="0.25">
      <c r="A91" s="206"/>
      <c r="B91" s="38"/>
      <c r="C91" s="770"/>
      <c r="D91" s="449"/>
      <c r="E91" s="467"/>
      <c r="F91" s="466"/>
      <c r="G91" s="466"/>
      <c r="H91" s="467"/>
      <c r="I91" s="468"/>
      <c r="J91" s="469"/>
      <c r="K91" s="448"/>
    </row>
    <row r="92" spans="1:11" s="199" customFormat="1" ht="15" x14ac:dyDescent="0.2">
      <c r="A92" s="890" t="s">
        <v>81</v>
      </c>
      <c r="B92" s="38" t="s">
        <v>320</v>
      </c>
      <c r="C92" s="770">
        <v>10485</v>
      </c>
      <c r="D92" s="407" t="s">
        <v>87</v>
      </c>
      <c r="E92" s="545">
        <v>0</v>
      </c>
      <c r="F92" s="545">
        <v>0</v>
      </c>
      <c r="G92" s="545">
        <v>0</v>
      </c>
      <c r="H92" s="545">
        <v>786.39</v>
      </c>
      <c r="I92" s="546">
        <f>E92+F92+G92+H92</f>
        <v>786.39</v>
      </c>
      <c r="J92" s="547">
        <f>I92*C92</f>
        <v>8245299.1500000004</v>
      </c>
      <c r="K92" s="437"/>
    </row>
    <row r="93" spans="1:11" s="199" customFormat="1" ht="6" customHeight="1" x14ac:dyDescent="0.25">
      <c r="A93" s="206"/>
      <c r="B93" s="202"/>
      <c r="C93" s="863"/>
      <c r="D93" s="406"/>
      <c r="E93" s="466"/>
      <c r="F93" s="466"/>
      <c r="G93" s="466"/>
      <c r="H93" s="467"/>
      <c r="I93" s="468"/>
      <c r="J93" s="469"/>
      <c r="K93" s="448"/>
    </row>
    <row r="94" spans="1:11" s="199" customFormat="1" ht="15" x14ac:dyDescent="0.25">
      <c r="A94" s="206"/>
      <c r="B94" s="184" t="s">
        <v>334</v>
      </c>
      <c r="C94" s="863"/>
      <c r="D94" s="486"/>
      <c r="E94" s="467"/>
      <c r="F94" s="466"/>
      <c r="G94" s="466"/>
      <c r="H94" s="467"/>
      <c r="I94" s="468"/>
      <c r="J94" s="469"/>
      <c r="K94" s="448"/>
    </row>
    <row r="95" spans="1:11" s="199" customFormat="1" ht="8.25" customHeight="1" x14ac:dyDescent="0.25">
      <c r="A95" s="206"/>
      <c r="B95" s="184"/>
      <c r="C95" s="863"/>
      <c r="D95" s="486"/>
      <c r="E95" s="467"/>
      <c r="F95" s="466"/>
      <c r="G95" s="466"/>
      <c r="H95" s="467"/>
      <c r="I95" s="468"/>
      <c r="J95" s="469"/>
      <c r="K95" s="448"/>
    </row>
    <row r="96" spans="1:11" s="199" customFormat="1" ht="28.5" x14ac:dyDescent="0.25">
      <c r="A96" s="206"/>
      <c r="B96" s="34" t="s">
        <v>335</v>
      </c>
      <c r="C96" s="770"/>
      <c r="D96" s="407"/>
      <c r="E96" s="466"/>
      <c r="F96" s="466"/>
      <c r="G96" s="466"/>
      <c r="H96" s="467"/>
      <c r="I96" s="468"/>
      <c r="J96" s="469"/>
      <c r="K96" s="448"/>
    </row>
    <row r="97" spans="1:11" s="199" customFormat="1" ht="7.5" customHeight="1" x14ac:dyDescent="0.25">
      <c r="A97" s="206"/>
      <c r="B97" s="38"/>
      <c r="C97" s="770"/>
      <c r="D97" s="407"/>
      <c r="E97" s="466"/>
      <c r="F97" s="466"/>
      <c r="G97" s="466"/>
      <c r="H97" s="467"/>
      <c r="I97" s="468"/>
      <c r="J97" s="469"/>
      <c r="K97" s="448"/>
    </row>
    <row r="98" spans="1:11" s="199" customFormat="1" ht="15" x14ac:dyDescent="0.2">
      <c r="A98" s="890" t="s">
        <v>92</v>
      </c>
      <c r="B98" s="38" t="s">
        <v>336</v>
      </c>
      <c r="C98" s="770">
        <v>8592</v>
      </c>
      <c r="D98" s="407" t="s">
        <v>87</v>
      </c>
      <c r="E98" s="545">
        <v>0</v>
      </c>
      <c r="F98" s="545">
        <v>0</v>
      </c>
      <c r="G98" s="545">
        <v>0</v>
      </c>
      <c r="H98" s="545">
        <v>428.88</v>
      </c>
      <c r="I98" s="546">
        <f>E98+F98+G98+H98</f>
        <v>428.88</v>
      </c>
      <c r="J98" s="547">
        <f>I98*C98</f>
        <v>3684936.96</v>
      </c>
      <c r="K98" s="437"/>
    </row>
    <row r="99" spans="1:11" s="199" customFormat="1" ht="9" customHeight="1" x14ac:dyDescent="0.25">
      <c r="A99" s="206"/>
      <c r="B99" s="38"/>
      <c r="C99" s="770"/>
      <c r="D99" s="407"/>
      <c r="E99" s="466"/>
      <c r="F99" s="466"/>
      <c r="G99" s="466"/>
      <c r="H99" s="467"/>
      <c r="I99" s="468"/>
      <c r="J99" s="469"/>
      <c r="K99" s="448"/>
    </row>
    <row r="100" spans="1:11" s="199" customFormat="1" ht="15" x14ac:dyDescent="0.2">
      <c r="A100" s="890" t="s">
        <v>94</v>
      </c>
      <c r="B100" s="38" t="s">
        <v>337</v>
      </c>
      <c r="C100" s="770">
        <v>31</v>
      </c>
      <c r="D100" s="407" t="s">
        <v>87</v>
      </c>
      <c r="E100" s="545">
        <v>0</v>
      </c>
      <c r="F100" s="545">
        <v>0</v>
      </c>
      <c r="G100" s="545">
        <v>0</v>
      </c>
      <c r="H100" s="545">
        <v>428.88</v>
      </c>
      <c r="I100" s="546">
        <f>E100+F100+G100+H100</f>
        <v>428.88</v>
      </c>
      <c r="J100" s="547">
        <f>I100*C100</f>
        <v>13295.28</v>
      </c>
      <c r="K100" s="437"/>
    </row>
    <row r="101" spans="1:11" s="199" customFormat="1" ht="6" customHeight="1" x14ac:dyDescent="0.25">
      <c r="A101" s="209"/>
      <c r="B101" s="38"/>
      <c r="C101" s="770"/>
      <c r="D101" s="407"/>
      <c r="E101" s="466"/>
      <c r="F101" s="466"/>
      <c r="G101" s="466"/>
      <c r="H101" s="467"/>
      <c r="I101" s="468"/>
      <c r="J101" s="469"/>
      <c r="K101" s="448"/>
    </row>
    <row r="102" spans="1:11" s="199" customFormat="1" ht="6" customHeight="1" x14ac:dyDescent="0.25">
      <c r="A102" s="209"/>
      <c r="B102" s="38"/>
      <c r="C102" s="770"/>
      <c r="D102" s="407"/>
      <c r="E102" s="466"/>
      <c r="F102" s="466"/>
      <c r="G102" s="466"/>
      <c r="H102" s="467"/>
      <c r="I102" s="468"/>
      <c r="J102" s="469"/>
      <c r="K102" s="448"/>
    </row>
    <row r="103" spans="1:11" s="199" customFormat="1" ht="5.25" customHeight="1" x14ac:dyDescent="0.25">
      <c r="A103" s="209"/>
      <c r="B103" s="38"/>
      <c r="C103" s="770"/>
      <c r="D103" s="407"/>
      <c r="E103" s="466"/>
      <c r="F103" s="466"/>
      <c r="G103" s="466"/>
      <c r="H103" s="467"/>
      <c r="I103" s="468"/>
      <c r="J103" s="469"/>
      <c r="K103" s="448"/>
    </row>
    <row r="104" spans="1:11" s="199" customFormat="1" ht="5.25" customHeight="1" x14ac:dyDescent="0.25">
      <c r="A104" s="209"/>
      <c r="B104" s="38"/>
      <c r="C104" s="770"/>
      <c r="D104" s="407"/>
      <c r="E104" s="466"/>
      <c r="F104" s="466"/>
      <c r="G104" s="466"/>
      <c r="H104" s="467"/>
      <c r="I104" s="468"/>
      <c r="J104" s="469"/>
      <c r="K104" s="448"/>
    </row>
    <row r="105" spans="1:11" s="199" customFormat="1" ht="10.5" customHeight="1" x14ac:dyDescent="0.25">
      <c r="A105" s="206"/>
      <c r="B105" s="202"/>
      <c r="C105" s="863"/>
      <c r="D105" s="407"/>
      <c r="E105" s="466"/>
      <c r="F105" s="466"/>
      <c r="G105" s="466"/>
      <c r="H105" s="467"/>
      <c r="I105" s="468"/>
      <c r="J105" s="469"/>
      <c r="K105" s="448"/>
    </row>
    <row r="106" spans="1:11" s="199" customFormat="1" ht="15.75" thickBot="1" x14ac:dyDescent="0.3">
      <c r="A106" s="207"/>
      <c r="B106" s="198" t="s">
        <v>111</v>
      </c>
      <c r="C106" s="772"/>
      <c r="D106" s="445"/>
      <c r="E106" s="412"/>
      <c r="F106" s="412"/>
      <c r="G106" s="412"/>
      <c r="H106" s="411"/>
      <c r="I106" s="413"/>
      <c r="J106" s="413">
        <f>SUM(J77:J105)</f>
        <v>23393347.809999999</v>
      </c>
      <c r="K106" s="448">
        <v>3</v>
      </c>
    </row>
    <row r="107" spans="1:11" s="199" customFormat="1" ht="15.75" thickTop="1" x14ac:dyDescent="0.25">
      <c r="A107" s="206"/>
      <c r="B107" s="184"/>
      <c r="C107" s="863"/>
      <c r="D107" s="486"/>
      <c r="E107" s="467"/>
      <c r="F107" s="466"/>
      <c r="G107" s="466"/>
      <c r="H107" s="467"/>
      <c r="I107" s="468"/>
      <c r="J107" s="469"/>
      <c r="K107" s="448"/>
    </row>
    <row r="108" spans="1:11" s="199" customFormat="1" ht="30" x14ac:dyDescent="0.25">
      <c r="A108" s="206"/>
      <c r="B108" s="184" t="s">
        <v>338</v>
      </c>
      <c r="C108" s="863"/>
      <c r="D108" s="486"/>
      <c r="E108" s="467"/>
      <c r="F108" s="466"/>
      <c r="G108" s="466"/>
      <c r="H108" s="467"/>
      <c r="I108" s="468"/>
      <c r="J108" s="469"/>
      <c r="K108" s="448"/>
    </row>
    <row r="109" spans="1:11" s="199" customFormat="1" ht="15" x14ac:dyDescent="0.25">
      <c r="A109" s="206"/>
      <c r="B109" s="211"/>
      <c r="C109" s="863"/>
      <c r="D109" s="537"/>
      <c r="E109" s="467"/>
      <c r="F109" s="466"/>
      <c r="G109" s="466"/>
      <c r="H109" s="467"/>
      <c r="I109" s="468"/>
      <c r="J109" s="469"/>
      <c r="K109" s="448"/>
    </row>
    <row r="110" spans="1:11" s="199" customFormat="1" ht="57" x14ac:dyDescent="0.25">
      <c r="A110" s="206"/>
      <c r="B110" s="34" t="s">
        <v>339</v>
      </c>
      <c r="C110" s="806"/>
      <c r="D110" s="536"/>
      <c r="E110" s="467"/>
      <c r="F110" s="466"/>
      <c r="G110" s="466"/>
      <c r="H110" s="467"/>
      <c r="I110" s="468"/>
      <c r="J110" s="469"/>
      <c r="K110" s="448"/>
    </row>
    <row r="111" spans="1:11" s="199" customFormat="1" ht="15" x14ac:dyDescent="0.25">
      <c r="A111" s="206"/>
      <c r="B111" s="51"/>
      <c r="C111" s="806"/>
      <c r="D111" s="536"/>
      <c r="E111" s="467"/>
      <c r="F111" s="466"/>
      <c r="G111" s="466"/>
      <c r="H111" s="467"/>
      <c r="I111" s="468"/>
      <c r="J111" s="469"/>
      <c r="K111" s="448"/>
    </row>
    <row r="112" spans="1:11" s="199" customFormat="1" ht="15" x14ac:dyDescent="0.2">
      <c r="A112" s="209" t="s">
        <v>77</v>
      </c>
      <c r="B112" s="49" t="s">
        <v>313</v>
      </c>
      <c r="C112" s="770">
        <v>2143</v>
      </c>
      <c r="D112" s="407" t="s">
        <v>87</v>
      </c>
      <c r="E112" s="545">
        <v>0</v>
      </c>
      <c r="F112" s="545">
        <v>0</v>
      </c>
      <c r="G112" s="545">
        <v>0</v>
      </c>
      <c r="H112" s="545">
        <v>45.82</v>
      </c>
      <c r="I112" s="546">
        <f>E112+F112+G112+H112</f>
        <v>45.82</v>
      </c>
      <c r="J112" s="547">
        <f>I112*C112</f>
        <v>98192.26</v>
      </c>
      <c r="K112" s="437"/>
    </row>
    <row r="113" spans="1:11" s="199" customFormat="1" ht="15" x14ac:dyDescent="0.25">
      <c r="A113" s="209"/>
      <c r="B113" s="49"/>
      <c r="C113" s="770"/>
      <c r="D113" s="449"/>
      <c r="E113" s="467"/>
      <c r="F113" s="466"/>
      <c r="G113" s="466"/>
      <c r="H113" s="467"/>
      <c r="I113" s="468"/>
      <c r="J113" s="469"/>
      <c r="K113" s="448"/>
    </row>
    <row r="114" spans="1:11" s="199" customFormat="1" ht="30.75" customHeight="1" x14ac:dyDescent="0.25">
      <c r="A114" s="209"/>
      <c r="B114" s="62" t="s">
        <v>340</v>
      </c>
      <c r="C114" s="770"/>
      <c r="D114" s="449"/>
      <c r="E114" s="467"/>
      <c r="F114" s="466"/>
      <c r="G114" s="466"/>
      <c r="H114" s="467"/>
      <c r="I114" s="468"/>
      <c r="J114" s="469"/>
      <c r="K114" s="448"/>
    </row>
    <row r="115" spans="1:11" s="199" customFormat="1" ht="15" x14ac:dyDescent="0.25">
      <c r="A115" s="209"/>
      <c r="B115" s="49"/>
      <c r="C115" s="770"/>
      <c r="D115" s="449"/>
      <c r="E115" s="467"/>
      <c r="F115" s="466"/>
      <c r="G115" s="466"/>
      <c r="H115" s="467"/>
      <c r="I115" s="468"/>
      <c r="J115" s="469"/>
      <c r="K115" s="448"/>
    </row>
    <row r="116" spans="1:11" s="199" customFormat="1" ht="15" x14ac:dyDescent="0.2">
      <c r="A116" s="209" t="s">
        <v>78</v>
      </c>
      <c r="B116" s="49" t="s">
        <v>313</v>
      </c>
      <c r="C116" s="770">
        <v>2143</v>
      </c>
      <c r="D116" s="449" t="s">
        <v>87</v>
      </c>
      <c r="E116" s="545">
        <v>0</v>
      </c>
      <c r="F116" s="545">
        <v>0</v>
      </c>
      <c r="G116" s="545">
        <v>0</v>
      </c>
      <c r="H116" s="545">
        <v>4.3899999999999997</v>
      </c>
      <c r="I116" s="546">
        <f>E116+F116+G116+H116</f>
        <v>4.3899999999999997</v>
      </c>
      <c r="J116" s="547">
        <f>I116*C116</f>
        <v>9407.77</v>
      </c>
      <c r="K116" s="437"/>
    </row>
    <row r="117" spans="1:11" s="199" customFormat="1" ht="15" x14ac:dyDescent="0.25">
      <c r="A117" s="206"/>
      <c r="B117" s="51"/>
      <c r="C117" s="770"/>
      <c r="D117" s="536"/>
      <c r="E117" s="467"/>
      <c r="F117" s="466"/>
      <c r="G117" s="466"/>
      <c r="H117" s="467"/>
      <c r="I117" s="468"/>
      <c r="J117" s="469"/>
      <c r="K117" s="448"/>
    </row>
    <row r="118" spans="1:11" s="199" customFormat="1" ht="42.75" x14ac:dyDescent="0.25">
      <c r="A118" s="206"/>
      <c r="B118" s="34" t="s">
        <v>341</v>
      </c>
      <c r="C118" s="770"/>
      <c r="D118" s="536"/>
      <c r="E118" s="467"/>
      <c r="F118" s="466"/>
      <c r="G118" s="466"/>
      <c r="H118" s="467"/>
      <c r="I118" s="468"/>
      <c r="J118" s="469"/>
      <c r="K118" s="448"/>
    </row>
    <row r="119" spans="1:11" s="199" customFormat="1" ht="15" x14ac:dyDescent="0.25">
      <c r="A119" s="206"/>
      <c r="B119" s="51"/>
      <c r="C119" s="770"/>
      <c r="D119" s="536"/>
      <c r="E119" s="467"/>
      <c r="F119" s="466"/>
      <c r="G119" s="466"/>
      <c r="H119" s="467"/>
      <c r="I119" s="468"/>
      <c r="J119" s="469"/>
      <c r="K119" s="448"/>
    </row>
    <row r="120" spans="1:11" s="199" customFormat="1" ht="15" x14ac:dyDescent="0.2">
      <c r="A120" s="209" t="s">
        <v>79</v>
      </c>
      <c r="B120" s="49" t="s">
        <v>313</v>
      </c>
      <c r="C120" s="770">
        <v>2143</v>
      </c>
      <c r="D120" s="407" t="s">
        <v>87</v>
      </c>
      <c r="E120" s="545">
        <v>0</v>
      </c>
      <c r="F120" s="545">
        <v>0</v>
      </c>
      <c r="G120" s="545">
        <v>0</v>
      </c>
      <c r="H120" s="545">
        <v>11.89</v>
      </c>
      <c r="I120" s="546">
        <f>E120+F120+G120+H120</f>
        <v>11.89</v>
      </c>
      <c r="J120" s="547">
        <f>I120*C120</f>
        <v>25480.27</v>
      </c>
      <c r="K120" s="437"/>
    </row>
    <row r="121" spans="1:11" s="199" customFormat="1" ht="15" x14ac:dyDescent="0.25">
      <c r="A121" s="206"/>
      <c r="B121" s="51"/>
      <c r="C121" s="770"/>
      <c r="D121" s="536"/>
      <c r="E121" s="467"/>
      <c r="F121" s="466"/>
      <c r="G121" s="466"/>
      <c r="H121" s="467"/>
      <c r="I121" s="468"/>
      <c r="J121" s="469"/>
      <c r="K121" s="448"/>
    </row>
    <row r="122" spans="1:11" s="199" customFormat="1" ht="28.5" x14ac:dyDescent="0.25">
      <c r="A122" s="206"/>
      <c r="B122" s="34" t="s">
        <v>342</v>
      </c>
      <c r="C122" s="770"/>
      <c r="D122" s="536"/>
      <c r="E122" s="467"/>
      <c r="F122" s="466"/>
      <c r="G122" s="466"/>
      <c r="H122" s="467"/>
      <c r="I122" s="468"/>
      <c r="J122" s="469"/>
      <c r="K122" s="448"/>
    </row>
    <row r="123" spans="1:11" s="199" customFormat="1" ht="15" x14ac:dyDescent="0.25">
      <c r="A123" s="206"/>
      <c r="B123" s="34"/>
      <c r="C123" s="770"/>
      <c r="D123" s="536"/>
      <c r="E123" s="467" t="s">
        <v>343</v>
      </c>
      <c r="F123" s="466"/>
      <c r="G123" s="466"/>
      <c r="H123" s="467"/>
      <c r="I123" s="468"/>
      <c r="J123" s="469"/>
      <c r="K123" s="448"/>
    </row>
    <row r="124" spans="1:11" s="199" customFormat="1" ht="15" x14ac:dyDescent="0.2">
      <c r="A124" s="209" t="s">
        <v>80</v>
      </c>
      <c r="B124" s="49" t="s">
        <v>344</v>
      </c>
      <c r="C124" s="770">
        <v>1265</v>
      </c>
      <c r="D124" s="407" t="s">
        <v>87</v>
      </c>
      <c r="E124" s="545">
        <v>0</v>
      </c>
      <c r="F124" s="545">
        <v>0</v>
      </c>
      <c r="G124" s="545">
        <v>0</v>
      </c>
      <c r="H124" s="545">
        <v>16.82</v>
      </c>
      <c r="I124" s="546">
        <f>E124+F124+G124+H124</f>
        <v>16.82</v>
      </c>
      <c r="J124" s="547">
        <f>I124*C124</f>
        <v>21277.3</v>
      </c>
      <c r="K124" s="437"/>
    </row>
    <row r="125" spans="1:11" s="199" customFormat="1" ht="15" x14ac:dyDescent="0.25">
      <c r="A125" s="209"/>
      <c r="B125" s="49"/>
      <c r="C125" s="770"/>
      <c r="D125" s="407"/>
      <c r="E125" s="466"/>
      <c r="F125" s="466"/>
      <c r="G125" s="466"/>
      <c r="H125" s="467"/>
      <c r="I125" s="468"/>
      <c r="J125" s="469"/>
      <c r="K125" s="448"/>
    </row>
    <row r="126" spans="1:11" s="199" customFormat="1" ht="15" x14ac:dyDescent="0.25">
      <c r="A126" s="209"/>
      <c r="B126" s="49"/>
      <c r="C126" s="770"/>
      <c r="D126" s="407"/>
      <c r="E126" s="466"/>
      <c r="F126" s="466"/>
      <c r="G126" s="466"/>
      <c r="H126" s="467"/>
      <c r="I126" s="468"/>
      <c r="J126" s="469"/>
      <c r="K126" s="448"/>
    </row>
    <row r="127" spans="1:11" s="199" customFormat="1" ht="15" x14ac:dyDescent="0.25">
      <c r="A127" s="209"/>
      <c r="B127" s="49"/>
      <c r="C127" s="770"/>
      <c r="D127" s="407"/>
      <c r="E127" s="466"/>
      <c r="F127" s="466"/>
      <c r="G127" s="466"/>
      <c r="H127" s="467"/>
      <c r="I127" s="468"/>
      <c r="J127" s="469"/>
      <c r="K127" s="448"/>
    </row>
    <row r="128" spans="1:11" s="199" customFormat="1" ht="15" x14ac:dyDescent="0.25">
      <c r="A128" s="209"/>
      <c r="B128" s="49"/>
      <c r="C128" s="770"/>
      <c r="D128" s="407"/>
      <c r="E128" s="466"/>
      <c r="F128" s="466"/>
      <c r="G128" s="466"/>
      <c r="H128" s="467"/>
      <c r="I128" s="468"/>
      <c r="J128" s="469"/>
      <c r="K128" s="448"/>
    </row>
    <row r="129" spans="1:11" s="199" customFormat="1" ht="15" x14ac:dyDescent="0.25">
      <c r="A129" s="209"/>
      <c r="B129" s="49"/>
      <c r="C129" s="770"/>
      <c r="D129" s="407"/>
      <c r="E129" s="466"/>
      <c r="F129" s="466"/>
      <c r="G129" s="466"/>
      <c r="H129" s="467"/>
      <c r="I129" s="468"/>
      <c r="J129" s="469"/>
      <c r="K129" s="448"/>
    </row>
    <row r="130" spans="1:11" s="199" customFormat="1" ht="15" x14ac:dyDescent="0.25">
      <c r="A130" s="209"/>
      <c r="B130" s="49"/>
      <c r="C130" s="770"/>
      <c r="D130" s="407"/>
      <c r="E130" s="466"/>
      <c r="F130" s="466"/>
      <c r="G130" s="466"/>
      <c r="H130" s="467"/>
      <c r="I130" s="468"/>
      <c r="J130" s="469"/>
      <c r="K130" s="448"/>
    </row>
    <row r="131" spans="1:11" s="199" customFormat="1" ht="15" hidden="1" x14ac:dyDescent="0.25">
      <c r="A131" s="209"/>
      <c r="B131" s="49"/>
      <c r="C131" s="770"/>
      <c r="D131" s="407"/>
      <c r="E131" s="466"/>
      <c r="F131" s="466"/>
      <c r="G131" s="466"/>
      <c r="H131" s="467"/>
      <c r="I131" s="468"/>
      <c r="J131" s="469"/>
      <c r="K131" s="448"/>
    </row>
    <row r="132" spans="1:11" s="199" customFormat="1" ht="15" hidden="1" x14ac:dyDescent="0.25">
      <c r="A132" s="209"/>
      <c r="B132" s="49"/>
      <c r="C132" s="770"/>
      <c r="D132" s="407"/>
      <c r="E132" s="466"/>
      <c r="F132" s="466"/>
      <c r="G132" s="466"/>
      <c r="H132" s="467"/>
      <c r="I132" s="468"/>
      <c r="J132" s="469"/>
      <c r="K132" s="448"/>
    </row>
    <row r="133" spans="1:11" s="199" customFormat="1" ht="15" x14ac:dyDescent="0.25">
      <c r="A133" s="209"/>
      <c r="B133" s="49"/>
      <c r="C133" s="770"/>
      <c r="D133" s="407"/>
      <c r="E133" s="466"/>
      <c r="F133" s="466"/>
      <c r="G133" s="466"/>
      <c r="H133" s="467"/>
      <c r="I133" s="468"/>
      <c r="J133" s="469"/>
      <c r="K133" s="448"/>
    </row>
    <row r="134" spans="1:11" s="199" customFormat="1" ht="15" x14ac:dyDescent="0.25">
      <c r="A134" s="209"/>
      <c r="B134" s="49"/>
      <c r="C134" s="770"/>
      <c r="D134" s="407"/>
      <c r="E134" s="466"/>
      <c r="F134" s="466"/>
      <c r="G134" s="466"/>
      <c r="H134" s="467"/>
      <c r="I134" s="468"/>
      <c r="J134" s="469"/>
      <c r="K134" s="448"/>
    </row>
    <row r="135" spans="1:11" s="199" customFormat="1" ht="15" x14ac:dyDescent="0.25">
      <c r="A135" s="209"/>
      <c r="B135" s="49"/>
      <c r="C135" s="770"/>
      <c r="D135" s="407"/>
      <c r="E135" s="466"/>
      <c r="F135" s="466"/>
      <c r="G135" s="466"/>
      <c r="H135" s="467"/>
      <c r="I135" s="468"/>
      <c r="J135" s="469"/>
      <c r="K135" s="448"/>
    </row>
    <row r="136" spans="1:11" s="199" customFormat="1" ht="9" customHeight="1" x14ac:dyDescent="0.25">
      <c r="A136" s="209"/>
      <c r="B136" s="49"/>
      <c r="C136" s="770"/>
      <c r="D136" s="407"/>
      <c r="E136" s="466"/>
      <c r="F136" s="466"/>
      <c r="G136" s="466"/>
      <c r="H136" s="467"/>
      <c r="I136" s="468"/>
      <c r="J136" s="469"/>
      <c r="K136" s="448"/>
    </row>
    <row r="137" spans="1:11" s="199" customFormat="1" ht="15.75" thickBot="1" x14ac:dyDescent="0.3">
      <c r="A137" s="207"/>
      <c r="B137" s="198" t="s">
        <v>111</v>
      </c>
      <c r="C137" s="772"/>
      <c r="D137" s="445"/>
      <c r="E137" s="412"/>
      <c r="F137" s="412"/>
      <c r="G137" s="412"/>
      <c r="H137" s="411"/>
      <c r="I137" s="413"/>
      <c r="J137" s="413">
        <f>SUM(J107:J136)</f>
        <v>154357.6</v>
      </c>
      <c r="K137" s="448">
        <v>4</v>
      </c>
    </row>
    <row r="138" spans="1:11" s="199" customFormat="1" ht="15.75" thickTop="1" x14ac:dyDescent="0.25">
      <c r="A138" s="206"/>
      <c r="B138" s="202"/>
      <c r="C138" s="770"/>
      <c r="D138" s="486"/>
      <c r="E138" s="467"/>
      <c r="F138" s="466"/>
      <c r="G138" s="466"/>
      <c r="H138" s="467"/>
      <c r="I138" s="468"/>
      <c r="J138" s="469"/>
      <c r="K138" s="448"/>
    </row>
    <row r="139" spans="1:11" s="199" customFormat="1" ht="15" x14ac:dyDescent="0.25">
      <c r="A139" s="206"/>
      <c r="B139" s="218" t="s">
        <v>345</v>
      </c>
      <c r="C139" s="770"/>
      <c r="D139" s="465"/>
      <c r="E139" s="466"/>
      <c r="F139" s="466"/>
      <c r="G139" s="466"/>
      <c r="H139" s="467"/>
      <c r="I139" s="468"/>
      <c r="J139" s="469"/>
      <c r="K139" s="448"/>
    </row>
    <row r="140" spans="1:11" s="199" customFormat="1" ht="15" x14ac:dyDescent="0.25">
      <c r="A140" s="206"/>
      <c r="B140" s="202"/>
      <c r="C140" s="770"/>
      <c r="D140" s="465"/>
      <c r="E140" s="466"/>
      <c r="F140" s="466"/>
      <c r="G140" s="466"/>
      <c r="H140" s="467"/>
      <c r="I140" s="468"/>
      <c r="J140" s="469"/>
      <c r="K140" s="448"/>
    </row>
    <row r="141" spans="1:11" s="199" customFormat="1" ht="72.75" customHeight="1" x14ac:dyDescent="0.25">
      <c r="A141" s="206"/>
      <c r="B141" s="34" t="s">
        <v>346</v>
      </c>
      <c r="C141" s="770"/>
      <c r="D141" s="406"/>
      <c r="E141" s="466"/>
      <c r="F141" s="466"/>
      <c r="G141" s="466"/>
      <c r="H141" s="467"/>
      <c r="I141" s="468"/>
      <c r="J141" s="469"/>
      <c r="K141" s="448"/>
    </row>
    <row r="142" spans="1:11" s="199" customFormat="1" ht="15" x14ac:dyDescent="0.25">
      <c r="A142" s="206"/>
      <c r="B142" s="49"/>
      <c r="C142" s="770"/>
      <c r="D142" s="406"/>
      <c r="E142" s="466"/>
      <c r="F142" s="466"/>
      <c r="G142" s="466"/>
      <c r="H142" s="467"/>
      <c r="I142" s="468"/>
      <c r="J142" s="469"/>
      <c r="K142" s="448"/>
    </row>
    <row r="143" spans="1:11" s="199" customFormat="1" ht="15" x14ac:dyDescent="0.2">
      <c r="A143" s="209" t="s">
        <v>77</v>
      </c>
      <c r="B143" s="49" t="s">
        <v>347</v>
      </c>
      <c r="C143" s="770">
        <v>26534</v>
      </c>
      <c r="D143" s="407" t="s">
        <v>87</v>
      </c>
      <c r="E143" s="545">
        <v>0</v>
      </c>
      <c r="F143" s="545">
        <v>0</v>
      </c>
      <c r="G143" s="545">
        <v>0</v>
      </c>
      <c r="H143" s="545">
        <v>760.22</v>
      </c>
      <c r="I143" s="546">
        <f>E143+F143+G143+H143</f>
        <v>760.22</v>
      </c>
      <c r="J143" s="547">
        <f>I143*C143</f>
        <v>20171677.48</v>
      </c>
      <c r="K143" s="437"/>
    </row>
    <row r="144" spans="1:11" s="199" customFormat="1" ht="15" x14ac:dyDescent="0.25">
      <c r="A144" s="206"/>
      <c r="B144" s="202"/>
      <c r="C144" s="863"/>
      <c r="D144" s="486"/>
      <c r="E144" s="467"/>
      <c r="F144" s="466"/>
      <c r="G144" s="466"/>
      <c r="H144" s="467"/>
      <c r="I144" s="468"/>
      <c r="J144" s="469"/>
      <c r="K144" s="448"/>
    </row>
    <row r="145" spans="1:11" s="199" customFormat="1" ht="15" x14ac:dyDescent="0.2">
      <c r="A145" s="209" t="s">
        <v>78</v>
      </c>
      <c r="B145" s="49" t="s">
        <v>348</v>
      </c>
      <c r="C145" s="865">
        <v>10287</v>
      </c>
      <c r="D145" s="407" t="s">
        <v>87</v>
      </c>
      <c r="E145" s="545">
        <v>0</v>
      </c>
      <c r="F145" s="545">
        <v>0</v>
      </c>
      <c r="G145" s="545">
        <v>0</v>
      </c>
      <c r="H145" s="545">
        <v>654.28</v>
      </c>
      <c r="I145" s="546">
        <f>E145+F145+G145+H145</f>
        <v>654.28</v>
      </c>
      <c r="J145" s="547">
        <f>I145*C145</f>
        <v>6730578.3600000003</v>
      </c>
      <c r="K145" s="437"/>
    </row>
    <row r="146" spans="1:11" s="199" customFormat="1" ht="15" x14ac:dyDescent="0.25">
      <c r="A146" s="206"/>
      <c r="B146" s="212"/>
      <c r="C146" s="863"/>
      <c r="D146" s="537"/>
      <c r="E146" s="467"/>
      <c r="F146" s="466"/>
      <c r="G146" s="466"/>
      <c r="H146" s="467"/>
      <c r="I146" s="468"/>
      <c r="J146" s="469"/>
      <c r="K146" s="448"/>
    </row>
    <row r="147" spans="1:11" s="199" customFormat="1" ht="30" customHeight="1" x14ac:dyDescent="0.25">
      <c r="A147" s="206"/>
      <c r="B147" s="213" t="s">
        <v>349</v>
      </c>
      <c r="C147" s="770"/>
      <c r="D147" s="449"/>
      <c r="E147" s="467"/>
      <c r="F147" s="466"/>
      <c r="G147" s="466"/>
      <c r="H147" s="467"/>
      <c r="I147" s="468"/>
      <c r="J147" s="469"/>
      <c r="K147" s="448"/>
    </row>
    <row r="148" spans="1:11" s="199" customFormat="1" ht="15" x14ac:dyDescent="0.25">
      <c r="A148" s="206"/>
      <c r="B148" s="213"/>
      <c r="C148" s="770"/>
      <c r="D148" s="449"/>
      <c r="E148" s="467"/>
      <c r="F148" s="466"/>
      <c r="G148" s="466"/>
      <c r="H148" s="467"/>
      <c r="I148" s="468"/>
      <c r="J148" s="469"/>
      <c r="K148" s="448"/>
    </row>
    <row r="149" spans="1:11" s="199" customFormat="1" ht="15" x14ac:dyDescent="0.2">
      <c r="A149" s="209" t="s">
        <v>79</v>
      </c>
      <c r="B149" s="214" t="s">
        <v>350</v>
      </c>
      <c r="C149" s="770">
        <v>4183</v>
      </c>
      <c r="D149" s="407" t="s">
        <v>87</v>
      </c>
      <c r="E149" s="545">
        <v>0</v>
      </c>
      <c r="F149" s="545">
        <v>0</v>
      </c>
      <c r="G149" s="545">
        <v>0</v>
      </c>
      <c r="H149" s="545">
        <v>414.18</v>
      </c>
      <c r="I149" s="546">
        <f>E149+F149+G149+H149</f>
        <v>414.18</v>
      </c>
      <c r="J149" s="547">
        <f>I149*C149</f>
        <v>1732514.94</v>
      </c>
      <c r="K149" s="437"/>
    </row>
    <row r="150" spans="1:11" s="199" customFormat="1" ht="15" x14ac:dyDescent="0.25">
      <c r="A150" s="206"/>
      <c r="B150" s="214"/>
      <c r="C150" s="770"/>
      <c r="D150" s="449"/>
      <c r="E150" s="467"/>
      <c r="F150" s="466"/>
      <c r="G150" s="466"/>
      <c r="H150" s="467"/>
      <c r="I150" s="468"/>
      <c r="J150" s="469"/>
      <c r="K150" s="448"/>
    </row>
    <row r="151" spans="1:11" s="199" customFormat="1" ht="15" x14ac:dyDescent="0.25">
      <c r="A151" s="209"/>
      <c r="B151" s="202"/>
      <c r="C151" s="863"/>
      <c r="D151" s="465"/>
      <c r="E151" s="466"/>
      <c r="F151" s="466"/>
      <c r="G151" s="466"/>
      <c r="H151" s="467"/>
      <c r="I151" s="468"/>
      <c r="J151" s="469"/>
      <c r="K151" s="448"/>
    </row>
    <row r="152" spans="1:11" s="199" customFormat="1" ht="15" x14ac:dyDescent="0.25">
      <c r="A152" s="209"/>
      <c r="B152" s="202"/>
      <c r="C152" s="863"/>
      <c r="D152" s="465"/>
      <c r="E152" s="466"/>
      <c r="F152" s="466"/>
      <c r="G152" s="466"/>
      <c r="H152" s="467"/>
      <c r="I152" s="468"/>
      <c r="J152" s="469"/>
      <c r="K152" s="448"/>
    </row>
    <row r="153" spans="1:11" s="199" customFormat="1" ht="15" x14ac:dyDescent="0.25">
      <c r="A153" s="209"/>
      <c r="B153" s="202"/>
      <c r="C153" s="863"/>
      <c r="D153" s="465"/>
      <c r="E153" s="466"/>
      <c r="F153" s="466"/>
      <c r="G153" s="466"/>
      <c r="H153" s="467"/>
      <c r="I153" s="468"/>
      <c r="J153" s="469"/>
      <c r="K153" s="448"/>
    </row>
    <row r="154" spans="1:11" s="199" customFormat="1" ht="15" x14ac:dyDescent="0.25">
      <c r="A154" s="209"/>
      <c r="B154" s="202"/>
      <c r="C154" s="863"/>
      <c r="D154" s="465"/>
      <c r="E154" s="466"/>
      <c r="F154" s="466"/>
      <c r="G154" s="466"/>
      <c r="H154" s="467"/>
      <c r="I154" s="468"/>
      <c r="J154" s="469"/>
      <c r="K154" s="448"/>
    </row>
    <row r="155" spans="1:11" s="199" customFormat="1" ht="15" x14ac:dyDescent="0.25">
      <c r="A155" s="209"/>
      <c r="B155" s="202"/>
      <c r="C155" s="863"/>
      <c r="D155" s="465"/>
      <c r="E155" s="466"/>
      <c r="F155" s="466"/>
      <c r="G155" s="466"/>
      <c r="H155" s="467"/>
      <c r="I155" s="468"/>
      <c r="J155" s="469"/>
      <c r="K155" s="448"/>
    </row>
    <row r="156" spans="1:11" s="199" customFormat="1" ht="15" x14ac:dyDescent="0.25">
      <c r="A156" s="209"/>
      <c r="B156" s="202"/>
      <c r="C156" s="863"/>
      <c r="D156" s="465"/>
      <c r="E156" s="466"/>
      <c r="F156" s="466"/>
      <c r="G156" s="466"/>
      <c r="H156" s="467"/>
      <c r="I156" s="468"/>
      <c r="J156" s="469"/>
      <c r="K156" s="448"/>
    </row>
    <row r="157" spans="1:11" s="199" customFormat="1" ht="15" x14ac:dyDescent="0.25">
      <c r="A157" s="209"/>
      <c r="B157" s="202"/>
      <c r="C157" s="863"/>
      <c r="D157" s="465"/>
      <c r="E157" s="466"/>
      <c r="F157" s="466"/>
      <c r="G157" s="466"/>
      <c r="H157" s="467"/>
      <c r="I157" s="468"/>
      <c r="J157" s="469"/>
      <c r="K157" s="448"/>
    </row>
    <row r="158" spans="1:11" s="199" customFormat="1" ht="15" x14ac:dyDescent="0.25">
      <c r="A158" s="206"/>
      <c r="B158" s="215"/>
      <c r="C158" s="863"/>
      <c r="D158" s="485"/>
      <c r="E158" s="466"/>
      <c r="F158" s="466"/>
      <c r="G158" s="466"/>
      <c r="H158" s="467"/>
      <c r="I158" s="468"/>
      <c r="J158" s="469"/>
      <c r="K158" s="448"/>
    </row>
    <row r="159" spans="1:11" s="199" customFormat="1" ht="15" x14ac:dyDescent="0.25">
      <c r="A159" s="206"/>
      <c r="B159" s="184"/>
      <c r="C159" s="863"/>
      <c r="D159" s="485"/>
      <c r="E159" s="466"/>
      <c r="F159" s="466"/>
      <c r="G159" s="466"/>
      <c r="H159" s="467"/>
      <c r="I159" s="468"/>
      <c r="J159" s="469"/>
      <c r="K159" s="448"/>
    </row>
    <row r="160" spans="1:11" s="199" customFormat="1" ht="15" x14ac:dyDescent="0.25">
      <c r="A160" s="206"/>
      <c r="B160" s="215"/>
      <c r="C160" s="863"/>
      <c r="D160" s="485"/>
      <c r="E160" s="466"/>
      <c r="F160" s="466"/>
      <c r="G160" s="466"/>
      <c r="H160" s="467"/>
      <c r="I160" s="468"/>
      <c r="J160" s="469"/>
      <c r="K160" s="448"/>
    </row>
    <row r="161" spans="1:11" s="199" customFormat="1" ht="15" x14ac:dyDescent="0.25">
      <c r="A161" s="206"/>
      <c r="B161" s="215"/>
      <c r="C161" s="863"/>
      <c r="D161" s="485"/>
      <c r="E161" s="466"/>
      <c r="F161" s="466"/>
      <c r="G161" s="466"/>
      <c r="H161" s="467"/>
      <c r="I161" s="468"/>
      <c r="J161" s="469"/>
      <c r="K161" s="448"/>
    </row>
    <row r="162" spans="1:11" s="199" customFormat="1" ht="15" x14ac:dyDescent="0.25">
      <c r="A162" s="206"/>
      <c r="B162" s="215"/>
      <c r="C162" s="863"/>
      <c r="D162" s="485"/>
      <c r="E162" s="466"/>
      <c r="F162" s="466"/>
      <c r="G162" s="466"/>
      <c r="H162" s="467"/>
      <c r="I162" s="468"/>
      <c r="J162" s="469"/>
      <c r="K162" s="448"/>
    </row>
    <row r="163" spans="1:11" s="199" customFormat="1" ht="15" x14ac:dyDescent="0.25">
      <c r="A163" s="206"/>
      <c r="B163" s="215"/>
      <c r="C163" s="863"/>
      <c r="D163" s="485"/>
      <c r="E163" s="466"/>
      <c r="F163" s="466"/>
      <c r="G163" s="466"/>
      <c r="H163" s="467"/>
      <c r="I163" s="468"/>
      <c r="J163" s="469"/>
      <c r="K163" s="448"/>
    </row>
    <row r="164" spans="1:11" s="199" customFormat="1" ht="15" x14ac:dyDescent="0.25">
      <c r="A164" s="206"/>
      <c r="B164" s="215"/>
      <c r="C164" s="863"/>
      <c r="D164" s="485"/>
      <c r="E164" s="466"/>
      <c r="F164" s="466"/>
      <c r="G164" s="466"/>
      <c r="H164" s="467"/>
      <c r="I164" s="468"/>
      <c r="J164" s="469"/>
      <c r="K164" s="448"/>
    </row>
    <row r="165" spans="1:11" s="199" customFormat="1" ht="15" x14ac:dyDescent="0.25">
      <c r="A165" s="206"/>
      <c r="B165" s="215"/>
      <c r="C165" s="863"/>
      <c r="D165" s="485"/>
      <c r="E165" s="466"/>
      <c r="F165" s="466"/>
      <c r="G165" s="466"/>
      <c r="H165" s="467"/>
      <c r="I165" s="468"/>
      <c r="J165" s="469"/>
      <c r="K165" s="448"/>
    </row>
    <row r="166" spans="1:11" s="199" customFormat="1" ht="15" hidden="1" x14ac:dyDescent="0.25">
      <c r="A166" s="206"/>
      <c r="B166" s="215"/>
      <c r="C166" s="863"/>
      <c r="D166" s="485"/>
      <c r="E166" s="466"/>
      <c r="F166" s="466"/>
      <c r="G166" s="466"/>
      <c r="H166" s="467"/>
      <c r="I166" s="468"/>
      <c r="J166" s="469"/>
      <c r="K166" s="448"/>
    </row>
    <row r="167" spans="1:11" s="199" customFormat="1" ht="15" hidden="1" x14ac:dyDescent="0.25">
      <c r="A167" s="206"/>
      <c r="B167" s="215"/>
      <c r="C167" s="863"/>
      <c r="D167" s="485"/>
      <c r="E167" s="466"/>
      <c r="F167" s="466"/>
      <c r="G167" s="466"/>
      <c r="H167" s="467"/>
      <c r="I167" s="468"/>
      <c r="J167" s="469"/>
      <c r="K167" s="448"/>
    </row>
    <row r="168" spans="1:11" s="199" customFormat="1" ht="15" x14ac:dyDescent="0.25">
      <c r="A168" s="206"/>
      <c r="B168" s="215"/>
      <c r="C168" s="863"/>
      <c r="D168" s="485"/>
      <c r="E168" s="466"/>
      <c r="F168" s="466"/>
      <c r="G168" s="466"/>
      <c r="H168" s="467"/>
      <c r="I168" s="468"/>
      <c r="J168" s="469"/>
      <c r="K168" s="448"/>
    </row>
    <row r="169" spans="1:11" s="199" customFormat="1" ht="15" x14ac:dyDescent="0.25">
      <c r="A169" s="206"/>
      <c r="B169" s="215"/>
      <c r="C169" s="863"/>
      <c r="D169" s="538"/>
      <c r="E169" s="467"/>
      <c r="F169" s="466"/>
      <c r="G169" s="466"/>
      <c r="H169" s="467"/>
      <c r="I169" s="468"/>
      <c r="J169" s="469"/>
      <c r="K169" s="448"/>
    </row>
    <row r="170" spans="1:11" s="199" customFormat="1" ht="6.75" customHeight="1" x14ac:dyDescent="0.25">
      <c r="A170" s="206"/>
      <c r="B170" s="184"/>
      <c r="C170" s="863"/>
      <c r="D170" s="486"/>
      <c r="E170" s="467"/>
      <c r="F170" s="466"/>
      <c r="G170" s="466"/>
      <c r="H170" s="467"/>
      <c r="I170" s="468"/>
      <c r="J170" s="469"/>
      <c r="K170" s="448"/>
    </row>
    <row r="171" spans="1:11" s="199" customFormat="1" ht="15.75" thickBot="1" x14ac:dyDescent="0.3">
      <c r="A171" s="207"/>
      <c r="B171" s="198" t="s">
        <v>111</v>
      </c>
      <c r="C171" s="772"/>
      <c r="D171" s="445"/>
      <c r="E171" s="412"/>
      <c r="F171" s="412"/>
      <c r="G171" s="412"/>
      <c r="H171" s="411"/>
      <c r="I171" s="413"/>
      <c r="J171" s="413">
        <f>SUM(J141:J170)</f>
        <v>28634770.780000001</v>
      </c>
      <c r="K171" s="448">
        <v>5</v>
      </c>
    </row>
    <row r="172" spans="1:11" s="199" customFormat="1" ht="15.75" thickTop="1" x14ac:dyDescent="0.25">
      <c r="A172" s="206"/>
      <c r="B172" s="184"/>
      <c r="C172" s="863"/>
      <c r="D172" s="465"/>
      <c r="E172" s="466"/>
      <c r="F172" s="466"/>
      <c r="G172" s="466"/>
      <c r="H172" s="467"/>
      <c r="I172" s="468"/>
      <c r="J172" s="469"/>
      <c r="K172" s="448"/>
    </row>
    <row r="173" spans="1:11" s="199" customFormat="1" ht="30" x14ac:dyDescent="0.25">
      <c r="A173" s="206"/>
      <c r="B173" s="46" t="s">
        <v>351</v>
      </c>
      <c r="C173" s="863"/>
      <c r="D173" s="465"/>
      <c r="E173" s="466"/>
      <c r="F173" s="466"/>
      <c r="G173" s="466"/>
      <c r="H173" s="467"/>
      <c r="I173" s="468"/>
      <c r="J173" s="469"/>
      <c r="K173" s="448"/>
    </row>
    <row r="174" spans="1:11" s="199" customFormat="1" ht="15" x14ac:dyDescent="0.25">
      <c r="A174" s="206"/>
      <c r="B174" s="202"/>
      <c r="C174" s="863"/>
      <c r="D174" s="486"/>
      <c r="E174" s="467"/>
      <c r="F174" s="466"/>
      <c r="G174" s="466"/>
      <c r="H174" s="467"/>
      <c r="I174" s="468"/>
      <c r="J174" s="469"/>
      <c r="K174" s="448"/>
    </row>
    <row r="175" spans="1:11" s="199" customFormat="1" ht="28.5" x14ac:dyDescent="0.25">
      <c r="A175" s="206"/>
      <c r="B175" s="34" t="s">
        <v>352</v>
      </c>
      <c r="C175" s="863"/>
      <c r="D175" s="537"/>
      <c r="E175" s="467"/>
      <c r="F175" s="466"/>
      <c r="G175" s="466"/>
      <c r="H175" s="467"/>
      <c r="I175" s="468"/>
      <c r="J175" s="469"/>
      <c r="K175" s="448"/>
    </row>
    <row r="176" spans="1:11" s="199" customFormat="1" ht="15" x14ac:dyDescent="0.25">
      <c r="A176" s="206"/>
      <c r="B176" s="216"/>
      <c r="C176" s="863"/>
      <c r="D176" s="537"/>
      <c r="E176" s="467"/>
      <c r="F176" s="466"/>
      <c r="G176" s="466"/>
      <c r="H176" s="467"/>
      <c r="I176" s="468"/>
      <c r="J176" s="469"/>
      <c r="K176" s="448"/>
    </row>
    <row r="177" spans="1:11" s="199" customFormat="1" ht="15" x14ac:dyDescent="0.2">
      <c r="A177" s="209" t="s">
        <v>77</v>
      </c>
      <c r="B177" s="38" t="s">
        <v>353</v>
      </c>
      <c r="C177" s="865">
        <v>248</v>
      </c>
      <c r="D177" s="485" t="s">
        <v>98</v>
      </c>
      <c r="E177" s="545">
        <v>0</v>
      </c>
      <c r="F177" s="545">
        <v>0</v>
      </c>
      <c r="G177" s="545">
        <v>0</v>
      </c>
      <c r="H177" s="545">
        <v>481.77</v>
      </c>
      <c r="I177" s="546">
        <f>E177+F177+G177+H177</f>
        <v>481.77</v>
      </c>
      <c r="J177" s="547">
        <f>I177*C177</f>
        <v>119478.96</v>
      </c>
      <c r="K177" s="437"/>
    </row>
    <row r="178" spans="1:11" s="199" customFormat="1" ht="15" x14ac:dyDescent="0.25">
      <c r="A178" s="206"/>
      <c r="B178" s="38"/>
      <c r="C178" s="863"/>
      <c r="D178" s="537"/>
      <c r="E178" s="467"/>
      <c r="F178" s="466"/>
      <c r="G178" s="466"/>
      <c r="H178" s="467"/>
      <c r="I178" s="468"/>
      <c r="J178" s="469"/>
      <c r="K178" s="448"/>
    </row>
    <row r="179" spans="1:11" s="199" customFormat="1" ht="16.5" customHeight="1" x14ac:dyDescent="0.2">
      <c r="A179" s="209" t="s">
        <v>78</v>
      </c>
      <c r="B179" s="38" t="s">
        <v>354</v>
      </c>
      <c r="C179" s="874">
        <v>258</v>
      </c>
      <c r="D179" s="539" t="s">
        <v>98</v>
      </c>
      <c r="E179" s="545">
        <v>0</v>
      </c>
      <c r="F179" s="545">
        <v>0</v>
      </c>
      <c r="G179" s="545">
        <v>0</v>
      </c>
      <c r="H179" s="545">
        <v>481.77</v>
      </c>
      <c r="I179" s="546">
        <f>E179+F179+G179+H179</f>
        <v>481.77</v>
      </c>
      <c r="J179" s="547">
        <f>I179*C179</f>
        <v>124296.66</v>
      </c>
      <c r="K179" s="437"/>
    </row>
    <row r="180" spans="1:11" s="199" customFormat="1" ht="15" x14ac:dyDescent="0.25">
      <c r="A180" s="206"/>
      <c r="B180" s="202"/>
      <c r="C180" s="863"/>
      <c r="D180" s="465"/>
      <c r="E180" s="466"/>
      <c r="F180" s="466"/>
      <c r="G180" s="466"/>
      <c r="H180" s="467"/>
      <c r="I180" s="468"/>
      <c r="J180" s="469"/>
      <c r="K180" s="448"/>
    </row>
    <row r="181" spans="1:11" s="199" customFormat="1" ht="15" x14ac:dyDescent="0.2">
      <c r="A181" s="209" t="s">
        <v>79</v>
      </c>
      <c r="B181" s="38" t="s">
        <v>355</v>
      </c>
      <c r="C181" s="865">
        <v>60</v>
      </c>
      <c r="D181" s="485" t="s">
        <v>98</v>
      </c>
      <c r="E181" s="545">
        <v>0</v>
      </c>
      <c r="F181" s="545">
        <v>0</v>
      </c>
      <c r="G181" s="545">
        <v>0</v>
      </c>
      <c r="H181" s="545">
        <v>392.02</v>
      </c>
      <c r="I181" s="546">
        <f>E181+F181+G181+H181</f>
        <v>392.02</v>
      </c>
      <c r="J181" s="547">
        <f>I181*C181</f>
        <v>23521.200000000001</v>
      </c>
      <c r="K181" s="437"/>
    </row>
    <row r="182" spans="1:11" s="199" customFormat="1" ht="15" x14ac:dyDescent="0.25">
      <c r="A182" s="206"/>
      <c r="B182" s="202"/>
      <c r="C182" s="863"/>
      <c r="D182" s="465"/>
      <c r="E182" s="466"/>
      <c r="F182" s="466"/>
      <c r="G182" s="466"/>
      <c r="H182" s="467"/>
      <c r="I182" s="468"/>
      <c r="J182" s="469"/>
      <c r="K182" s="448"/>
    </row>
    <row r="183" spans="1:11" s="199" customFormat="1" ht="28.5" x14ac:dyDescent="0.25">
      <c r="A183" s="206"/>
      <c r="B183" s="34" t="s">
        <v>356</v>
      </c>
      <c r="C183" s="863"/>
      <c r="D183" s="465"/>
      <c r="E183" s="466"/>
      <c r="F183" s="466"/>
      <c r="G183" s="466"/>
      <c r="H183" s="467"/>
      <c r="I183" s="468"/>
      <c r="J183" s="469"/>
      <c r="K183" s="448"/>
    </row>
    <row r="184" spans="1:11" s="199" customFormat="1" ht="15" x14ac:dyDescent="0.25">
      <c r="A184" s="206"/>
      <c r="B184" s="184"/>
      <c r="C184" s="863"/>
      <c r="D184" s="465"/>
      <c r="E184" s="466"/>
      <c r="F184" s="466"/>
      <c r="G184" s="466"/>
      <c r="H184" s="467"/>
      <c r="I184" s="468"/>
      <c r="J184" s="469"/>
      <c r="K184" s="448"/>
    </row>
    <row r="185" spans="1:11" s="199" customFormat="1" ht="15" x14ac:dyDescent="0.2">
      <c r="A185" s="209" t="s">
        <v>80</v>
      </c>
      <c r="B185" s="38" t="s">
        <v>355</v>
      </c>
      <c r="C185" s="865">
        <v>72</v>
      </c>
      <c r="D185" s="485" t="s">
        <v>98</v>
      </c>
      <c r="E185" s="545">
        <v>0</v>
      </c>
      <c r="F185" s="545">
        <v>0</v>
      </c>
      <c r="G185" s="545">
        <v>0</v>
      </c>
      <c r="H185" s="545">
        <v>392.02</v>
      </c>
      <c r="I185" s="546">
        <f>E185+F185+G185+H185</f>
        <v>392.02</v>
      </c>
      <c r="J185" s="547">
        <f>I185*C185</f>
        <v>28225.439999999999</v>
      </c>
      <c r="K185" s="437"/>
    </row>
    <row r="186" spans="1:11" s="199" customFormat="1" ht="15" x14ac:dyDescent="0.25">
      <c r="A186" s="206"/>
      <c r="B186" s="184"/>
      <c r="C186" s="863"/>
      <c r="D186" s="465"/>
      <c r="E186" s="466"/>
      <c r="F186" s="466"/>
      <c r="G186" s="466"/>
      <c r="H186" s="467"/>
      <c r="I186" s="468"/>
      <c r="J186" s="469"/>
      <c r="K186" s="448"/>
    </row>
    <row r="187" spans="1:11" s="199" customFormat="1" ht="30.75" customHeight="1" x14ac:dyDescent="0.25">
      <c r="A187" s="206"/>
      <c r="B187" s="217" t="s">
        <v>357</v>
      </c>
      <c r="C187" s="863"/>
      <c r="D187" s="465"/>
      <c r="E187" s="466"/>
      <c r="F187" s="466"/>
      <c r="G187" s="466"/>
      <c r="H187" s="467"/>
      <c r="I187" s="468"/>
      <c r="J187" s="469"/>
      <c r="K187" s="448"/>
    </row>
    <row r="188" spans="1:11" s="199" customFormat="1" ht="15" x14ac:dyDescent="0.25">
      <c r="A188" s="209"/>
      <c r="B188" s="215"/>
      <c r="C188" s="863"/>
      <c r="D188" s="465"/>
      <c r="E188" s="466"/>
      <c r="F188" s="466"/>
      <c r="G188" s="466"/>
      <c r="H188" s="467"/>
      <c r="I188" s="468"/>
      <c r="J188" s="469"/>
      <c r="K188" s="448"/>
    </row>
    <row r="189" spans="1:11" s="199" customFormat="1" ht="15" x14ac:dyDescent="0.2">
      <c r="A189" s="209" t="s">
        <v>81</v>
      </c>
      <c r="B189" s="215" t="s">
        <v>358</v>
      </c>
      <c r="C189" s="770">
        <v>143</v>
      </c>
      <c r="D189" s="485" t="s">
        <v>98</v>
      </c>
      <c r="E189" s="545">
        <v>0</v>
      </c>
      <c r="F189" s="545">
        <v>0</v>
      </c>
      <c r="G189" s="545">
        <v>0</v>
      </c>
      <c r="H189" s="545">
        <v>481.77</v>
      </c>
      <c r="I189" s="546">
        <f>E189+F189+G189+H189</f>
        <v>481.77</v>
      </c>
      <c r="J189" s="547">
        <f>I189*C189</f>
        <v>68893.11</v>
      </c>
      <c r="K189" s="437"/>
    </row>
    <row r="190" spans="1:11" s="199" customFormat="1" ht="15" x14ac:dyDescent="0.25">
      <c r="A190" s="206"/>
      <c r="B190" s="202"/>
      <c r="C190" s="863"/>
      <c r="D190" s="465"/>
      <c r="E190" s="466"/>
      <c r="F190" s="466"/>
      <c r="G190" s="466"/>
      <c r="H190" s="467"/>
      <c r="I190" s="468"/>
      <c r="J190" s="469"/>
      <c r="K190" s="448"/>
    </row>
    <row r="191" spans="1:11" s="199" customFormat="1" ht="15" x14ac:dyDescent="0.25">
      <c r="A191" s="206"/>
      <c r="B191" s="202"/>
      <c r="C191" s="863"/>
      <c r="D191" s="465"/>
      <c r="E191" s="466"/>
      <c r="F191" s="466"/>
      <c r="G191" s="466"/>
      <c r="H191" s="467"/>
      <c r="I191" s="468"/>
      <c r="J191" s="469"/>
      <c r="K191" s="448"/>
    </row>
    <row r="192" spans="1:11" s="199" customFormat="1" ht="15" x14ac:dyDescent="0.25">
      <c r="A192" s="206"/>
      <c r="B192" s="202"/>
      <c r="C192" s="863"/>
      <c r="D192" s="465"/>
      <c r="E192" s="466"/>
      <c r="F192" s="466"/>
      <c r="G192" s="466"/>
      <c r="H192" s="467"/>
      <c r="I192" s="468"/>
      <c r="J192" s="469"/>
      <c r="K192" s="448"/>
    </row>
    <row r="193" spans="1:11" s="199" customFormat="1" ht="15" x14ac:dyDescent="0.25">
      <c r="A193" s="206"/>
      <c r="B193" s="202"/>
      <c r="C193" s="863"/>
      <c r="D193" s="465"/>
      <c r="E193" s="466"/>
      <c r="F193" s="466"/>
      <c r="G193" s="466"/>
      <c r="H193" s="467"/>
      <c r="I193" s="468"/>
      <c r="J193" s="469"/>
      <c r="K193" s="448"/>
    </row>
    <row r="194" spans="1:11" s="199" customFormat="1" ht="15" x14ac:dyDescent="0.25">
      <c r="A194" s="206"/>
      <c r="B194" s="202"/>
      <c r="C194" s="863"/>
      <c r="D194" s="465"/>
      <c r="E194" s="466"/>
      <c r="F194" s="466"/>
      <c r="G194" s="466"/>
      <c r="H194" s="467"/>
      <c r="I194" s="468"/>
      <c r="J194" s="469"/>
      <c r="K194" s="448"/>
    </row>
    <row r="195" spans="1:11" s="199" customFormat="1" ht="15" x14ac:dyDescent="0.25">
      <c r="A195" s="206"/>
      <c r="B195" s="202"/>
      <c r="C195" s="863"/>
      <c r="D195" s="465"/>
      <c r="E195" s="466"/>
      <c r="F195" s="466"/>
      <c r="G195" s="466"/>
      <c r="H195" s="467"/>
      <c r="I195" s="468"/>
      <c r="J195" s="469"/>
      <c r="K195" s="448"/>
    </row>
    <row r="196" spans="1:11" s="199" customFormat="1" ht="15" x14ac:dyDescent="0.25">
      <c r="A196" s="206"/>
      <c r="B196" s="202"/>
      <c r="C196" s="863"/>
      <c r="D196" s="465"/>
      <c r="E196" s="466"/>
      <c r="F196" s="466"/>
      <c r="G196" s="466"/>
      <c r="H196" s="467"/>
      <c r="I196" s="468"/>
      <c r="J196" s="469"/>
      <c r="K196" s="448"/>
    </row>
    <row r="197" spans="1:11" s="199" customFormat="1" ht="15" x14ac:dyDescent="0.25">
      <c r="A197" s="206"/>
      <c r="B197" s="202"/>
      <c r="C197" s="863"/>
      <c r="D197" s="465"/>
      <c r="E197" s="466"/>
      <c r="F197" s="466"/>
      <c r="G197" s="466"/>
      <c r="H197" s="467"/>
      <c r="I197" s="468"/>
      <c r="J197" s="469"/>
      <c r="K197" s="448"/>
    </row>
    <row r="198" spans="1:11" s="199" customFormat="1" ht="15" x14ac:dyDescent="0.25">
      <c r="A198" s="206"/>
      <c r="B198" s="202"/>
      <c r="C198" s="863"/>
      <c r="D198" s="465"/>
      <c r="E198" s="466"/>
      <c r="F198" s="466"/>
      <c r="G198" s="466"/>
      <c r="H198" s="467"/>
      <c r="I198" s="468"/>
      <c r="J198" s="469"/>
      <c r="K198" s="448"/>
    </row>
    <row r="199" spans="1:11" s="199" customFormat="1" ht="15" x14ac:dyDescent="0.25">
      <c r="A199" s="206"/>
      <c r="B199" s="202"/>
      <c r="C199" s="863"/>
      <c r="D199" s="465"/>
      <c r="E199" s="466"/>
      <c r="F199" s="466"/>
      <c r="G199" s="466"/>
      <c r="H199" s="467"/>
      <c r="I199" s="468"/>
      <c r="J199" s="469"/>
      <c r="K199" s="448"/>
    </row>
    <row r="200" spans="1:11" s="199" customFormat="1" ht="9" customHeight="1" x14ac:dyDescent="0.25">
      <c r="A200" s="206"/>
      <c r="B200" s="202"/>
      <c r="C200" s="863"/>
      <c r="D200" s="465"/>
      <c r="E200" s="466"/>
      <c r="F200" s="466"/>
      <c r="G200" s="466"/>
      <c r="H200" s="467"/>
      <c r="I200" s="468"/>
      <c r="J200" s="469"/>
      <c r="K200" s="448"/>
    </row>
    <row r="201" spans="1:11" s="199" customFormat="1" ht="15" x14ac:dyDescent="0.25">
      <c r="A201" s="206"/>
      <c r="B201" s="202"/>
      <c r="C201" s="863"/>
      <c r="D201" s="465"/>
      <c r="E201" s="466"/>
      <c r="F201" s="466"/>
      <c r="G201" s="466"/>
      <c r="H201" s="467"/>
      <c r="I201" s="468"/>
      <c r="J201" s="469"/>
      <c r="K201" s="448"/>
    </row>
    <row r="202" spans="1:11" s="199" customFormat="1" ht="15" hidden="1" x14ac:dyDescent="0.25">
      <c r="A202" s="206"/>
      <c r="B202" s="202"/>
      <c r="C202" s="863"/>
      <c r="D202" s="465"/>
      <c r="E202" s="466"/>
      <c r="F202" s="466"/>
      <c r="G202" s="466"/>
      <c r="H202" s="467"/>
      <c r="I202" s="468"/>
      <c r="J202" s="469"/>
      <c r="K202" s="448"/>
    </row>
    <row r="203" spans="1:11" s="199" customFormat="1" ht="7.5" customHeight="1" x14ac:dyDescent="0.25">
      <c r="A203" s="206"/>
      <c r="B203" s="202"/>
      <c r="C203" s="863"/>
      <c r="D203" s="465"/>
      <c r="E203" s="466"/>
      <c r="F203" s="466"/>
      <c r="G203" s="466"/>
      <c r="H203" s="467"/>
      <c r="I203" s="468"/>
      <c r="J203" s="469"/>
      <c r="K203" s="448"/>
    </row>
    <row r="204" spans="1:11" s="199" customFormat="1" ht="18" customHeight="1" x14ac:dyDescent="0.25">
      <c r="A204" s="206"/>
      <c r="B204" s="184"/>
      <c r="C204" s="863"/>
      <c r="D204" s="465"/>
      <c r="E204" s="466"/>
      <c r="F204" s="466"/>
      <c r="G204" s="466"/>
      <c r="H204" s="467"/>
      <c r="I204" s="468"/>
      <c r="J204" s="469"/>
      <c r="K204" s="448"/>
    </row>
    <row r="205" spans="1:11" s="199" customFormat="1" ht="15.75" thickBot="1" x14ac:dyDescent="0.3">
      <c r="A205" s="207"/>
      <c r="B205" s="198" t="s">
        <v>111</v>
      </c>
      <c r="C205" s="772"/>
      <c r="D205" s="445"/>
      <c r="E205" s="412"/>
      <c r="F205" s="412"/>
      <c r="G205" s="412"/>
      <c r="H205" s="411"/>
      <c r="I205" s="413"/>
      <c r="J205" s="413">
        <f>SUM(J175:J204)</f>
        <v>364415.37</v>
      </c>
      <c r="K205" s="448">
        <v>6</v>
      </c>
    </row>
    <row r="206" spans="1:11" s="199" customFormat="1" ht="15.75" thickTop="1" x14ac:dyDescent="0.25">
      <c r="A206" s="206"/>
      <c r="B206" s="202"/>
      <c r="C206" s="863"/>
      <c r="D206" s="465"/>
      <c r="E206" s="466"/>
      <c r="F206" s="466"/>
      <c r="G206" s="466"/>
      <c r="H206" s="467"/>
      <c r="I206" s="468"/>
      <c r="J206" s="469"/>
      <c r="K206" s="448"/>
    </row>
    <row r="207" spans="1:11" x14ac:dyDescent="0.2">
      <c r="A207" s="28"/>
      <c r="B207" s="30" t="s">
        <v>152</v>
      </c>
      <c r="C207" s="770"/>
      <c r="D207" s="407"/>
      <c r="E207" s="425"/>
      <c r="F207" s="425"/>
      <c r="G207" s="425"/>
      <c r="H207" s="405"/>
      <c r="I207" s="409"/>
      <c r="J207" s="410"/>
    </row>
    <row r="208" spans="1:11" x14ac:dyDescent="0.2">
      <c r="A208" s="28"/>
      <c r="B208" s="30"/>
      <c r="C208" s="770"/>
      <c r="D208" s="407"/>
      <c r="E208" s="425"/>
      <c r="F208" s="425"/>
      <c r="G208" s="425"/>
      <c r="H208" s="405"/>
      <c r="I208" s="409"/>
      <c r="J208" s="410"/>
    </row>
    <row r="209" spans="1:11" ht="99.75" x14ac:dyDescent="0.2">
      <c r="A209" s="28"/>
      <c r="B209" s="2" t="s">
        <v>153</v>
      </c>
      <c r="C209" s="770"/>
      <c r="D209" s="407"/>
      <c r="E209" s="425"/>
      <c r="F209" s="425"/>
      <c r="G209" s="425"/>
      <c r="H209" s="405"/>
      <c r="I209" s="409"/>
      <c r="J209" s="410"/>
    </row>
    <row r="210" spans="1:11" x14ac:dyDescent="0.2">
      <c r="A210" s="28"/>
      <c r="B210" s="2"/>
      <c r="C210" s="770"/>
      <c r="D210" s="407"/>
      <c r="E210" s="425"/>
      <c r="F210" s="425"/>
      <c r="G210" s="425"/>
      <c r="H210" s="405"/>
      <c r="I210" s="409"/>
      <c r="J210" s="410"/>
    </row>
    <row r="211" spans="1:11" x14ac:dyDescent="0.2">
      <c r="A211" s="28"/>
      <c r="B211" s="2"/>
      <c r="C211" s="770"/>
      <c r="D211" s="407"/>
      <c r="E211" s="425"/>
      <c r="F211" s="425"/>
      <c r="G211" s="425"/>
      <c r="H211" s="405"/>
      <c r="I211" s="409"/>
      <c r="J211" s="410"/>
    </row>
    <row r="212" spans="1:11" s="555" customFormat="1" ht="99.75" x14ac:dyDescent="0.2">
      <c r="A212" s="548"/>
      <c r="B212" s="565" t="s">
        <v>4093</v>
      </c>
      <c r="C212" s="774"/>
      <c r="D212" s="549"/>
      <c r="E212" s="550"/>
      <c r="F212" s="550"/>
      <c r="G212" s="550"/>
      <c r="H212" s="551"/>
      <c r="I212" s="552"/>
      <c r="J212" s="553"/>
      <c r="K212" s="554"/>
    </row>
    <row r="213" spans="1:11" s="555" customFormat="1" x14ac:dyDescent="0.2">
      <c r="A213" s="548"/>
      <c r="B213" s="566"/>
      <c r="C213" s="774"/>
      <c r="D213" s="549"/>
      <c r="E213" s="550"/>
      <c r="F213" s="550"/>
      <c r="G213" s="550"/>
      <c r="H213" s="551"/>
      <c r="I213" s="552"/>
      <c r="J213" s="553"/>
      <c r="K213" s="554"/>
    </row>
    <row r="214" spans="1:11" s="555" customFormat="1" x14ac:dyDescent="0.2">
      <c r="A214" s="548" t="s">
        <v>77</v>
      </c>
      <c r="B214" s="571" t="s">
        <v>4094</v>
      </c>
      <c r="C214" s="774">
        <f>31509-21608</f>
        <v>9901</v>
      </c>
      <c r="D214" s="549" t="s">
        <v>4089</v>
      </c>
      <c r="E214" s="556">
        <v>0</v>
      </c>
      <c r="F214" s="556">
        <v>0</v>
      </c>
      <c r="G214" s="556">
        <v>0</v>
      </c>
      <c r="H214" s="556">
        <v>435.94</v>
      </c>
      <c r="I214" s="557">
        <f>E214+F214+G214+H214</f>
        <v>435.94</v>
      </c>
      <c r="J214" s="558">
        <f>I214*C214</f>
        <v>4316241.9400000004</v>
      </c>
      <c r="K214" s="554"/>
    </row>
    <row r="215" spans="1:11" x14ac:dyDescent="0.2">
      <c r="A215" s="28"/>
      <c r="B215" s="35"/>
      <c r="C215" s="770"/>
      <c r="D215" s="407"/>
      <c r="E215" s="425"/>
      <c r="F215" s="425"/>
      <c r="G215" s="425"/>
      <c r="H215" s="405"/>
      <c r="I215" s="409"/>
      <c r="J215" s="410"/>
    </row>
    <row r="216" spans="1:11" x14ac:dyDescent="0.2">
      <c r="A216" s="28" t="s">
        <v>78</v>
      </c>
      <c r="B216" s="185"/>
      <c r="C216" s="770"/>
      <c r="D216" s="407"/>
      <c r="E216" s="425"/>
      <c r="F216" s="425"/>
      <c r="G216" s="425"/>
      <c r="H216" s="405"/>
      <c r="I216" s="409"/>
      <c r="J216" s="410"/>
    </row>
    <row r="217" spans="1:11" x14ac:dyDescent="0.2">
      <c r="A217" s="28"/>
      <c r="B217" s="35"/>
      <c r="C217" s="770"/>
      <c r="D217" s="407"/>
      <c r="E217" s="425"/>
      <c r="F217" s="425"/>
      <c r="G217" s="425"/>
      <c r="H217" s="405"/>
      <c r="I217" s="409"/>
      <c r="J217" s="410"/>
    </row>
    <row r="218" spans="1:11" x14ac:dyDescent="0.2">
      <c r="A218" s="28" t="s">
        <v>79</v>
      </c>
      <c r="B218" s="185"/>
      <c r="C218" s="770"/>
      <c r="D218" s="407"/>
      <c r="E218" s="425"/>
      <c r="F218" s="425"/>
      <c r="G218" s="425"/>
      <c r="H218" s="405"/>
      <c r="I218" s="409"/>
      <c r="J218" s="410"/>
    </row>
    <row r="219" spans="1:11" x14ac:dyDescent="0.2">
      <c r="A219" s="28"/>
      <c r="B219" s="2"/>
      <c r="C219" s="770"/>
      <c r="D219" s="407"/>
      <c r="E219" s="425"/>
      <c r="F219" s="425"/>
      <c r="G219" s="425"/>
      <c r="H219" s="405"/>
      <c r="I219" s="409"/>
      <c r="J219" s="410"/>
    </row>
    <row r="220" spans="1:11" x14ac:dyDescent="0.2">
      <c r="A220" s="28" t="s">
        <v>80</v>
      </c>
      <c r="B220" s="185"/>
      <c r="C220" s="770"/>
      <c r="D220" s="407"/>
      <c r="E220" s="425"/>
      <c r="F220" s="425"/>
      <c r="G220" s="425"/>
      <c r="H220" s="405"/>
      <c r="I220" s="409"/>
      <c r="J220" s="410"/>
    </row>
    <row r="221" spans="1:11" x14ac:dyDescent="0.2">
      <c r="A221" s="28"/>
      <c r="B221" s="35"/>
      <c r="C221" s="770"/>
      <c r="D221" s="407"/>
      <c r="E221" s="425"/>
      <c r="F221" s="425"/>
      <c r="G221" s="425"/>
      <c r="H221" s="405"/>
      <c r="I221" s="409"/>
      <c r="J221" s="410"/>
    </row>
    <row r="222" spans="1:11" x14ac:dyDescent="0.2">
      <c r="A222" s="28" t="s">
        <v>81</v>
      </c>
      <c r="B222" s="185"/>
      <c r="C222" s="770"/>
      <c r="D222" s="407"/>
      <c r="E222" s="425"/>
      <c r="F222" s="425"/>
      <c r="G222" s="425"/>
      <c r="H222" s="405"/>
      <c r="I222" s="409"/>
      <c r="J222" s="410"/>
    </row>
    <row r="223" spans="1:11" x14ac:dyDescent="0.2">
      <c r="A223" s="28"/>
      <c r="B223" s="35"/>
      <c r="C223" s="770"/>
      <c r="D223" s="407"/>
      <c r="E223" s="425"/>
      <c r="F223" s="425"/>
      <c r="G223" s="425"/>
      <c r="H223" s="405"/>
      <c r="I223" s="409"/>
      <c r="J223" s="410"/>
    </row>
    <row r="224" spans="1:11" x14ac:dyDescent="0.2">
      <c r="A224" s="28" t="s">
        <v>92</v>
      </c>
      <c r="B224" s="185"/>
      <c r="C224" s="770"/>
      <c r="D224" s="407"/>
      <c r="E224" s="425"/>
      <c r="F224" s="425"/>
      <c r="G224" s="425"/>
      <c r="H224" s="405"/>
      <c r="I224" s="409"/>
      <c r="J224" s="410"/>
    </row>
    <row r="225" spans="1:10" x14ac:dyDescent="0.2">
      <c r="A225" s="28"/>
      <c r="B225" s="2"/>
      <c r="C225" s="770"/>
      <c r="D225" s="407"/>
      <c r="E225" s="425"/>
      <c r="F225" s="425"/>
      <c r="G225" s="425"/>
      <c r="H225" s="405"/>
      <c r="I225" s="409"/>
      <c r="J225" s="410"/>
    </row>
    <row r="226" spans="1:10" hidden="1" x14ac:dyDescent="0.2">
      <c r="A226" s="28" t="s">
        <v>94</v>
      </c>
      <c r="B226" s="185"/>
      <c r="C226" s="770"/>
      <c r="D226" s="407"/>
      <c r="E226" s="425"/>
      <c r="F226" s="425"/>
      <c r="G226" s="425"/>
      <c r="H226" s="405"/>
      <c r="I226" s="409"/>
      <c r="J226" s="410"/>
    </row>
    <row r="227" spans="1:10" hidden="1" x14ac:dyDescent="0.2">
      <c r="A227" s="28"/>
      <c r="B227" s="35"/>
      <c r="C227" s="770"/>
      <c r="D227" s="407"/>
      <c r="E227" s="425"/>
      <c r="F227" s="425"/>
      <c r="G227" s="425"/>
      <c r="H227" s="405"/>
      <c r="I227" s="409"/>
      <c r="J227" s="410"/>
    </row>
    <row r="228" spans="1:10" hidden="1" x14ac:dyDescent="0.2">
      <c r="A228" s="28" t="s">
        <v>96</v>
      </c>
      <c r="B228" s="185"/>
      <c r="C228" s="770"/>
      <c r="D228" s="407"/>
      <c r="E228" s="425"/>
      <c r="F228" s="425"/>
      <c r="G228" s="425"/>
      <c r="H228" s="405"/>
      <c r="I228" s="409"/>
      <c r="J228" s="410"/>
    </row>
    <row r="229" spans="1:10" hidden="1" x14ac:dyDescent="0.2">
      <c r="A229" s="28"/>
      <c r="B229" s="35"/>
      <c r="C229" s="770"/>
      <c r="D229" s="407"/>
      <c r="E229" s="425"/>
      <c r="F229" s="425"/>
      <c r="G229" s="425"/>
      <c r="H229" s="405"/>
      <c r="I229" s="409"/>
      <c r="J229" s="410"/>
    </row>
    <row r="230" spans="1:10" hidden="1" x14ac:dyDescent="0.2">
      <c r="A230" s="28" t="s">
        <v>99</v>
      </c>
      <c r="B230" s="185"/>
      <c r="C230" s="770"/>
      <c r="D230" s="407"/>
      <c r="E230" s="425"/>
      <c r="F230" s="425"/>
      <c r="G230" s="425"/>
      <c r="H230" s="405"/>
      <c r="I230" s="409"/>
      <c r="J230" s="410"/>
    </row>
    <row r="231" spans="1:10" hidden="1" x14ac:dyDescent="0.2">
      <c r="A231" s="28"/>
      <c r="B231" s="185"/>
      <c r="C231" s="770"/>
      <c r="D231" s="407"/>
      <c r="E231" s="425"/>
      <c r="F231" s="425"/>
      <c r="G231" s="425"/>
      <c r="H231" s="405"/>
      <c r="I231" s="409"/>
      <c r="J231" s="410"/>
    </row>
    <row r="232" spans="1:10" hidden="1" x14ac:dyDescent="0.2">
      <c r="A232" s="28" t="s">
        <v>101</v>
      </c>
      <c r="B232" s="185"/>
      <c r="C232" s="770"/>
      <c r="D232" s="407"/>
      <c r="E232" s="425"/>
      <c r="F232" s="425"/>
      <c r="G232" s="425"/>
      <c r="H232" s="405"/>
      <c r="I232" s="409"/>
      <c r="J232" s="410"/>
    </row>
    <row r="233" spans="1:10" hidden="1" x14ac:dyDescent="0.2">
      <c r="A233" s="28"/>
      <c r="B233" s="185"/>
      <c r="C233" s="770"/>
      <c r="D233" s="407"/>
      <c r="E233" s="425"/>
      <c r="F233" s="425"/>
      <c r="G233" s="425"/>
      <c r="H233" s="405"/>
      <c r="I233" s="409"/>
      <c r="J233" s="410"/>
    </row>
    <row r="234" spans="1:10" hidden="1" x14ac:dyDescent="0.2">
      <c r="A234" s="28" t="s">
        <v>103</v>
      </c>
      <c r="B234" s="185"/>
      <c r="C234" s="770"/>
      <c r="D234" s="407"/>
      <c r="E234" s="425"/>
      <c r="F234" s="425"/>
      <c r="G234" s="425"/>
      <c r="H234" s="405"/>
      <c r="I234" s="409"/>
      <c r="J234" s="410"/>
    </row>
    <row r="235" spans="1:10" hidden="1" x14ac:dyDescent="0.2">
      <c r="A235" s="28"/>
      <c r="B235" s="185"/>
      <c r="C235" s="770"/>
      <c r="D235" s="407"/>
      <c r="E235" s="425"/>
      <c r="F235" s="425"/>
      <c r="G235" s="425"/>
      <c r="H235" s="405"/>
      <c r="I235" s="409"/>
      <c r="J235" s="410"/>
    </row>
    <row r="236" spans="1:10" ht="9" customHeight="1" x14ac:dyDescent="0.2">
      <c r="A236" s="28"/>
      <c r="B236" s="185"/>
      <c r="C236" s="770"/>
      <c r="D236" s="407"/>
      <c r="E236" s="425"/>
      <c r="F236" s="425"/>
      <c r="G236" s="425"/>
      <c r="H236" s="405"/>
      <c r="I236" s="409"/>
      <c r="J236" s="410"/>
    </row>
    <row r="237" spans="1:10" x14ac:dyDescent="0.2">
      <c r="A237" s="28"/>
      <c r="B237" s="185"/>
      <c r="C237" s="770"/>
      <c r="D237" s="407"/>
      <c r="E237" s="425"/>
      <c r="F237" s="425"/>
      <c r="G237" s="425"/>
      <c r="H237" s="405"/>
      <c r="I237" s="409"/>
      <c r="J237" s="410"/>
    </row>
    <row r="238" spans="1:10" ht="8.25" customHeight="1" x14ac:dyDescent="0.2">
      <c r="A238" s="28"/>
      <c r="B238" s="185"/>
      <c r="C238" s="770"/>
      <c r="D238" s="407"/>
      <c r="E238" s="425"/>
      <c r="F238" s="425"/>
      <c r="G238" s="425"/>
      <c r="H238" s="405"/>
      <c r="I238" s="409"/>
      <c r="J238" s="410"/>
    </row>
    <row r="239" spans="1:10" x14ac:dyDescent="0.2">
      <c r="A239" s="28"/>
      <c r="B239" s="185"/>
      <c r="C239" s="770"/>
      <c r="D239" s="407"/>
      <c r="E239" s="425"/>
      <c r="F239" s="425"/>
      <c r="G239" s="425"/>
      <c r="H239" s="405"/>
      <c r="I239" s="409"/>
      <c r="J239" s="453"/>
    </row>
    <row r="240" spans="1:10" x14ac:dyDescent="0.2">
      <c r="A240" s="28"/>
      <c r="B240" s="185"/>
      <c r="C240" s="770"/>
      <c r="D240" s="407"/>
      <c r="E240" s="425"/>
      <c r="F240" s="425"/>
      <c r="G240" s="425"/>
      <c r="H240" s="405"/>
      <c r="I240" s="409"/>
      <c r="J240" s="453"/>
    </row>
    <row r="241" spans="1:11" ht="12" customHeight="1" x14ac:dyDescent="0.2">
      <c r="A241" s="37"/>
      <c r="B241" s="36"/>
      <c r="C241" s="770"/>
      <c r="D241" s="407"/>
      <c r="E241" s="425"/>
      <c r="F241" s="425"/>
      <c r="G241" s="425"/>
      <c r="H241" s="405"/>
      <c r="I241" s="409"/>
      <c r="J241" s="453"/>
    </row>
    <row r="242" spans="1:11" s="199" customFormat="1" ht="15.75" thickBot="1" x14ac:dyDescent="0.3">
      <c r="A242" s="207"/>
      <c r="B242" s="198" t="s">
        <v>111</v>
      </c>
      <c r="C242" s="772"/>
      <c r="D242" s="445"/>
      <c r="E242" s="412"/>
      <c r="F242" s="412"/>
      <c r="G242" s="412"/>
      <c r="H242" s="411"/>
      <c r="I242" s="413"/>
      <c r="J242" s="413">
        <f>SUM(J209:J241)</f>
        <v>4316241.9400000004</v>
      </c>
      <c r="K242" s="448">
        <v>7</v>
      </c>
    </row>
    <row r="243" spans="1:11" ht="15" thickTop="1" x14ac:dyDescent="0.2">
      <c r="A243" s="37"/>
      <c r="B243" s="36"/>
      <c r="C243" s="770"/>
      <c r="D243" s="407"/>
      <c r="E243" s="425"/>
      <c r="F243" s="425"/>
      <c r="G243" s="425"/>
      <c r="H243" s="405"/>
      <c r="I243" s="409"/>
      <c r="J243" s="410"/>
    </row>
    <row r="244" spans="1:11" ht="15" x14ac:dyDescent="0.2">
      <c r="A244" s="28"/>
      <c r="B244" s="29" t="s">
        <v>155</v>
      </c>
      <c r="C244" s="770"/>
      <c r="D244" s="407"/>
      <c r="E244" s="425"/>
      <c r="F244" s="425"/>
      <c r="G244" s="425"/>
      <c r="H244" s="405"/>
      <c r="I244" s="409"/>
      <c r="J244" s="410"/>
    </row>
    <row r="245" spans="1:11" x14ac:dyDescent="0.2">
      <c r="A245" s="28"/>
      <c r="B245" s="2"/>
      <c r="C245" s="770"/>
      <c r="D245" s="407"/>
      <c r="E245" s="425"/>
      <c r="F245" s="425"/>
      <c r="G245" s="425"/>
      <c r="H245" s="405"/>
      <c r="I245" s="409"/>
      <c r="J245" s="410"/>
    </row>
    <row r="246" spans="1:11" x14ac:dyDescent="0.2">
      <c r="A246" s="28"/>
      <c r="B246" s="2" t="s">
        <v>359</v>
      </c>
      <c r="C246" s="770"/>
      <c r="D246" s="407"/>
      <c r="E246" s="425"/>
      <c r="F246" s="425"/>
      <c r="G246" s="425"/>
      <c r="H246" s="405"/>
      <c r="I246" s="409"/>
      <c r="J246" s="410">
        <f>_xlfn.XLOOKUP(K246,$K$41:$K$242,$J$41:$J$242)</f>
        <v>15410943.26</v>
      </c>
      <c r="K246" s="436">
        <v>1</v>
      </c>
    </row>
    <row r="247" spans="1:11" x14ac:dyDescent="0.2">
      <c r="A247" s="28"/>
      <c r="B247" s="2"/>
      <c r="C247" s="770"/>
      <c r="D247" s="407"/>
      <c r="E247" s="425"/>
      <c r="F247" s="425"/>
      <c r="G247" s="425"/>
      <c r="H247" s="405"/>
      <c r="I247" s="409"/>
      <c r="J247" s="410"/>
    </row>
    <row r="248" spans="1:11" x14ac:dyDescent="0.2">
      <c r="A248" s="28"/>
      <c r="B248" s="2" t="s">
        <v>360</v>
      </c>
      <c r="C248" s="770"/>
      <c r="D248" s="407"/>
      <c r="E248" s="425"/>
      <c r="F248" s="425"/>
      <c r="G248" s="425"/>
      <c r="H248" s="405"/>
      <c r="I248" s="409"/>
      <c r="J248" s="410">
        <f>_xlfn.XLOOKUP(K248,$K$41:$K$242,$J$41:$J$242)</f>
        <v>11612115.869999999</v>
      </c>
      <c r="K248" s="436">
        <v>2</v>
      </c>
    </row>
    <row r="249" spans="1:11" x14ac:dyDescent="0.2">
      <c r="A249" s="28"/>
      <c r="B249" s="2"/>
      <c r="C249" s="770"/>
      <c r="D249" s="407"/>
      <c r="E249" s="425"/>
      <c r="F249" s="425"/>
      <c r="G249" s="425"/>
      <c r="H249" s="405"/>
      <c r="I249" s="409"/>
      <c r="J249" s="410"/>
    </row>
    <row r="250" spans="1:11" x14ac:dyDescent="0.2">
      <c r="A250" s="28"/>
      <c r="B250" s="2" t="s">
        <v>361</v>
      </c>
      <c r="C250" s="770"/>
      <c r="D250" s="407"/>
      <c r="E250" s="425"/>
      <c r="F250" s="425"/>
      <c r="G250" s="425"/>
      <c r="H250" s="405"/>
      <c r="I250" s="409"/>
      <c r="J250" s="410">
        <f>_xlfn.XLOOKUP(K250,$K$41:$K$242,$J$41:$J$242)</f>
        <v>23393347.809999999</v>
      </c>
      <c r="K250" s="436">
        <v>3</v>
      </c>
    </row>
    <row r="251" spans="1:11" x14ac:dyDescent="0.2">
      <c r="A251" s="28"/>
      <c r="B251" s="2"/>
      <c r="C251" s="770"/>
      <c r="D251" s="407"/>
      <c r="E251" s="425"/>
      <c r="F251" s="425"/>
      <c r="G251" s="425"/>
      <c r="H251" s="405"/>
      <c r="I251" s="409"/>
      <c r="J251" s="410"/>
    </row>
    <row r="252" spans="1:11" x14ac:dyDescent="0.2">
      <c r="A252" s="28"/>
      <c r="B252" s="2" t="s">
        <v>362</v>
      </c>
      <c r="C252" s="770"/>
      <c r="D252" s="407"/>
      <c r="E252" s="425"/>
      <c r="F252" s="425"/>
      <c r="G252" s="425"/>
      <c r="H252" s="405"/>
      <c r="I252" s="409"/>
      <c r="J252" s="410">
        <f>_xlfn.XLOOKUP(K252,$K$41:$K$242,$J$41:$J$242)</f>
        <v>154357.6</v>
      </c>
      <c r="K252" s="436">
        <v>4</v>
      </c>
    </row>
    <row r="253" spans="1:11" x14ac:dyDescent="0.2">
      <c r="A253" s="28"/>
      <c r="B253" s="2"/>
      <c r="C253" s="770"/>
      <c r="D253" s="407"/>
      <c r="E253" s="425"/>
      <c r="F253" s="425"/>
      <c r="G253" s="425"/>
      <c r="H253" s="405"/>
      <c r="I253" s="409"/>
      <c r="J253" s="410"/>
    </row>
    <row r="254" spans="1:11" x14ac:dyDescent="0.2">
      <c r="A254" s="28"/>
      <c r="B254" s="2" t="s">
        <v>363</v>
      </c>
      <c r="C254" s="770"/>
      <c r="D254" s="407"/>
      <c r="E254" s="425"/>
      <c r="F254" s="425"/>
      <c r="G254" s="425"/>
      <c r="H254" s="405"/>
      <c r="I254" s="409"/>
      <c r="J254" s="410">
        <f>_xlfn.XLOOKUP(K254,$K$41:$K$242,$J$41:$J$242)</f>
        <v>28634770.780000001</v>
      </c>
      <c r="K254" s="436">
        <v>5</v>
      </c>
    </row>
    <row r="255" spans="1:11" x14ac:dyDescent="0.2">
      <c r="A255" s="28"/>
      <c r="B255" s="2"/>
      <c r="C255" s="770"/>
      <c r="D255" s="407"/>
      <c r="E255" s="425"/>
      <c r="F255" s="425"/>
      <c r="G255" s="425"/>
      <c r="H255" s="405"/>
      <c r="I255" s="409"/>
      <c r="J255" s="410"/>
    </row>
    <row r="256" spans="1:11" x14ac:dyDescent="0.2">
      <c r="A256" s="28"/>
      <c r="B256" s="2" t="s">
        <v>364</v>
      </c>
      <c r="C256" s="770"/>
      <c r="D256" s="407"/>
      <c r="E256" s="425"/>
      <c r="F256" s="425"/>
      <c r="G256" s="425"/>
      <c r="H256" s="405"/>
      <c r="I256" s="409"/>
      <c r="J256" s="410">
        <f>_xlfn.XLOOKUP(K256,$K$41:$K$242,$J$41:$J$242)</f>
        <v>364415.37</v>
      </c>
      <c r="K256" s="436">
        <v>6</v>
      </c>
    </row>
    <row r="257" spans="1:11" x14ac:dyDescent="0.2">
      <c r="A257" s="28"/>
      <c r="B257" s="2"/>
      <c r="C257" s="770"/>
      <c r="D257" s="407"/>
      <c r="E257" s="425"/>
      <c r="F257" s="425"/>
      <c r="G257" s="425"/>
      <c r="H257" s="405"/>
      <c r="I257" s="409"/>
      <c r="J257" s="410"/>
    </row>
    <row r="258" spans="1:11" x14ac:dyDescent="0.2">
      <c r="A258" s="28"/>
      <c r="B258" s="2" t="s">
        <v>365</v>
      </c>
      <c r="C258" s="770"/>
      <c r="D258" s="407"/>
      <c r="E258" s="425"/>
      <c r="F258" s="425"/>
      <c r="G258" s="425"/>
      <c r="H258" s="405"/>
      <c r="I258" s="409"/>
      <c r="J258" s="410">
        <f>_xlfn.XLOOKUP(K258,$K$41:$K$242,$J$41:$J$242)</f>
        <v>4316241.9400000004</v>
      </c>
      <c r="K258" s="436">
        <v>7</v>
      </c>
    </row>
    <row r="259" spans="1:11" x14ac:dyDescent="0.2">
      <c r="A259" s="28"/>
      <c r="B259" s="2"/>
      <c r="C259" s="770"/>
      <c r="D259" s="407"/>
      <c r="E259" s="425"/>
      <c r="F259" s="425"/>
      <c r="G259" s="425"/>
      <c r="H259" s="405"/>
      <c r="I259" s="409"/>
      <c r="J259" s="410"/>
    </row>
    <row r="260" spans="1:11" x14ac:dyDescent="0.2">
      <c r="A260" s="28"/>
      <c r="B260" s="2"/>
      <c r="C260" s="770"/>
      <c r="D260" s="407"/>
      <c r="E260" s="425"/>
      <c r="F260" s="425"/>
      <c r="G260" s="425"/>
      <c r="H260" s="405"/>
      <c r="I260" s="409"/>
      <c r="J260" s="410"/>
    </row>
    <row r="261" spans="1:11" x14ac:dyDescent="0.2">
      <c r="A261" s="28"/>
      <c r="B261" s="2"/>
      <c r="C261" s="770"/>
      <c r="D261" s="407"/>
      <c r="E261" s="425"/>
      <c r="F261" s="425"/>
      <c r="G261" s="425"/>
      <c r="H261" s="405"/>
      <c r="I261" s="409"/>
      <c r="J261" s="410"/>
    </row>
    <row r="262" spans="1:11" x14ac:dyDescent="0.2">
      <c r="A262" s="28"/>
      <c r="B262" s="2"/>
      <c r="C262" s="770"/>
      <c r="D262" s="407"/>
      <c r="E262" s="425"/>
      <c r="F262" s="425"/>
      <c r="G262" s="425"/>
      <c r="H262" s="405"/>
      <c r="I262" s="409"/>
      <c r="J262" s="410"/>
    </row>
    <row r="263" spans="1:11" x14ac:dyDescent="0.2">
      <c r="A263" s="28"/>
      <c r="B263" s="2"/>
      <c r="C263" s="770"/>
      <c r="D263" s="407"/>
      <c r="E263" s="425"/>
      <c r="F263" s="425"/>
      <c r="G263" s="425"/>
      <c r="H263" s="405"/>
      <c r="I263" s="409"/>
      <c r="J263" s="410"/>
    </row>
    <row r="264" spans="1:11" x14ac:dyDescent="0.2">
      <c r="A264" s="28"/>
      <c r="B264" s="2"/>
      <c r="C264" s="770"/>
      <c r="D264" s="407"/>
      <c r="E264" s="425"/>
      <c r="F264" s="425"/>
      <c r="G264" s="425"/>
      <c r="H264" s="405"/>
      <c r="I264" s="409"/>
      <c r="J264" s="410"/>
    </row>
    <row r="265" spans="1:11" x14ac:dyDescent="0.2">
      <c r="A265" s="28"/>
      <c r="B265" s="2"/>
      <c r="C265" s="770"/>
      <c r="D265" s="407"/>
      <c r="E265" s="425"/>
      <c r="F265" s="425"/>
      <c r="G265" s="425"/>
      <c r="H265" s="405"/>
      <c r="I265" s="409"/>
      <c r="J265" s="410"/>
    </row>
    <row r="266" spans="1:11" x14ac:dyDescent="0.2">
      <c r="A266" s="28"/>
      <c r="B266" s="2"/>
      <c r="C266" s="770"/>
      <c r="D266" s="407"/>
      <c r="E266" s="425"/>
      <c r="F266" s="425"/>
      <c r="G266" s="425"/>
      <c r="H266" s="405"/>
      <c r="I266" s="409"/>
      <c r="J266" s="410"/>
    </row>
    <row r="267" spans="1:11" x14ac:dyDescent="0.2">
      <c r="A267" s="28"/>
      <c r="B267" s="2"/>
      <c r="C267" s="770"/>
      <c r="D267" s="407"/>
      <c r="E267" s="425"/>
      <c r="F267" s="425"/>
      <c r="G267" s="425"/>
      <c r="H267" s="405"/>
      <c r="I267" s="409"/>
      <c r="J267" s="410"/>
    </row>
    <row r="268" spans="1:11" x14ac:dyDescent="0.2">
      <c r="A268" s="28"/>
      <c r="B268" s="2"/>
      <c r="C268" s="770"/>
      <c r="D268" s="407"/>
      <c r="E268" s="425"/>
      <c r="F268" s="425"/>
      <c r="G268" s="425"/>
      <c r="H268" s="405"/>
      <c r="I268" s="409"/>
      <c r="J268" s="410"/>
    </row>
    <row r="269" spans="1:11" x14ac:dyDescent="0.2">
      <c r="A269" s="28"/>
      <c r="B269" s="2"/>
      <c r="C269" s="770"/>
      <c r="D269" s="407"/>
      <c r="E269" s="425"/>
      <c r="F269" s="425"/>
      <c r="G269" s="425"/>
      <c r="H269" s="405"/>
      <c r="I269" s="409"/>
      <c r="J269" s="410"/>
    </row>
    <row r="270" spans="1:11" x14ac:dyDescent="0.2">
      <c r="A270" s="37"/>
      <c r="B270" s="36"/>
      <c r="C270" s="770"/>
      <c r="D270" s="407"/>
      <c r="E270" s="425"/>
      <c r="F270" s="425"/>
      <c r="G270" s="425"/>
      <c r="H270" s="405"/>
      <c r="I270" s="409"/>
      <c r="J270" s="410"/>
    </row>
    <row r="271" spans="1:11" hidden="1" x14ac:dyDescent="0.2">
      <c r="A271" s="37"/>
      <c r="B271" s="36"/>
      <c r="C271" s="770"/>
      <c r="D271" s="407"/>
      <c r="E271" s="425"/>
      <c r="F271" s="425"/>
      <c r="G271" s="425"/>
      <c r="H271" s="405"/>
      <c r="I271" s="409"/>
      <c r="J271" s="410"/>
    </row>
    <row r="272" spans="1:11" hidden="1" x14ac:dyDescent="0.2">
      <c r="A272" s="37"/>
      <c r="B272" s="36"/>
      <c r="C272" s="770"/>
      <c r="D272" s="407"/>
      <c r="E272" s="425"/>
      <c r="F272" s="425"/>
      <c r="G272" s="425"/>
      <c r="H272" s="405"/>
      <c r="I272" s="409"/>
      <c r="J272" s="410"/>
    </row>
    <row r="273" spans="1:11" x14ac:dyDescent="0.2">
      <c r="A273" s="37"/>
      <c r="B273" s="36"/>
      <c r="C273" s="770"/>
      <c r="D273" s="407"/>
      <c r="E273" s="425"/>
      <c r="F273" s="425"/>
      <c r="G273" s="425"/>
      <c r="H273" s="405"/>
      <c r="I273" s="409"/>
      <c r="J273" s="410"/>
    </row>
    <row r="274" spans="1:11" x14ac:dyDescent="0.2">
      <c r="A274" s="37"/>
      <c r="B274" s="36"/>
      <c r="C274" s="770"/>
      <c r="D274" s="407"/>
      <c r="E274" s="425"/>
      <c r="F274" s="425"/>
      <c r="G274" s="425"/>
      <c r="H274" s="405"/>
      <c r="I274" s="409"/>
      <c r="J274" s="410"/>
    </row>
    <row r="275" spans="1:11" x14ac:dyDescent="0.2">
      <c r="A275" s="37"/>
      <c r="B275" s="36"/>
      <c r="C275" s="770"/>
      <c r="D275" s="407"/>
      <c r="E275" s="425"/>
      <c r="F275" s="425"/>
      <c r="G275" s="425"/>
      <c r="H275" s="405"/>
      <c r="I275" s="409"/>
      <c r="J275" s="410"/>
    </row>
    <row r="276" spans="1:11" x14ac:dyDescent="0.2">
      <c r="A276" s="182"/>
      <c r="B276" s="183"/>
      <c r="C276" s="770"/>
      <c r="D276" s="407"/>
      <c r="E276" s="425"/>
      <c r="F276" s="425"/>
      <c r="G276" s="425"/>
      <c r="H276" s="405"/>
      <c r="I276" s="409"/>
      <c r="J276" s="410"/>
    </row>
    <row r="277" spans="1:11" x14ac:dyDescent="0.2">
      <c r="A277" s="182"/>
      <c r="B277" s="183"/>
      <c r="C277" s="770"/>
      <c r="D277" s="407"/>
      <c r="E277" s="425"/>
      <c r="F277" s="425"/>
      <c r="G277" s="425"/>
      <c r="H277" s="405"/>
      <c r="I277" s="409"/>
      <c r="J277" s="410"/>
    </row>
    <row r="278" spans="1:11" x14ac:dyDescent="0.2">
      <c r="A278" s="182"/>
      <c r="B278" s="183"/>
      <c r="C278" s="770"/>
      <c r="D278" s="407"/>
      <c r="E278" s="425"/>
      <c r="F278" s="425"/>
      <c r="G278" s="425"/>
      <c r="H278" s="405"/>
      <c r="I278" s="409"/>
      <c r="J278" s="410"/>
    </row>
    <row r="279" spans="1:11" x14ac:dyDescent="0.2">
      <c r="A279" s="182"/>
      <c r="B279" s="183"/>
      <c r="C279" s="770"/>
      <c r="D279" s="407"/>
      <c r="E279" s="425"/>
      <c r="F279" s="425"/>
      <c r="G279" s="425"/>
      <c r="H279" s="405"/>
      <c r="I279" s="409"/>
      <c r="J279" s="410"/>
    </row>
    <row r="280" spans="1:11" ht="9.75" customHeight="1" x14ac:dyDescent="0.2">
      <c r="A280" s="182"/>
      <c r="B280" s="183"/>
      <c r="C280" s="770"/>
      <c r="D280" s="407"/>
      <c r="E280" s="425"/>
      <c r="F280" s="425"/>
      <c r="G280" s="425"/>
      <c r="H280" s="405"/>
      <c r="I280" s="409"/>
      <c r="J280" s="410"/>
    </row>
    <row r="281" spans="1:11" s="199" customFormat="1" ht="32.1" customHeight="1" thickBot="1" x14ac:dyDescent="0.3">
      <c r="A281" s="207"/>
      <c r="B281" s="198" t="str">
        <f>A3&amp;" 
TOTAL CARRIED TO SUMMARY (US$)"</f>
        <v>DIVISION 07 - THERMAL AND MOISTURE PROTECTION 
TOTAL CARRIED TO SUMMARY (US$)</v>
      </c>
      <c r="C281" s="772"/>
      <c r="D281" s="445"/>
      <c r="E281" s="412"/>
      <c r="F281" s="412"/>
      <c r="G281" s="412"/>
      <c r="H281" s="411"/>
      <c r="I281" s="413"/>
      <c r="J281" s="413">
        <f>SUM(J244:J268)</f>
        <v>83886192.629999995</v>
      </c>
      <c r="K281" s="448"/>
    </row>
    <row r="282" spans="1:11" ht="15" thickTop="1" x14ac:dyDescent="0.2"/>
  </sheetData>
  <autoFilter ref="A8:J282" xr:uid="{D5AD15CC-0372-4C59-8A7B-AADCDE41A8E4}"/>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rowBreaks count="1" manualBreakCount="1">
    <brk id="137" max="9"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0536-6DF8-4BE7-98A6-2D54D49BDBF1}">
  <sheetPr codeName="Sheet9">
    <pageSetUpPr fitToPage="1"/>
  </sheetPr>
  <dimension ref="A1:K1286"/>
  <sheetViews>
    <sheetView showGridLines="0" view="pageBreakPreview" zoomScale="90" zoomScaleSheetLayoutView="90" workbookViewId="0">
      <pane ySplit="8" topLeftCell="A1277"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775" customWidth="1"/>
    <col min="4" max="4" width="7.83203125" style="449" customWidth="1"/>
    <col min="5" max="8" width="15.83203125" style="426" customWidth="1"/>
    <col min="9" max="9" width="18.83203125" style="426" customWidth="1"/>
    <col min="10" max="10" width="20.83203125" style="426" customWidth="1"/>
    <col min="11" max="11" width="0" style="436" hidden="1" customWidth="1"/>
    <col min="12" max="16384" width="9.33203125" style="5"/>
  </cols>
  <sheetData>
    <row r="1" spans="1:11" ht="15" x14ac:dyDescent="0.2">
      <c r="A1" s="922" t="str">
        <f>Cover!A15&amp;" - "&amp;Cover!A17</f>
        <v>BILL NO 3 - MAIN TERMINAL BUILDING</v>
      </c>
      <c r="B1" s="922"/>
      <c r="C1" s="922"/>
      <c r="D1" s="922"/>
      <c r="E1" s="922"/>
      <c r="F1" s="922"/>
      <c r="G1" s="922"/>
      <c r="H1" s="922"/>
      <c r="I1" s="922"/>
      <c r="J1" s="922"/>
    </row>
    <row r="2" spans="1:11" ht="10.15" customHeight="1" x14ac:dyDescent="0.2">
      <c r="A2" s="922"/>
      <c r="B2" s="922"/>
      <c r="C2" s="922"/>
      <c r="D2" s="922"/>
      <c r="E2" s="922"/>
      <c r="F2" s="922"/>
      <c r="G2" s="922"/>
      <c r="H2" s="922"/>
      <c r="I2" s="922"/>
      <c r="J2" s="922"/>
    </row>
    <row r="3" spans="1:11" ht="15" x14ac:dyDescent="0.2">
      <c r="A3" s="922" t="s">
        <v>366</v>
      </c>
      <c r="B3" s="922"/>
      <c r="C3" s="922"/>
      <c r="D3" s="922"/>
      <c r="E3" s="922"/>
      <c r="F3" s="922"/>
      <c r="G3" s="922"/>
      <c r="H3" s="922"/>
      <c r="I3" s="922"/>
      <c r="J3" s="922"/>
    </row>
    <row r="4" spans="1:11" ht="10.15" customHeight="1" thickBot="1" x14ac:dyDescent="0.25">
      <c r="A4" s="52"/>
      <c r="B4" s="25"/>
      <c r="C4" s="767"/>
      <c r="D4" s="439"/>
      <c r="E4" s="392"/>
      <c r="F4" s="392"/>
      <c r="G4" s="392"/>
      <c r="H4" s="392"/>
      <c r="I4" s="392"/>
      <c r="J4" s="392"/>
    </row>
    <row r="5" spans="1:11" s="10" customFormat="1" ht="16.5" thickTop="1" thickBot="1" x14ac:dyDescent="0.25">
      <c r="A5" s="923" t="s">
        <v>65</v>
      </c>
      <c r="B5" s="925" t="s">
        <v>66</v>
      </c>
      <c r="C5" s="927" t="s">
        <v>67</v>
      </c>
      <c r="D5" s="928" t="s">
        <v>68</v>
      </c>
      <c r="E5" s="930" t="s">
        <v>69</v>
      </c>
      <c r="F5" s="930"/>
      <c r="G5" s="930"/>
      <c r="H5" s="930"/>
      <c r="I5" s="930"/>
      <c r="J5" s="428" t="s">
        <v>70</v>
      </c>
      <c r="K5" s="438"/>
    </row>
    <row r="6" spans="1:11" s="10" customFormat="1" ht="31.5" thickTop="1" thickBot="1" x14ac:dyDescent="0.25">
      <c r="A6" s="923"/>
      <c r="B6" s="925"/>
      <c r="C6" s="927"/>
      <c r="D6" s="928"/>
      <c r="E6" s="394" t="s">
        <v>71</v>
      </c>
      <c r="F6" s="395" t="s">
        <v>72</v>
      </c>
      <c r="G6" s="395" t="s">
        <v>73</v>
      </c>
      <c r="H6" s="395" t="s">
        <v>74</v>
      </c>
      <c r="I6" s="396" t="s">
        <v>75</v>
      </c>
      <c r="J6" s="397" t="s">
        <v>76</v>
      </c>
      <c r="K6" s="438"/>
    </row>
    <row r="7" spans="1:11" s="9" customFormat="1" ht="15.75" thickTop="1" thickBot="1" x14ac:dyDescent="0.25">
      <c r="A7" s="924"/>
      <c r="B7" s="926"/>
      <c r="C7" s="768" t="s">
        <v>77</v>
      </c>
      <c r="D7" s="929"/>
      <c r="E7" s="398" t="s">
        <v>78</v>
      </c>
      <c r="F7" s="398" t="s">
        <v>79</v>
      </c>
      <c r="G7" s="398" t="s">
        <v>80</v>
      </c>
      <c r="H7" s="399" t="s">
        <v>81</v>
      </c>
      <c r="I7" s="400" t="s">
        <v>82</v>
      </c>
      <c r="J7" s="400" t="s">
        <v>83</v>
      </c>
      <c r="K7" s="441"/>
    </row>
    <row r="8" spans="1:11" s="4" customFormat="1" ht="15.75" thickTop="1" x14ac:dyDescent="0.2">
      <c r="A8" s="219"/>
      <c r="B8" s="53"/>
      <c r="C8" s="809"/>
      <c r="D8" s="407"/>
      <c r="E8" s="425"/>
      <c r="F8" s="425"/>
      <c r="G8" s="425"/>
      <c r="H8" s="405"/>
      <c r="I8" s="409"/>
      <c r="J8" s="410"/>
      <c r="K8" s="437"/>
    </row>
    <row r="9" spans="1:11" s="4" customFormat="1" ht="15" x14ac:dyDescent="0.2">
      <c r="A9" s="219"/>
      <c r="B9" s="53" t="s">
        <v>367</v>
      </c>
      <c r="C9" s="809"/>
      <c r="D9" s="407"/>
      <c r="E9" s="425"/>
      <c r="F9" s="425"/>
      <c r="G9" s="425"/>
      <c r="H9" s="405"/>
      <c r="I9" s="409"/>
      <c r="J9" s="410"/>
      <c r="K9" s="437"/>
    </row>
    <row r="10" spans="1:11" s="4" customFormat="1" ht="15" x14ac:dyDescent="0.2">
      <c r="A10" s="219"/>
      <c r="B10" s="53"/>
      <c r="C10" s="870"/>
      <c r="D10" s="407"/>
      <c r="E10" s="425"/>
      <c r="F10" s="425"/>
      <c r="G10" s="425"/>
      <c r="H10" s="405"/>
      <c r="I10" s="409"/>
      <c r="J10" s="410"/>
      <c r="K10" s="437"/>
    </row>
    <row r="11" spans="1:11" s="4" customFormat="1" ht="57" x14ac:dyDescent="0.25">
      <c r="A11" s="219"/>
      <c r="B11" s="30" t="s">
        <v>368</v>
      </c>
      <c r="C11" s="864"/>
      <c r="D11" s="442"/>
      <c r="E11" s="425"/>
      <c r="F11" s="425"/>
      <c r="G11" s="425"/>
      <c r="H11" s="405"/>
      <c r="I11" s="409"/>
      <c r="J11" s="410"/>
      <c r="K11" s="437"/>
    </row>
    <row r="12" spans="1:11" s="4" customFormat="1" ht="8.1" customHeight="1" x14ac:dyDescent="0.25">
      <c r="A12" s="219"/>
      <c r="B12" s="30"/>
      <c r="C12" s="864"/>
      <c r="D12" s="442"/>
      <c r="E12" s="425"/>
      <c r="F12" s="425"/>
      <c r="G12" s="425"/>
      <c r="H12" s="405"/>
      <c r="I12" s="409"/>
      <c r="J12" s="410"/>
      <c r="K12" s="437"/>
    </row>
    <row r="13" spans="1:11" s="4" customFormat="1" x14ac:dyDescent="0.2">
      <c r="A13" s="42"/>
      <c r="B13" s="30" t="s">
        <v>369</v>
      </c>
      <c r="C13" s="773"/>
      <c r="D13" s="407"/>
      <c r="E13" s="425"/>
      <c r="F13" s="425"/>
      <c r="G13" s="425"/>
      <c r="H13" s="405"/>
      <c r="I13" s="409"/>
      <c r="J13" s="410"/>
      <c r="K13" s="437"/>
    </row>
    <row r="14" spans="1:11" s="4" customFormat="1" ht="8.1" customHeight="1" x14ac:dyDescent="0.2">
      <c r="A14" s="42"/>
      <c r="B14" s="2"/>
      <c r="C14" s="773"/>
      <c r="D14" s="407"/>
      <c r="E14" s="425"/>
      <c r="F14" s="425"/>
      <c r="G14" s="425"/>
      <c r="H14" s="405"/>
      <c r="I14" s="409"/>
      <c r="J14" s="410"/>
      <c r="K14" s="437"/>
    </row>
    <row r="15" spans="1:11" s="4" customFormat="1" x14ac:dyDescent="0.2">
      <c r="A15" s="42" t="s">
        <v>77</v>
      </c>
      <c r="B15" s="2" t="s">
        <v>3494</v>
      </c>
      <c r="C15" s="773">
        <v>7</v>
      </c>
      <c r="D15" s="407" t="s">
        <v>199</v>
      </c>
      <c r="E15" s="545">
        <v>0</v>
      </c>
      <c r="F15" s="545">
        <v>0</v>
      </c>
      <c r="G15" s="545">
        <v>0</v>
      </c>
      <c r="H15" s="545">
        <v>1025.55</v>
      </c>
      <c r="I15" s="546">
        <f>E15+F15+G15+H15</f>
        <v>1025.55</v>
      </c>
      <c r="J15" s="547">
        <f>I15*C15</f>
        <v>7178.85</v>
      </c>
      <c r="K15" s="437"/>
    </row>
    <row r="16" spans="1:11" s="4" customFormat="1" x14ac:dyDescent="0.2">
      <c r="A16" s="42"/>
      <c r="B16" s="2"/>
      <c r="C16" s="773"/>
      <c r="D16" s="407"/>
      <c r="E16" s="425"/>
      <c r="F16" s="425"/>
      <c r="G16" s="425"/>
      <c r="H16" s="405"/>
      <c r="I16" s="409"/>
      <c r="J16" s="410"/>
      <c r="K16" s="437"/>
    </row>
    <row r="17" spans="1:11" s="4" customFormat="1" x14ac:dyDescent="0.2">
      <c r="A17" s="42" t="s">
        <v>78</v>
      </c>
      <c r="B17" s="2" t="s">
        <v>3495</v>
      </c>
      <c r="C17" s="773">
        <v>27</v>
      </c>
      <c r="D17" s="407" t="s">
        <v>199</v>
      </c>
      <c r="E17" s="545">
        <v>0</v>
      </c>
      <c r="F17" s="545">
        <v>0</v>
      </c>
      <c r="G17" s="545">
        <v>0</v>
      </c>
      <c r="H17" s="545">
        <v>1117.6099999999999</v>
      </c>
      <c r="I17" s="546">
        <f>E17+F17+G17+H17</f>
        <v>1117.6099999999999</v>
      </c>
      <c r="J17" s="547">
        <f>I17*C17</f>
        <v>30175.47</v>
      </c>
      <c r="K17" s="437"/>
    </row>
    <row r="18" spans="1:11" s="4" customFormat="1" x14ac:dyDescent="0.2">
      <c r="A18" s="42"/>
      <c r="B18" s="2"/>
      <c r="C18" s="773"/>
      <c r="D18" s="407"/>
      <c r="E18" s="425"/>
      <c r="F18" s="425"/>
      <c r="G18" s="425"/>
      <c r="H18" s="405"/>
      <c r="I18" s="409"/>
      <c r="J18" s="410"/>
      <c r="K18" s="437"/>
    </row>
    <row r="19" spans="1:11" s="4" customFormat="1" x14ac:dyDescent="0.2">
      <c r="A19" s="42" t="s">
        <v>79</v>
      </c>
      <c r="B19" s="2" t="s">
        <v>3496</v>
      </c>
      <c r="C19" s="773">
        <v>29</v>
      </c>
      <c r="D19" s="407" t="s">
        <v>199</v>
      </c>
      <c r="E19" s="545">
        <v>0</v>
      </c>
      <c r="F19" s="545">
        <v>0</v>
      </c>
      <c r="G19" s="545">
        <v>0</v>
      </c>
      <c r="H19" s="545">
        <v>1074.79</v>
      </c>
      <c r="I19" s="546">
        <f>E19+F19+G19+H19</f>
        <v>1074.79</v>
      </c>
      <c r="J19" s="547">
        <f>I19*C19</f>
        <v>31168.91</v>
      </c>
      <c r="K19" s="437"/>
    </row>
    <row r="20" spans="1:11" s="4" customFormat="1" x14ac:dyDescent="0.2">
      <c r="A20" s="42"/>
      <c r="B20" s="2"/>
      <c r="C20" s="773"/>
      <c r="D20" s="407"/>
      <c r="E20" s="425"/>
      <c r="F20" s="425"/>
      <c r="G20" s="425"/>
      <c r="H20" s="405"/>
      <c r="I20" s="409"/>
      <c r="J20" s="410"/>
      <c r="K20" s="437"/>
    </row>
    <row r="21" spans="1:11" s="4" customFormat="1" x14ac:dyDescent="0.2">
      <c r="A21" s="42" t="s">
        <v>80</v>
      </c>
      <c r="B21" s="2" t="s">
        <v>3497</v>
      </c>
      <c r="C21" s="773">
        <v>27</v>
      </c>
      <c r="D21" s="407" t="s">
        <v>199</v>
      </c>
      <c r="E21" s="545">
        <v>0</v>
      </c>
      <c r="F21" s="545">
        <v>0</v>
      </c>
      <c r="G21" s="545">
        <v>0</v>
      </c>
      <c r="H21" s="545">
        <v>1173.28</v>
      </c>
      <c r="I21" s="546">
        <f>E21+F21+G21+H21</f>
        <v>1173.28</v>
      </c>
      <c r="J21" s="547">
        <f>I21*C21</f>
        <v>31678.560000000001</v>
      </c>
      <c r="K21" s="437"/>
    </row>
    <row r="22" spans="1:11" s="4" customFormat="1" x14ac:dyDescent="0.2">
      <c r="A22" s="42"/>
      <c r="B22" s="2"/>
      <c r="C22" s="773"/>
      <c r="D22" s="407"/>
      <c r="E22" s="425"/>
      <c r="F22" s="425"/>
      <c r="G22" s="425"/>
      <c r="H22" s="405"/>
      <c r="I22" s="409"/>
      <c r="J22" s="410"/>
      <c r="K22" s="437"/>
    </row>
    <row r="23" spans="1:11" s="4" customFormat="1" x14ac:dyDescent="0.2">
      <c r="A23" s="42" t="s">
        <v>81</v>
      </c>
      <c r="B23" s="2" t="s">
        <v>3498</v>
      </c>
      <c r="C23" s="773">
        <v>2</v>
      </c>
      <c r="D23" s="407" t="s">
        <v>199</v>
      </c>
      <c r="E23" s="545">
        <v>0</v>
      </c>
      <c r="F23" s="545">
        <v>0</v>
      </c>
      <c r="G23" s="545">
        <v>0</v>
      </c>
      <c r="H23" s="545">
        <v>1117.6099999999999</v>
      </c>
      <c r="I23" s="546">
        <f>E23+F23+G23+H23</f>
        <v>1117.6099999999999</v>
      </c>
      <c r="J23" s="547">
        <f>I23*C23</f>
        <v>2235.2199999999998</v>
      </c>
      <c r="K23" s="437"/>
    </row>
    <row r="24" spans="1:11" s="4" customFormat="1" x14ac:dyDescent="0.2">
      <c r="A24" s="42"/>
      <c r="B24" s="2"/>
      <c r="C24" s="773"/>
      <c r="D24" s="407"/>
      <c r="E24" s="425"/>
      <c r="F24" s="425"/>
      <c r="G24" s="425"/>
      <c r="H24" s="405"/>
      <c r="I24" s="409"/>
      <c r="J24" s="410"/>
      <c r="K24" s="437"/>
    </row>
    <row r="25" spans="1:11" s="4" customFormat="1" x14ac:dyDescent="0.2">
      <c r="A25" s="42" t="s">
        <v>92</v>
      </c>
      <c r="B25" s="2" t="s">
        <v>3499</v>
      </c>
      <c r="C25" s="773">
        <v>17</v>
      </c>
      <c r="D25" s="407" t="s">
        <v>199</v>
      </c>
      <c r="E25" s="545">
        <v>0</v>
      </c>
      <c r="F25" s="545">
        <v>0</v>
      </c>
      <c r="G25" s="545">
        <v>0</v>
      </c>
      <c r="H25" s="545">
        <v>1218.24</v>
      </c>
      <c r="I25" s="546">
        <f>E25+F25+G25+H25</f>
        <v>1218.24</v>
      </c>
      <c r="J25" s="547">
        <f>I25*C25</f>
        <v>20710.080000000002</v>
      </c>
      <c r="K25" s="437"/>
    </row>
    <row r="26" spans="1:11" s="4" customFormat="1" x14ac:dyDescent="0.2">
      <c r="A26" s="42"/>
      <c r="B26" s="2"/>
      <c r="C26" s="773"/>
      <c r="D26" s="407"/>
      <c r="E26" s="425"/>
      <c r="F26" s="425"/>
      <c r="G26" s="425"/>
      <c r="H26" s="405"/>
      <c r="I26" s="409"/>
      <c r="J26" s="410"/>
      <c r="K26" s="437"/>
    </row>
    <row r="27" spans="1:11" s="4" customFormat="1" x14ac:dyDescent="0.2">
      <c r="A27" s="42" t="s">
        <v>94</v>
      </c>
      <c r="B27" s="2" t="s">
        <v>3500</v>
      </c>
      <c r="C27" s="773">
        <v>6</v>
      </c>
      <c r="D27" s="407" t="s">
        <v>199</v>
      </c>
      <c r="E27" s="545">
        <v>0</v>
      </c>
      <c r="F27" s="545">
        <v>0</v>
      </c>
      <c r="G27" s="545">
        <v>0</v>
      </c>
      <c r="H27" s="545">
        <v>1263.2</v>
      </c>
      <c r="I27" s="546">
        <f>E27+F27+G27+H27</f>
        <v>1263.2</v>
      </c>
      <c r="J27" s="547">
        <f>I27*C27</f>
        <v>7579.2</v>
      </c>
      <c r="K27" s="437"/>
    </row>
    <row r="28" spans="1:11" s="4" customFormat="1" x14ac:dyDescent="0.2">
      <c r="A28" s="42"/>
      <c r="B28" s="2"/>
      <c r="C28" s="773"/>
      <c r="D28" s="407"/>
      <c r="E28" s="425"/>
      <c r="F28" s="425"/>
      <c r="G28" s="425"/>
      <c r="H28" s="405"/>
      <c r="I28" s="409"/>
      <c r="J28" s="410"/>
      <c r="K28" s="437"/>
    </row>
    <row r="29" spans="1:11" s="4" customFormat="1" x14ac:dyDescent="0.2">
      <c r="A29" s="42" t="s">
        <v>96</v>
      </c>
      <c r="B29" s="2" t="s">
        <v>3501</v>
      </c>
      <c r="C29" s="773">
        <v>2</v>
      </c>
      <c r="D29" s="407" t="s">
        <v>199</v>
      </c>
      <c r="E29" s="545">
        <v>0</v>
      </c>
      <c r="F29" s="545">
        <v>0</v>
      </c>
      <c r="G29" s="545">
        <v>0</v>
      </c>
      <c r="H29" s="545">
        <v>1117.6099999999999</v>
      </c>
      <c r="I29" s="546">
        <f>E29+F29+G29+H29</f>
        <v>1117.6099999999999</v>
      </c>
      <c r="J29" s="547">
        <f>I29*C29</f>
        <v>2235.2199999999998</v>
      </c>
      <c r="K29" s="437"/>
    </row>
    <row r="30" spans="1:11" s="4" customFormat="1" ht="5.25" customHeight="1" x14ac:dyDescent="0.2">
      <c r="A30" s="42"/>
      <c r="B30" s="2"/>
      <c r="C30" s="773"/>
      <c r="D30" s="407"/>
      <c r="E30" s="425"/>
      <c r="F30" s="425"/>
      <c r="G30" s="425"/>
      <c r="H30" s="405"/>
      <c r="I30" s="409"/>
      <c r="J30" s="410"/>
      <c r="K30" s="437"/>
    </row>
    <row r="31" spans="1:11" s="4" customFormat="1" x14ac:dyDescent="0.2">
      <c r="A31" s="42" t="s">
        <v>99</v>
      </c>
      <c r="B31" s="2" t="s">
        <v>3502</v>
      </c>
      <c r="C31" s="773">
        <v>14</v>
      </c>
      <c r="D31" s="407" t="s">
        <v>199</v>
      </c>
      <c r="E31" s="545">
        <v>0</v>
      </c>
      <c r="F31" s="545">
        <v>0</v>
      </c>
      <c r="G31" s="545">
        <v>0</v>
      </c>
      <c r="H31" s="545">
        <v>1025.55</v>
      </c>
      <c r="I31" s="546">
        <f>E31+F31+G31+H31</f>
        <v>1025.55</v>
      </c>
      <c r="J31" s="547">
        <f>I31*C31</f>
        <v>14357.7</v>
      </c>
      <c r="K31" s="437"/>
    </row>
    <row r="32" spans="1:11" s="4" customFormat="1" ht="5.25" customHeight="1" x14ac:dyDescent="0.2">
      <c r="A32" s="42"/>
      <c r="B32" s="2"/>
      <c r="C32" s="773"/>
      <c r="D32" s="407"/>
      <c r="E32" s="425"/>
      <c r="F32" s="425"/>
      <c r="G32" s="425"/>
      <c r="H32" s="405"/>
      <c r="I32" s="409"/>
      <c r="J32" s="410"/>
      <c r="K32" s="437"/>
    </row>
    <row r="33" spans="1:11" s="4" customFormat="1" x14ac:dyDescent="0.2">
      <c r="A33" s="42" t="s">
        <v>101</v>
      </c>
      <c r="B33" s="2" t="s">
        <v>3503</v>
      </c>
      <c r="C33" s="773">
        <v>12</v>
      </c>
      <c r="D33" s="407" t="s">
        <v>199</v>
      </c>
      <c r="E33" s="545">
        <v>0</v>
      </c>
      <c r="F33" s="545">
        <v>0</v>
      </c>
      <c r="G33" s="545">
        <v>0</v>
      </c>
      <c r="H33" s="545">
        <v>1117.6099999999999</v>
      </c>
      <c r="I33" s="546">
        <f>E33+F33+G33+H33</f>
        <v>1117.6099999999999</v>
      </c>
      <c r="J33" s="547">
        <f>I33*C33</f>
        <v>13411.32</v>
      </c>
      <c r="K33" s="437"/>
    </row>
    <row r="34" spans="1:11" s="4" customFormat="1" ht="5.25" customHeight="1" x14ac:dyDescent="0.2">
      <c r="A34" s="42"/>
      <c r="B34" s="2"/>
      <c r="C34" s="773"/>
      <c r="D34" s="407"/>
      <c r="E34" s="425"/>
      <c r="F34" s="425"/>
      <c r="G34" s="425"/>
      <c r="H34" s="405"/>
      <c r="I34" s="409"/>
      <c r="J34" s="410"/>
      <c r="K34" s="437"/>
    </row>
    <row r="35" spans="1:11" s="4" customFormat="1" x14ac:dyDescent="0.2">
      <c r="A35" s="42" t="s">
        <v>103</v>
      </c>
      <c r="B35" s="2" t="s">
        <v>3504</v>
      </c>
      <c r="C35" s="773">
        <v>7</v>
      </c>
      <c r="D35" s="407" t="s">
        <v>199</v>
      </c>
      <c r="E35" s="545">
        <v>0</v>
      </c>
      <c r="F35" s="545">
        <v>0</v>
      </c>
      <c r="G35" s="545">
        <v>0</v>
      </c>
      <c r="H35" s="545">
        <v>1025.55</v>
      </c>
      <c r="I35" s="546">
        <f>E35+F35+G35+H35</f>
        <v>1025.55</v>
      </c>
      <c r="J35" s="547">
        <f>I35*C35</f>
        <v>7178.85</v>
      </c>
      <c r="K35" s="437"/>
    </row>
    <row r="36" spans="1:11" s="4" customFormat="1" x14ac:dyDescent="0.2">
      <c r="A36" s="42"/>
      <c r="B36" s="2"/>
      <c r="C36" s="773"/>
      <c r="D36" s="407"/>
      <c r="E36" s="425"/>
      <c r="F36" s="425"/>
      <c r="G36" s="425"/>
      <c r="H36" s="405"/>
      <c r="I36" s="409"/>
      <c r="J36" s="410"/>
      <c r="K36" s="437"/>
    </row>
    <row r="37" spans="1:11" s="4" customFormat="1" x14ac:dyDescent="0.2">
      <c r="A37" s="42" t="s">
        <v>105</v>
      </c>
      <c r="B37" s="2" t="s">
        <v>3505</v>
      </c>
      <c r="C37" s="773">
        <v>2</v>
      </c>
      <c r="D37" s="407" t="s">
        <v>199</v>
      </c>
      <c r="E37" s="545">
        <v>0</v>
      </c>
      <c r="F37" s="545">
        <v>0</v>
      </c>
      <c r="G37" s="545">
        <v>0</v>
      </c>
      <c r="H37" s="545">
        <v>1074.79</v>
      </c>
      <c r="I37" s="546">
        <f>E37+F37+G37+H37</f>
        <v>1074.79</v>
      </c>
      <c r="J37" s="547">
        <f>I37*C37</f>
        <v>2149.58</v>
      </c>
      <c r="K37" s="437"/>
    </row>
    <row r="38" spans="1:11" s="4" customFormat="1" x14ac:dyDescent="0.2">
      <c r="A38" s="42"/>
      <c r="B38" s="2"/>
      <c r="C38" s="773"/>
      <c r="D38" s="407"/>
      <c r="E38" s="425"/>
      <c r="F38" s="425"/>
      <c r="G38" s="425"/>
      <c r="H38" s="405"/>
      <c r="I38" s="409"/>
      <c r="J38" s="410"/>
      <c r="K38" s="437"/>
    </row>
    <row r="39" spans="1:11" s="4" customFormat="1" x14ac:dyDescent="0.2">
      <c r="A39" s="1" t="s">
        <v>107</v>
      </c>
      <c r="B39" s="2" t="s">
        <v>3506</v>
      </c>
      <c r="C39" s="773">
        <v>1</v>
      </c>
      <c r="D39" s="407" t="s">
        <v>199</v>
      </c>
      <c r="E39" s="545">
        <v>0</v>
      </c>
      <c r="F39" s="545">
        <v>0</v>
      </c>
      <c r="G39" s="545">
        <v>0</v>
      </c>
      <c r="H39" s="545">
        <v>1173.28</v>
      </c>
      <c r="I39" s="546">
        <f>E39+F39+G39+H39</f>
        <v>1173.28</v>
      </c>
      <c r="J39" s="547">
        <f>I39*C39</f>
        <v>1173.28</v>
      </c>
      <c r="K39" s="437"/>
    </row>
    <row r="40" spans="1:11" s="4" customFormat="1" x14ac:dyDescent="0.2">
      <c r="A40" s="42"/>
      <c r="B40" s="2"/>
      <c r="C40" s="773"/>
      <c r="D40" s="407"/>
      <c r="E40" s="425"/>
      <c r="F40" s="425"/>
      <c r="G40" s="425"/>
      <c r="H40" s="405"/>
      <c r="I40" s="409"/>
      <c r="J40" s="410"/>
      <c r="K40" s="437"/>
    </row>
    <row r="41" spans="1:11" s="4" customFormat="1" x14ac:dyDescent="0.2">
      <c r="A41" s="42" t="s">
        <v>109</v>
      </c>
      <c r="B41" s="2" t="s">
        <v>3507</v>
      </c>
      <c r="C41" s="773">
        <v>3</v>
      </c>
      <c r="D41" s="407" t="s">
        <v>199</v>
      </c>
      <c r="E41" s="545">
        <v>0</v>
      </c>
      <c r="F41" s="545">
        <v>0</v>
      </c>
      <c r="G41" s="545">
        <v>0</v>
      </c>
      <c r="H41" s="545">
        <v>1117.6099999999999</v>
      </c>
      <c r="I41" s="546">
        <f>E41+F41+G41+H41</f>
        <v>1117.6099999999999</v>
      </c>
      <c r="J41" s="547">
        <f>I41*C41</f>
        <v>3352.83</v>
      </c>
      <c r="K41" s="437"/>
    </row>
    <row r="42" spans="1:11" s="4" customFormat="1" x14ac:dyDescent="0.2">
      <c r="A42" s="42"/>
      <c r="B42" s="2"/>
      <c r="C42" s="773"/>
      <c r="D42" s="407"/>
      <c r="E42" s="425"/>
      <c r="F42" s="425"/>
      <c r="G42" s="425"/>
      <c r="H42" s="405"/>
      <c r="I42" s="409"/>
      <c r="J42" s="410"/>
      <c r="K42" s="437"/>
    </row>
    <row r="43" spans="1:11" s="4" customFormat="1" ht="6.75" customHeight="1" x14ac:dyDescent="0.2">
      <c r="A43" s="42"/>
      <c r="B43" s="2"/>
      <c r="C43" s="773"/>
      <c r="D43" s="407"/>
      <c r="E43" s="425"/>
      <c r="F43" s="425"/>
      <c r="G43" s="425"/>
      <c r="H43" s="405"/>
      <c r="I43" s="409"/>
      <c r="J43" s="410"/>
      <c r="K43" s="437"/>
    </row>
    <row r="44" spans="1:11" s="4" customFormat="1" x14ac:dyDescent="0.2">
      <c r="A44" s="42"/>
      <c r="B44" s="2"/>
      <c r="C44" s="773"/>
      <c r="D44" s="407"/>
      <c r="E44" s="425"/>
      <c r="F44" s="425"/>
      <c r="G44" s="425"/>
      <c r="H44" s="405"/>
      <c r="I44" s="409"/>
      <c r="J44" s="410"/>
      <c r="K44" s="437"/>
    </row>
    <row r="45" spans="1:11" s="4" customFormat="1" ht="15.75" thickBot="1" x14ac:dyDescent="0.3">
      <c r="A45" s="31"/>
      <c r="B45" s="32" t="s">
        <v>111</v>
      </c>
      <c r="C45" s="772"/>
      <c r="D45" s="445"/>
      <c r="E45" s="412"/>
      <c r="F45" s="412"/>
      <c r="G45" s="412"/>
      <c r="H45" s="411"/>
      <c r="I45" s="413"/>
      <c r="J45" s="413">
        <f>SUM(J10:J44)</f>
        <v>174585.07</v>
      </c>
      <c r="K45" s="242">
        <v>1</v>
      </c>
    </row>
    <row r="46" spans="1:11" s="4" customFormat="1" ht="15" thickTop="1" x14ac:dyDescent="0.2">
      <c r="A46" s="42"/>
      <c r="B46" s="2"/>
      <c r="C46" s="773"/>
      <c r="D46" s="407"/>
      <c r="E46" s="425"/>
      <c r="F46" s="425"/>
      <c r="G46" s="425"/>
      <c r="H46" s="405"/>
      <c r="I46" s="409"/>
      <c r="J46" s="410"/>
      <c r="K46" s="437"/>
    </row>
    <row r="47" spans="1:11" s="4" customFormat="1" ht="30" x14ac:dyDescent="0.2">
      <c r="A47" s="42"/>
      <c r="B47" s="53" t="s">
        <v>370</v>
      </c>
      <c r="C47" s="773"/>
      <c r="D47" s="407"/>
      <c r="E47" s="425"/>
      <c r="F47" s="425"/>
      <c r="G47" s="425"/>
      <c r="H47" s="405"/>
      <c r="I47" s="409"/>
      <c r="J47" s="410"/>
      <c r="K47" s="437"/>
    </row>
    <row r="48" spans="1:11" s="4" customFormat="1" ht="7.5" customHeight="1" x14ac:dyDescent="0.2">
      <c r="A48" s="42"/>
      <c r="B48" s="2"/>
      <c r="C48" s="773"/>
      <c r="D48" s="407"/>
      <c r="E48" s="425"/>
      <c r="F48" s="425"/>
      <c r="G48" s="425"/>
      <c r="H48" s="405"/>
      <c r="I48" s="409"/>
      <c r="J48" s="410"/>
      <c r="K48" s="437"/>
    </row>
    <row r="49" spans="1:11" s="4" customFormat="1" ht="57" x14ac:dyDescent="0.2">
      <c r="A49" s="42"/>
      <c r="B49" s="30" t="s">
        <v>368</v>
      </c>
      <c r="C49" s="773"/>
      <c r="D49" s="407"/>
      <c r="E49" s="425"/>
      <c r="F49" s="425"/>
      <c r="G49" s="425"/>
      <c r="H49" s="405"/>
      <c r="I49" s="409"/>
      <c r="J49" s="410"/>
      <c r="K49" s="437"/>
    </row>
    <row r="50" spans="1:11" s="4" customFormat="1" x14ac:dyDescent="0.2">
      <c r="A50" s="42"/>
      <c r="B50" s="2"/>
      <c r="C50" s="773"/>
      <c r="D50" s="407"/>
      <c r="E50" s="425"/>
      <c r="F50" s="425"/>
      <c r="G50" s="425"/>
      <c r="H50" s="405"/>
      <c r="I50" s="409"/>
      <c r="J50" s="410"/>
      <c r="K50" s="437"/>
    </row>
    <row r="51" spans="1:11" s="4" customFormat="1" x14ac:dyDescent="0.2">
      <c r="A51" s="42"/>
      <c r="B51" s="30" t="s">
        <v>371</v>
      </c>
      <c r="C51" s="773"/>
      <c r="D51" s="407"/>
      <c r="E51" s="425"/>
      <c r="F51" s="425"/>
      <c r="G51" s="425"/>
      <c r="H51" s="405"/>
      <c r="I51" s="409"/>
      <c r="J51" s="410"/>
      <c r="K51" s="437"/>
    </row>
    <row r="52" spans="1:11" s="4" customFormat="1" x14ac:dyDescent="0.2">
      <c r="A52" s="42"/>
      <c r="B52" s="2"/>
      <c r="C52" s="773"/>
      <c r="D52" s="407"/>
      <c r="E52" s="425"/>
      <c r="F52" s="425"/>
      <c r="G52" s="425"/>
      <c r="H52" s="405"/>
      <c r="I52" s="409"/>
      <c r="J52" s="410"/>
      <c r="K52" s="437"/>
    </row>
    <row r="53" spans="1:11" s="4" customFormat="1" x14ac:dyDescent="0.2">
      <c r="A53" s="220" t="s">
        <v>77</v>
      </c>
      <c r="B53" s="2" t="s">
        <v>3508</v>
      </c>
      <c r="C53" s="773">
        <v>3</v>
      </c>
      <c r="D53" s="407" t="s">
        <v>199</v>
      </c>
      <c r="E53" s="545">
        <v>0</v>
      </c>
      <c r="F53" s="545">
        <v>0</v>
      </c>
      <c r="G53" s="545">
        <v>0</v>
      </c>
      <c r="H53" s="545">
        <v>1218.24</v>
      </c>
      <c r="I53" s="546">
        <f>E53+F53+G53+H53</f>
        <v>1218.24</v>
      </c>
      <c r="J53" s="547">
        <f>I53*C53</f>
        <v>3654.72</v>
      </c>
      <c r="K53" s="437"/>
    </row>
    <row r="54" spans="1:11" s="4" customFormat="1" x14ac:dyDescent="0.2">
      <c r="A54" s="220"/>
      <c r="B54" s="2"/>
      <c r="C54" s="773"/>
      <c r="D54" s="407"/>
      <c r="E54" s="425"/>
      <c r="F54" s="425"/>
      <c r="G54" s="425"/>
      <c r="H54" s="405"/>
      <c r="I54" s="409"/>
      <c r="J54" s="410"/>
      <c r="K54" s="437"/>
    </row>
    <row r="55" spans="1:11" s="4" customFormat="1" x14ac:dyDescent="0.2">
      <c r="A55" s="220" t="s">
        <v>78</v>
      </c>
      <c r="B55" s="2" t="s">
        <v>3509</v>
      </c>
      <c r="C55" s="773">
        <v>1</v>
      </c>
      <c r="D55" s="407" t="s">
        <v>199</v>
      </c>
      <c r="E55" s="545">
        <v>0</v>
      </c>
      <c r="F55" s="545">
        <v>0</v>
      </c>
      <c r="G55" s="545">
        <v>0</v>
      </c>
      <c r="H55" s="545">
        <v>1173.28</v>
      </c>
      <c r="I55" s="546">
        <f>E55+F55+G55+H55</f>
        <v>1173.28</v>
      </c>
      <c r="J55" s="547">
        <f>I55*C55</f>
        <v>1173.28</v>
      </c>
      <c r="K55" s="437"/>
    </row>
    <row r="56" spans="1:11" s="4" customFormat="1" x14ac:dyDescent="0.2">
      <c r="A56" s="220"/>
      <c r="B56" s="2"/>
      <c r="C56" s="773"/>
      <c r="D56" s="407"/>
      <c r="E56" s="425"/>
      <c r="F56" s="425"/>
      <c r="G56" s="425"/>
      <c r="H56" s="405"/>
      <c r="I56" s="409"/>
      <c r="J56" s="410"/>
      <c r="K56" s="437"/>
    </row>
    <row r="57" spans="1:11" s="4" customFormat="1" x14ac:dyDescent="0.2">
      <c r="A57" s="220" t="s">
        <v>79</v>
      </c>
      <c r="B57" s="2" t="s">
        <v>3510</v>
      </c>
      <c r="C57" s="773">
        <v>2</v>
      </c>
      <c r="D57" s="407" t="s">
        <v>199</v>
      </c>
      <c r="E57" s="545">
        <v>0</v>
      </c>
      <c r="F57" s="545">
        <v>0</v>
      </c>
      <c r="G57" s="545">
        <v>0</v>
      </c>
      <c r="H57" s="545">
        <v>1025.55</v>
      </c>
      <c r="I57" s="546">
        <f>E57+F57+G57+H57</f>
        <v>1025.55</v>
      </c>
      <c r="J57" s="547">
        <f>I57*C57</f>
        <v>2051.1</v>
      </c>
      <c r="K57" s="437"/>
    </row>
    <row r="58" spans="1:11" s="4" customFormat="1" x14ac:dyDescent="0.2">
      <c r="A58" s="220"/>
      <c r="B58" s="2"/>
      <c r="C58" s="773"/>
      <c r="D58" s="407"/>
      <c r="E58" s="425"/>
      <c r="F58" s="425"/>
      <c r="G58" s="425"/>
      <c r="H58" s="405"/>
      <c r="I58" s="409"/>
      <c r="J58" s="410"/>
      <c r="K58" s="437"/>
    </row>
    <row r="59" spans="1:11" s="4" customFormat="1" x14ac:dyDescent="0.2">
      <c r="A59" s="220" t="s">
        <v>80</v>
      </c>
      <c r="B59" s="2" t="s">
        <v>3511</v>
      </c>
      <c r="C59" s="773">
        <v>4</v>
      </c>
      <c r="D59" s="407" t="s">
        <v>199</v>
      </c>
      <c r="E59" s="545">
        <v>0</v>
      </c>
      <c r="F59" s="545">
        <v>0</v>
      </c>
      <c r="G59" s="545">
        <v>0</v>
      </c>
      <c r="H59" s="545">
        <v>1218.24</v>
      </c>
      <c r="I59" s="546">
        <f>E59+F59+G59+H59</f>
        <v>1218.24</v>
      </c>
      <c r="J59" s="547">
        <f>I59*C59</f>
        <v>4872.96</v>
      </c>
      <c r="K59" s="437"/>
    </row>
    <row r="60" spans="1:11" s="4" customFormat="1" x14ac:dyDescent="0.2">
      <c r="A60" s="220"/>
      <c r="B60" s="2"/>
      <c r="C60" s="773"/>
      <c r="D60" s="407"/>
      <c r="E60" s="425"/>
      <c r="F60" s="425"/>
      <c r="G60" s="425"/>
      <c r="H60" s="405"/>
      <c r="I60" s="409"/>
      <c r="J60" s="410"/>
      <c r="K60" s="437"/>
    </row>
    <row r="61" spans="1:11" s="4" customFormat="1" x14ac:dyDescent="0.2">
      <c r="A61" s="220" t="s">
        <v>81</v>
      </c>
      <c r="B61" s="2" t="s">
        <v>3512</v>
      </c>
      <c r="C61" s="773">
        <v>22</v>
      </c>
      <c r="D61" s="407" t="s">
        <v>199</v>
      </c>
      <c r="E61" s="545">
        <v>0</v>
      </c>
      <c r="F61" s="545">
        <v>0</v>
      </c>
      <c r="G61" s="545">
        <v>0</v>
      </c>
      <c r="H61" s="545">
        <v>1070.51</v>
      </c>
      <c r="I61" s="546">
        <f>E61+F61+G61+H61</f>
        <v>1070.51</v>
      </c>
      <c r="J61" s="547">
        <f>I61*C61</f>
        <v>23551.22</v>
      </c>
      <c r="K61" s="437"/>
    </row>
    <row r="62" spans="1:11" s="4" customFormat="1" x14ac:dyDescent="0.2">
      <c r="A62" s="220"/>
      <c r="B62" s="2"/>
      <c r="C62" s="773"/>
      <c r="D62" s="407"/>
      <c r="E62" s="425"/>
      <c r="F62" s="425"/>
      <c r="G62" s="425"/>
      <c r="H62" s="405"/>
      <c r="I62" s="409"/>
      <c r="J62" s="410"/>
      <c r="K62" s="437"/>
    </row>
    <row r="63" spans="1:11" s="4" customFormat="1" x14ac:dyDescent="0.2">
      <c r="A63" s="220" t="s">
        <v>92</v>
      </c>
      <c r="B63" s="2" t="s">
        <v>3513</v>
      </c>
      <c r="C63" s="773">
        <v>1</v>
      </c>
      <c r="D63" s="407" t="s">
        <v>199</v>
      </c>
      <c r="E63" s="545">
        <v>0</v>
      </c>
      <c r="F63" s="545">
        <v>0</v>
      </c>
      <c r="G63" s="545">
        <v>0</v>
      </c>
      <c r="H63" s="545">
        <v>1070.51</v>
      </c>
      <c r="I63" s="546">
        <f>E63+F63+G63+H63</f>
        <v>1070.51</v>
      </c>
      <c r="J63" s="547">
        <f>I63*C63</f>
        <v>1070.51</v>
      </c>
      <c r="K63" s="437"/>
    </row>
    <row r="64" spans="1:11" s="4" customFormat="1" x14ac:dyDescent="0.2">
      <c r="A64" s="220"/>
      <c r="B64" s="2"/>
      <c r="C64" s="773"/>
      <c r="D64" s="407"/>
      <c r="E64" s="425"/>
      <c r="F64" s="425"/>
      <c r="G64" s="425"/>
      <c r="H64" s="405"/>
      <c r="I64" s="409"/>
      <c r="J64" s="410"/>
      <c r="K64" s="437"/>
    </row>
    <row r="65" spans="1:11" s="4" customFormat="1" x14ac:dyDescent="0.2">
      <c r="A65" s="220" t="s">
        <v>94</v>
      </c>
      <c r="B65" s="2" t="s">
        <v>3514</v>
      </c>
      <c r="C65" s="773">
        <v>5</v>
      </c>
      <c r="D65" s="407" t="s">
        <v>199</v>
      </c>
      <c r="E65" s="545">
        <v>0</v>
      </c>
      <c r="F65" s="545">
        <v>0</v>
      </c>
      <c r="G65" s="545">
        <v>0</v>
      </c>
      <c r="H65" s="545">
        <v>1025.55</v>
      </c>
      <c r="I65" s="546">
        <f>E65+F65+G65+H65</f>
        <v>1025.55</v>
      </c>
      <c r="J65" s="547">
        <f>I65*C65</f>
        <v>5127.75</v>
      </c>
      <c r="K65" s="437"/>
    </row>
    <row r="66" spans="1:11" s="4" customFormat="1" x14ac:dyDescent="0.2">
      <c r="A66" s="220"/>
      <c r="B66" s="2"/>
      <c r="C66" s="773"/>
      <c r="D66" s="407"/>
      <c r="E66" s="425"/>
      <c r="F66" s="425"/>
      <c r="G66" s="425"/>
      <c r="H66" s="405"/>
      <c r="I66" s="409"/>
      <c r="J66" s="410"/>
      <c r="K66" s="437"/>
    </row>
    <row r="67" spans="1:11" s="4" customFormat="1" x14ac:dyDescent="0.2">
      <c r="A67" s="220" t="s">
        <v>96</v>
      </c>
      <c r="B67" s="2" t="s">
        <v>3515</v>
      </c>
      <c r="C67" s="773">
        <v>12</v>
      </c>
      <c r="D67" s="407" t="s">
        <v>199</v>
      </c>
      <c r="E67" s="545">
        <v>0</v>
      </c>
      <c r="F67" s="545">
        <v>0</v>
      </c>
      <c r="G67" s="545">
        <v>0</v>
      </c>
      <c r="H67" s="545">
        <v>1070.51</v>
      </c>
      <c r="I67" s="546">
        <f>E67+F67+G67+H67</f>
        <v>1070.51</v>
      </c>
      <c r="J67" s="547">
        <f>I67*C67</f>
        <v>12846.12</v>
      </c>
      <c r="K67" s="437"/>
    </row>
    <row r="68" spans="1:11" s="4" customFormat="1" x14ac:dyDescent="0.2">
      <c r="A68" s="220"/>
      <c r="B68" s="2"/>
      <c r="C68" s="773"/>
      <c r="D68" s="407"/>
      <c r="E68" s="425"/>
      <c r="F68" s="425"/>
      <c r="G68" s="425"/>
      <c r="H68" s="405"/>
      <c r="I68" s="409"/>
      <c r="J68" s="410"/>
      <c r="K68" s="437"/>
    </row>
    <row r="69" spans="1:11" s="4" customFormat="1" x14ac:dyDescent="0.2">
      <c r="A69" s="220" t="s">
        <v>99</v>
      </c>
      <c r="B69" s="2" t="s">
        <v>3516</v>
      </c>
      <c r="C69" s="773">
        <v>1</v>
      </c>
      <c r="D69" s="407" t="s">
        <v>199</v>
      </c>
      <c r="E69" s="545">
        <v>0</v>
      </c>
      <c r="F69" s="545">
        <v>0</v>
      </c>
      <c r="G69" s="545">
        <v>0</v>
      </c>
      <c r="H69" s="545">
        <v>1173.28</v>
      </c>
      <c r="I69" s="546">
        <f>E69+F69+G69+H69</f>
        <v>1173.28</v>
      </c>
      <c r="J69" s="547">
        <f>I69*C69</f>
        <v>1173.28</v>
      </c>
      <c r="K69" s="437"/>
    </row>
    <row r="70" spans="1:11" s="4" customFormat="1" x14ac:dyDescent="0.2">
      <c r="A70" s="220"/>
      <c r="B70" s="2"/>
      <c r="C70" s="773"/>
      <c r="D70" s="407"/>
      <c r="E70" s="425"/>
      <c r="F70" s="425"/>
      <c r="G70" s="425"/>
      <c r="H70" s="405"/>
      <c r="I70" s="409"/>
      <c r="J70" s="410"/>
      <c r="K70" s="437"/>
    </row>
    <row r="71" spans="1:11" s="4" customFormat="1" x14ac:dyDescent="0.2">
      <c r="A71" s="220" t="s">
        <v>101</v>
      </c>
      <c r="B71" s="2" t="s">
        <v>3517</v>
      </c>
      <c r="C71" s="773">
        <v>4</v>
      </c>
      <c r="D71" s="407" t="s">
        <v>199</v>
      </c>
      <c r="E71" s="545">
        <v>0</v>
      </c>
      <c r="F71" s="545">
        <v>0</v>
      </c>
      <c r="G71" s="545">
        <v>0</v>
      </c>
      <c r="H71" s="545">
        <v>1025.55</v>
      </c>
      <c r="I71" s="546">
        <f>E71+F71+G71+H71</f>
        <v>1025.55</v>
      </c>
      <c r="J71" s="547">
        <f>I71*C71</f>
        <v>4102.2</v>
      </c>
      <c r="K71" s="437"/>
    </row>
    <row r="72" spans="1:11" s="4" customFormat="1" x14ac:dyDescent="0.2">
      <c r="A72" s="220"/>
      <c r="B72" s="2"/>
      <c r="C72" s="773"/>
      <c r="D72" s="407"/>
      <c r="E72" s="425"/>
      <c r="F72" s="425"/>
      <c r="G72" s="425"/>
      <c r="H72" s="405"/>
      <c r="I72" s="409"/>
      <c r="J72" s="410"/>
      <c r="K72" s="437"/>
    </row>
    <row r="73" spans="1:11" s="4" customFormat="1" x14ac:dyDescent="0.2">
      <c r="A73" s="220" t="s">
        <v>103</v>
      </c>
      <c r="B73" s="2" t="s">
        <v>3518</v>
      </c>
      <c r="C73" s="773">
        <v>2</v>
      </c>
      <c r="D73" s="407" t="s">
        <v>199</v>
      </c>
      <c r="E73" s="545">
        <v>0</v>
      </c>
      <c r="F73" s="545">
        <v>0</v>
      </c>
      <c r="G73" s="545">
        <v>0</v>
      </c>
      <c r="H73" s="545">
        <v>1074.79</v>
      </c>
      <c r="I73" s="546">
        <f>E73+F73+G73+H73</f>
        <v>1074.79</v>
      </c>
      <c r="J73" s="547">
        <f>I73*C73</f>
        <v>2149.58</v>
      </c>
      <c r="K73" s="437"/>
    </row>
    <row r="74" spans="1:11" s="4" customFormat="1" x14ac:dyDescent="0.2">
      <c r="A74" s="220"/>
      <c r="B74" s="2"/>
      <c r="C74" s="773"/>
      <c r="D74" s="407"/>
      <c r="E74" s="425"/>
      <c r="F74" s="425"/>
      <c r="G74" s="425"/>
      <c r="H74" s="405"/>
      <c r="I74" s="409"/>
      <c r="J74" s="410"/>
      <c r="K74" s="437"/>
    </row>
    <row r="75" spans="1:11" s="4" customFormat="1" hidden="1" x14ac:dyDescent="0.2">
      <c r="A75" s="220"/>
      <c r="B75" s="2"/>
      <c r="C75" s="773"/>
      <c r="D75" s="407"/>
      <c r="E75" s="425"/>
      <c r="F75" s="425"/>
      <c r="G75" s="425"/>
      <c r="H75" s="405"/>
      <c r="I75" s="409"/>
      <c r="J75" s="410"/>
      <c r="K75" s="437"/>
    </row>
    <row r="76" spans="1:11" s="4" customFormat="1" hidden="1" x14ac:dyDescent="0.2">
      <c r="A76" s="220"/>
      <c r="B76" s="2"/>
      <c r="C76" s="773"/>
      <c r="D76" s="407"/>
      <c r="E76" s="425"/>
      <c r="F76" s="425"/>
      <c r="G76" s="425"/>
      <c r="H76" s="405"/>
      <c r="I76" s="409"/>
      <c r="J76" s="410"/>
      <c r="K76" s="437"/>
    </row>
    <row r="77" spans="1:11" s="4" customFormat="1" ht="12" customHeight="1" x14ac:dyDescent="0.2">
      <c r="A77" s="220"/>
      <c r="B77" s="2"/>
      <c r="C77" s="773"/>
      <c r="D77" s="407"/>
      <c r="E77" s="425"/>
      <c r="F77" s="425"/>
      <c r="G77" s="425"/>
      <c r="H77" s="405"/>
      <c r="I77" s="409"/>
      <c r="J77" s="410"/>
      <c r="K77" s="437"/>
    </row>
    <row r="78" spans="1:11" s="4" customFormat="1" x14ac:dyDescent="0.2">
      <c r="A78" s="220"/>
      <c r="B78" s="2"/>
      <c r="C78" s="773"/>
      <c r="D78" s="407"/>
      <c r="E78" s="425"/>
      <c r="F78" s="425"/>
      <c r="G78" s="425"/>
      <c r="H78" s="405"/>
      <c r="I78" s="409"/>
      <c r="J78" s="410"/>
      <c r="K78" s="437"/>
    </row>
    <row r="79" spans="1:11" s="4" customFormat="1" ht="11.25" customHeight="1" x14ac:dyDescent="0.2">
      <c r="A79" s="220"/>
      <c r="B79" s="2"/>
      <c r="C79" s="773"/>
      <c r="D79" s="407"/>
      <c r="E79" s="425"/>
      <c r="F79" s="425"/>
      <c r="G79" s="425"/>
      <c r="H79" s="405"/>
      <c r="I79" s="409"/>
      <c r="J79" s="453"/>
      <c r="K79" s="437"/>
    </row>
    <row r="80" spans="1:11" s="4" customFormat="1" ht="12.75" customHeight="1" x14ac:dyDescent="0.2">
      <c r="A80" s="220"/>
      <c r="B80" s="2"/>
      <c r="C80" s="773"/>
      <c r="D80" s="407"/>
      <c r="E80" s="425"/>
      <c r="F80" s="425"/>
      <c r="G80" s="425"/>
      <c r="H80" s="405"/>
      <c r="I80" s="409"/>
      <c r="J80" s="453"/>
      <c r="K80" s="437"/>
    </row>
    <row r="81" spans="1:11" s="4" customFormat="1" ht="9.75" customHeight="1" x14ac:dyDescent="0.2">
      <c r="A81" s="220"/>
      <c r="B81" s="2"/>
      <c r="C81" s="773"/>
      <c r="D81" s="407"/>
      <c r="E81" s="425"/>
      <c r="F81" s="425"/>
      <c r="G81" s="425"/>
      <c r="H81" s="405"/>
      <c r="I81" s="409"/>
      <c r="J81" s="453"/>
      <c r="K81" s="437"/>
    </row>
    <row r="82" spans="1:11" s="4" customFormat="1" ht="15.75" thickBot="1" x14ac:dyDescent="0.3">
      <c r="A82" s="31"/>
      <c r="B82" s="32" t="s">
        <v>111</v>
      </c>
      <c r="C82" s="772"/>
      <c r="D82" s="445"/>
      <c r="E82" s="412"/>
      <c r="F82" s="412"/>
      <c r="G82" s="412"/>
      <c r="H82" s="411"/>
      <c r="I82" s="413"/>
      <c r="J82" s="413">
        <f>SUM(J47:J81)</f>
        <v>61772.72</v>
      </c>
      <c r="K82" s="242">
        <v>2</v>
      </c>
    </row>
    <row r="83" spans="1:11" s="4" customFormat="1" ht="15" thickTop="1" x14ac:dyDescent="0.2">
      <c r="A83" s="220"/>
      <c r="B83" s="2"/>
      <c r="C83" s="773"/>
      <c r="D83" s="407"/>
      <c r="E83" s="425"/>
      <c r="F83" s="425"/>
      <c r="G83" s="425"/>
      <c r="H83" s="405"/>
      <c r="I83" s="409"/>
      <c r="J83" s="410"/>
      <c r="K83" s="437"/>
    </row>
    <row r="84" spans="1:11" s="4" customFormat="1" ht="15" x14ac:dyDescent="0.2">
      <c r="A84" s="220"/>
      <c r="B84" s="237" t="s">
        <v>370</v>
      </c>
      <c r="C84" s="773"/>
      <c r="D84" s="407"/>
      <c r="E84" s="425"/>
      <c r="F84" s="425"/>
      <c r="G84" s="425"/>
      <c r="H84" s="405"/>
      <c r="I84" s="409"/>
      <c r="J84" s="410"/>
      <c r="K84" s="437"/>
    </row>
    <row r="85" spans="1:11" s="4" customFormat="1" ht="11.25" customHeight="1" x14ac:dyDescent="0.2">
      <c r="A85" s="220"/>
      <c r="B85" s="2"/>
      <c r="C85" s="773"/>
      <c r="D85" s="407"/>
      <c r="E85" s="425"/>
      <c r="F85" s="425"/>
      <c r="G85" s="425"/>
      <c r="H85" s="405"/>
      <c r="I85" s="409"/>
      <c r="J85" s="410"/>
      <c r="K85" s="437"/>
    </row>
    <row r="86" spans="1:11" s="4" customFormat="1" ht="57" x14ac:dyDescent="0.2">
      <c r="A86" s="220"/>
      <c r="B86" s="30" t="s">
        <v>368</v>
      </c>
      <c r="C86" s="773"/>
      <c r="D86" s="407"/>
      <c r="E86" s="425"/>
      <c r="F86" s="425"/>
      <c r="G86" s="425"/>
      <c r="H86" s="405"/>
      <c r="I86" s="409"/>
      <c r="J86" s="410"/>
      <c r="K86" s="437"/>
    </row>
    <row r="87" spans="1:11" s="4" customFormat="1" x14ac:dyDescent="0.2">
      <c r="A87" s="220"/>
      <c r="B87" s="2"/>
      <c r="C87" s="773"/>
      <c r="D87" s="407"/>
      <c r="E87" s="425"/>
      <c r="F87" s="425"/>
      <c r="G87" s="425"/>
      <c r="H87" s="405"/>
      <c r="I87" s="409"/>
      <c r="J87" s="410"/>
      <c r="K87" s="437"/>
    </row>
    <row r="88" spans="1:11" s="4" customFormat="1" x14ac:dyDescent="0.2">
      <c r="A88" s="220"/>
      <c r="B88" s="30" t="s">
        <v>371</v>
      </c>
      <c r="C88" s="773"/>
      <c r="D88" s="407"/>
      <c r="E88" s="425"/>
      <c r="F88" s="425"/>
      <c r="G88" s="425"/>
      <c r="H88" s="405"/>
      <c r="I88" s="409"/>
      <c r="J88" s="410"/>
      <c r="K88" s="437"/>
    </row>
    <row r="89" spans="1:11" s="4" customFormat="1" x14ac:dyDescent="0.2">
      <c r="A89" s="220"/>
      <c r="B89" s="2"/>
      <c r="C89" s="773"/>
      <c r="D89" s="407"/>
      <c r="E89" s="425"/>
      <c r="F89" s="425"/>
      <c r="G89" s="425"/>
      <c r="H89" s="405"/>
      <c r="I89" s="409"/>
      <c r="J89" s="410"/>
      <c r="K89" s="437"/>
    </row>
    <row r="90" spans="1:11" s="4" customFormat="1" x14ac:dyDescent="0.2">
      <c r="A90" s="220" t="s">
        <v>77</v>
      </c>
      <c r="B90" s="2" t="s">
        <v>3519</v>
      </c>
      <c r="C90" s="773">
        <v>16</v>
      </c>
      <c r="D90" s="407" t="s">
        <v>199</v>
      </c>
      <c r="E90" s="545">
        <v>0</v>
      </c>
      <c r="F90" s="545">
        <v>0</v>
      </c>
      <c r="G90" s="545">
        <v>0</v>
      </c>
      <c r="H90" s="545">
        <v>1173.28</v>
      </c>
      <c r="I90" s="546">
        <f>E90+F90+G90+H90</f>
        <v>1173.28</v>
      </c>
      <c r="J90" s="547">
        <f>I90*C90</f>
        <v>18772.48</v>
      </c>
      <c r="K90" s="437"/>
    </row>
    <row r="91" spans="1:11" s="4" customFormat="1" x14ac:dyDescent="0.2">
      <c r="A91" s="220"/>
      <c r="B91" s="2"/>
      <c r="C91" s="773"/>
      <c r="D91" s="407"/>
      <c r="E91" s="425"/>
      <c r="F91" s="425"/>
      <c r="G91" s="425"/>
      <c r="H91" s="405"/>
      <c r="I91" s="409"/>
      <c r="J91" s="410"/>
      <c r="K91" s="437"/>
    </row>
    <row r="92" spans="1:11" s="4" customFormat="1" x14ac:dyDescent="0.2">
      <c r="A92" s="220" t="s">
        <v>78</v>
      </c>
      <c r="B92" s="2" t="s">
        <v>3520</v>
      </c>
      <c r="C92" s="773">
        <v>4</v>
      </c>
      <c r="D92" s="407" t="s">
        <v>199</v>
      </c>
      <c r="E92" s="545">
        <v>0</v>
      </c>
      <c r="F92" s="545">
        <v>0</v>
      </c>
      <c r="G92" s="545">
        <v>0</v>
      </c>
      <c r="H92" s="545">
        <v>1117.6099999999999</v>
      </c>
      <c r="I92" s="546">
        <f>E92+F92+G92+H92</f>
        <v>1117.6099999999999</v>
      </c>
      <c r="J92" s="547">
        <f>I92*C92</f>
        <v>4470.4399999999996</v>
      </c>
      <c r="K92" s="437"/>
    </row>
    <row r="93" spans="1:11" s="4" customFormat="1" x14ac:dyDescent="0.2">
      <c r="A93" s="220"/>
      <c r="B93" s="2"/>
      <c r="C93" s="773"/>
      <c r="D93" s="407"/>
      <c r="E93" s="425"/>
      <c r="F93" s="425"/>
      <c r="G93" s="425"/>
      <c r="H93" s="405"/>
      <c r="I93" s="409"/>
      <c r="J93" s="410"/>
      <c r="K93" s="437"/>
    </row>
    <row r="94" spans="1:11" s="4" customFormat="1" x14ac:dyDescent="0.2">
      <c r="A94" s="220" t="s">
        <v>79</v>
      </c>
      <c r="B94" s="2" t="s">
        <v>3521</v>
      </c>
      <c r="C94" s="773">
        <v>2</v>
      </c>
      <c r="D94" s="407" t="s">
        <v>199</v>
      </c>
      <c r="E94" s="545">
        <v>0</v>
      </c>
      <c r="F94" s="545">
        <v>0</v>
      </c>
      <c r="G94" s="545">
        <v>0</v>
      </c>
      <c r="H94" s="545">
        <v>1218.24</v>
      </c>
      <c r="I94" s="546">
        <f>E94+F94+G94+H94</f>
        <v>1218.24</v>
      </c>
      <c r="J94" s="547">
        <f>I94*C94</f>
        <v>2436.48</v>
      </c>
      <c r="K94" s="437"/>
    </row>
    <row r="95" spans="1:11" s="4" customFormat="1" x14ac:dyDescent="0.2">
      <c r="A95" s="220"/>
      <c r="B95" s="2"/>
      <c r="C95" s="773"/>
      <c r="D95" s="407"/>
      <c r="E95" s="425"/>
      <c r="F95" s="425"/>
      <c r="G95" s="425"/>
      <c r="H95" s="405"/>
      <c r="I95" s="409"/>
      <c r="J95" s="410"/>
      <c r="K95" s="437"/>
    </row>
    <row r="96" spans="1:11" s="4" customFormat="1" x14ac:dyDescent="0.2">
      <c r="A96" s="220" t="s">
        <v>80</v>
      </c>
      <c r="B96" s="2" t="s">
        <v>3522</v>
      </c>
      <c r="C96" s="773">
        <v>1</v>
      </c>
      <c r="D96" s="407" t="s">
        <v>199</v>
      </c>
      <c r="E96" s="545">
        <v>0</v>
      </c>
      <c r="F96" s="545">
        <v>0</v>
      </c>
      <c r="G96" s="545">
        <v>0</v>
      </c>
      <c r="H96" s="545">
        <v>1173.28</v>
      </c>
      <c r="I96" s="546">
        <f>E96+F96+G96+H96</f>
        <v>1173.28</v>
      </c>
      <c r="J96" s="547">
        <f>I96*C96</f>
        <v>1173.28</v>
      </c>
      <c r="K96" s="437"/>
    </row>
    <row r="97" spans="1:11" s="4" customFormat="1" x14ac:dyDescent="0.2">
      <c r="A97" s="220"/>
      <c r="B97" s="2"/>
      <c r="C97" s="773"/>
      <c r="D97" s="407"/>
      <c r="E97" s="425"/>
      <c r="F97" s="425"/>
      <c r="G97" s="425"/>
      <c r="H97" s="405"/>
      <c r="I97" s="409"/>
      <c r="J97" s="410"/>
      <c r="K97" s="437"/>
    </row>
    <row r="98" spans="1:11" s="4" customFormat="1" x14ac:dyDescent="0.2">
      <c r="A98" s="220" t="s">
        <v>81</v>
      </c>
      <c r="B98" s="2" t="s">
        <v>3523</v>
      </c>
      <c r="C98" s="773">
        <v>2</v>
      </c>
      <c r="D98" s="407" t="s">
        <v>199</v>
      </c>
      <c r="E98" s="545">
        <v>0</v>
      </c>
      <c r="F98" s="545">
        <v>0</v>
      </c>
      <c r="G98" s="545">
        <v>0</v>
      </c>
      <c r="H98" s="545">
        <v>1263.2</v>
      </c>
      <c r="I98" s="546">
        <f>E98+F98+G98+H98</f>
        <v>1263.2</v>
      </c>
      <c r="J98" s="547">
        <f>I98*C98</f>
        <v>2526.4</v>
      </c>
      <c r="K98" s="437"/>
    </row>
    <row r="99" spans="1:11" s="4" customFormat="1" x14ac:dyDescent="0.2">
      <c r="A99" s="220"/>
      <c r="B99" s="2"/>
      <c r="C99" s="773"/>
      <c r="D99" s="407"/>
      <c r="E99" s="425"/>
      <c r="F99" s="425"/>
      <c r="G99" s="425"/>
      <c r="H99" s="405"/>
      <c r="I99" s="409"/>
      <c r="J99" s="410"/>
      <c r="K99" s="437"/>
    </row>
    <row r="100" spans="1:11" s="4" customFormat="1" x14ac:dyDescent="0.2">
      <c r="A100" s="220" t="s">
        <v>92</v>
      </c>
      <c r="B100" s="2" t="s">
        <v>3524</v>
      </c>
      <c r="C100" s="773">
        <v>6</v>
      </c>
      <c r="D100" s="407" t="s">
        <v>199</v>
      </c>
      <c r="E100" s="545">
        <v>0</v>
      </c>
      <c r="F100" s="545">
        <v>0</v>
      </c>
      <c r="G100" s="545">
        <v>0</v>
      </c>
      <c r="H100" s="545">
        <v>2235.2199999999998</v>
      </c>
      <c r="I100" s="546">
        <f>E100+F100+G100+H100</f>
        <v>2235.2199999999998</v>
      </c>
      <c r="J100" s="547">
        <f>I100*C100</f>
        <v>13411.32</v>
      </c>
      <c r="K100" s="437"/>
    </row>
    <row r="101" spans="1:11" s="4" customFormat="1" x14ac:dyDescent="0.2">
      <c r="A101" s="220"/>
      <c r="B101" s="2"/>
      <c r="C101" s="773"/>
      <c r="D101" s="407"/>
      <c r="E101" s="425"/>
      <c r="F101" s="425"/>
      <c r="G101" s="425"/>
      <c r="H101" s="405"/>
      <c r="I101" s="409"/>
      <c r="J101" s="410"/>
      <c r="K101" s="437"/>
    </row>
    <row r="102" spans="1:11" s="4" customFormat="1" x14ac:dyDescent="0.2">
      <c r="A102" s="220" t="s">
        <v>94</v>
      </c>
      <c r="B102" s="2" t="s">
        <v>3525</v>
      </c>
      <c r="C102" s="773">
        <v>7</v>
      </c>
      <c r="D102" s="407" t="s">
        <v>199</v>
      </c>
      <c r="E102" s="545">
        <v>0</v>
      </c>
      <c r="F102" s="545">
        <v>0</v>
      </c>
      <c r="G102" s="545">
        <v>0</v>
      </c>
      <c r="H102" s="545">
        <v>2235.2199999999998</v>
      </c>
      <c r="I102" s="546">
        <f>E102+F102+G102+H102</f>
        <v>2235.2199999999998</v>
      </c>
      <c r="J102" s="547">
        <f>I102*C102</f>
        <v>15646.54</v>
      </c>
      <c r="K102" s="437"/>
    </row>
    <row r="103" spans="1:11" s="4" customFormat="1" x14ac:dyDescent="0.2">
      <c r="A103" s="220"/>
      <c r="B103" s="2"/>
      <c r="C103" s="773"/>
      <c r="D103" s="407"/>
      <c r="E103" s="425"/>
      <c r="F103" s="425"/>
      <c r="G103" s="425"/>
      <c r="H103" s="405"/>
      <c r="I103" s="409"/>
      <c r="J103" s="410"/>
      <c r="K103" s="437"/>
    </row>
    <row r="104" spans="1:11" s="4" customFormat="1" x14ac:dyDescent="0.2">
      <c r="A104" s="220" t="s">
        <v>96</v>
      </c>
      <c r="B104" s="2" t="s">
        <v>3526</v>
      </c>
      <c r="C104" s="773">
        <v>40</v>
      </c>
      <c r="D104" s="407" t="s">
        <v>199</v>
      </c>
      <c r="E104" s="545">
        <v>0</v>
      </c>
      <c r="F104" s="545">
        <v>0</v>
      </c>
      <c r="G104" s="545">
        <v>0</v>
      </c>
      <c r="H104" s="545">
        <v>2235.2199999999998</v>
      </c>
      <c r="I104" s="546">
        <f>E104+F104+G104+H104</f>
        <v>2235.2199999999998</v>
      </c>
      <c r="J104" s="547">
        <f>I104*C104</f>
        <v>89408.8</v>
      </c>
      <c r="K104" s="437"/>
    </row>
    <row r="105" spans="1:11" s="4" customFormat="1" x14ac:dyDescent="0.2">
      <c r="A105" s="220"/>
      <c r="B105" s="2"/>
      <c r="C105" s="773"/>
      <c r="D105" s="407"/>
      <c r="E105" s="425"/>
      <c r="F105" s="425"/>
      <c r="G105" s="425"/>
      <c r="H105" s="405"/>
      <c r="I105" s="409"/>
      <c r="J105" s="410"/>
      <c r="K105" s="437"/>
    </row>
    <row r="106" spans="1:11" s="4" customFormat="1" x14ac:dyDescent="0.2">
      <c r="A106" s="220" t="s">
        <v>99</v>
      </c>
      <c r="B106" s="2" t="s">
        <v>3527</v>
      </c>
      <c r="C106" s="773">
        <v>1</v>
      </c>
      <c r="D106" s="407" t="s">
        <v>199</v>
      </c>
      <c r="E106" s="545">
        <v>0</v>
      </c>
      <c r="F106" s="545">
        <v>0</v>
      </c>
      <c r="G106" s="545">
        <v>0</v>
      </c>
      <c r="H106" s="545">
        <v>2235.2199999999998</v>
      </c>
      <c r="I106" s="546">
        <f>E106+F106+G106+H106</f>
        <v>2235.2199999999998</v>
      </c>
      <c r="J106" s="547">
        <f>I106*C106</f>
        <v>2235.2199999999998</v>
      </c>
      <c r="K106" s="437"/>
    </row>
    <row r="107" spans="1:11" s="4" customFormat="1" x14ac:dyDescent="0.2">
      <c r="A107" s="220"/>
      <c r="B107" s="2"/>
      <c r="C107" s="773"/>
      <c r="D107" s="407"/>
      <c r="E107" s="425"/>
      <c r="F107" s="425"/>
      <c r="G107" s="425"/>
      <c r="H107" s="405"/>
      <c r="I107" s="409"/>
      <c r="J107" s="410"/>
      <c r="K107" s="437"/>
    </row>
    <row r="108" spans="1:11" s="4" customFormat="1" x14ac:dyDescent="0.2">
      <c r="A108" s="220" t="s">
        <v>101</v>
      </c>
      <c r="B108" s="2" t="s">
        <v>3528</v>
      </c>
      <c r="C108" s="773">
        <v>1</v>
      </c>
      <c r="D108" s="407" t="s">
        <v>199</v>
      </c>
      <c r="E108" s="545">
        <v>0</v>
      </c>
      <c r="F108" s="545">
        <v>0</v>
      </c>
      <c r="G108" s="545">
        <v>0</v>
      </c>
      <c r="H108" s="545">
        <v>2254.4899999999998</v>
      </c>
      <c r="I108" s="546">
        <f>E108+F108+G108+H108</f>
        <v>2254.4899999999998</v>
      </c>
      <c r="J108" s="547">
        <f>I108*C108</f>
        <v>2254.4899999999998</v>
      </c>
      <c r="K108" s="437"/>
    </row>
    <row r="109" spans="1:11" s="4" customFormat="1" x14ac:dyDescent="0.2">
      <c r="A109" s="220"/>
      <c r="B109" s="2"/>
      <c r="C109" s="773"/>
      <c r="D109" s="407"/>
      <c r="E109" s="425"/>
      <c r="F109" s="425"/>
      <c r="G109" s="425"/>
      <c r="H109" s="405"/>
      <c r="I109" s="409"/>
      <c r="J109" s="410"/>
      <c r="K109" s="437"/>
    </row>
    <row r="110" spans="1:11" s="4" customFormat="1" x14ac:dyDescent="0.2">
      <c r="A110" s="220" t="s">
        <v>103</v>
      </c>
      <c r="B110" s="2" t="s">
        <v>3529</v>
      </c>
      <c r="C110" s="773">
        <v>2</v>
      </c>
      <c r="D110" s="407" t="s">
        <v>199</v>
      </c>
      <c r="E110" s="545">
        <v>0</v>
      </c>
      <c r="F110" s="545">
        <v>0</v>
      </c>
      <c r="G110" s="545">
        <v>0</v>
      </c>
      <c r="H110" s="545">
        <v>2457.89</v>
      </c>
      <c r="I110" s="546">
        <f>E110+F110+G110+H110</f>
        <v>2457.89</v>
      </c>
      <c r="J110" s="547">
        <f>I110*C110</f>
        <v>4915.78</v>
      </c>
      <c r="K110" s="437"/>
    </row>
    <row r="111" spans="1:11" s="4" customFormat="1" x14ac:dyDescent="0.2">
      <c r="A111" s="220"/>
      <c r="B111" s="2"/>
      <c r="C111" s="773"/>
      <c r="D111" s="407"/>
      <c r="E111" s="425"/>
      <c r="F111" s="425"/>
      <c r="G111" s="425"/>
      <c r="H111" s="405"/>
      <c r="I111" s="409"/>
      <c r="J111" s="410"/>
      <c r="K111" s="437"/>
    </row>
    <row r="112" spans="1:11" s="4" customFormat="1" x14ac:dyDescent="0.2">
      <c r="A112" s="220" t="s">
        <v>105</v>
      </c>
      <c r="B112" s="2" t="s">
        <v>3530</v>
      </c>
      <c r="C112" s="773">
        <v>6</v>
      </c>
      <c r="D112" s="407" t="s">
        <v>199</v>
      </c>
      <c r="E112" s="545">
        <v>0</v>
      </c>
      <c r="F112" s="545">
        <v>0</v>
      </c>
      <c r="G112" s="545">
        <v>0</v>
      </c>
      <c r="H112" s="545">
        <v>2868.97</v>
      </c>
      <c r="I112" s="546">
        <f>E112+F112+G112+H112</f>
        <v>2868.97</v>
      </c>
      <c r="J112" s="547">
        <f>I112*C112</f>
        <v>17213.82</v>
      </c>
      <c r="K112" s="437"/>
    </row>
    <row r="113" spans="1:11" s="4" customFormat="1" x14ac:dyDescent="0.2">
      <c r="A113" s="220"/>
      <c r="B113" s="2"/>
      <c r="C113" s="773"/>
      <c r="D113" s="407"/>
      <c r="E113" s="425"/>
      <c r="F113" s="425"/>
      <c r="G113" s="425"/>
      <c r="H113" s="405"/>
      <c r="I113" s="409"/>
      <c r="J113" s="410"/>
      <c r="K113" s="437"/>
    </row>
    <row r="114" spans="1:11" s="4" customFormat="1" hidden="1" x14ac:dyDescent="0.2">
      <c r="A114" s="220"/>
      <c r="B114" s="2"/>
      <c r="C114" s="773"/>
      <c r="D114" s="407"/>
      <c r="E114" s="425"/>
      <c r="F114" s="425"/>
      <c r="G114" s="425"/>
      <c r="H114" s="405"/>
      <c r="I114" s="409"/>
      <c r="J114" s="410"/>
      <c r="K114" s="437"/>
    </row>
    <row r="115" spans="1:11" s="4" customFormat="1" ht="3.75" customHeight="1" x14ac:dyDescent="0.2">
      <c r="A115" s="220"/>
      <c r="B115" s="2"/>
      <c r="C115" s="773"/>
      <c r="D115" s="407"/>
      <c r="E115" s="425"/>
      <c r="F115" s="425"/>
      <c r="G115" s="425"/>
      <c r="H115" s="405"/>
      <c r="I115" s="409"/>
      <c r="J115" s="410"/>
      <c r="K115" s="437"/>
    </row>
    <row r="116" spans="1:11" s="4" customFormat="1" x14ac:dyDescent="0.2">
      <c r="A116" s="220"/>
      <c r="B116" s="2"/>
      <c r="C116" s="773"/>
      <c r="D116" s="407"/>
      <c r="E116" s="425"/>
      <c r="F116" s="425"/>
      <c r="G116" s="425"/>
      <c r="H116" s="405"/>
      <c r="I116" s="409"/>
      <c r="J116" s="410"/>
      <c r="K116" s="437"/>
    </row>
    <row r="117" spans="1:11" s="4" customFormat="1" ht="7.5" customHeight="1" x14ac:dyDescent="0.2">
      <c r="A117" s="220"/>
      <c r="B117" s="2"/>
      <c r="C117" s="773"/>
      <c r="D117" s="407"/>
      <c r="E117" s="425"/>
      <c r="F117" s="425"/>
      <c r="G117" s="425"/>
      <c r="H117" s="405"/>
      <c r="I117" s="409"/>
      <c r="J117" s="410"/>
      <c r="K117" s="437"/>
    </row>
    <row r="118" spans="1:11" s="4" customFormat="1" ht="12.75" customHeight="1" x14ac:dyDescent="0.2">
      <c r="A118" s="220"/>
      <c r="B118" s="2"/>
      <c r="C118" s="773"/>
      <c r="D118" s="407"/>
      <c r="E118" s="425"/>
      <c r="F118" s="425"/>
      <c r="G118" s="425"/>
      <c r="H118" s="405"/>
      <c r="I118" s="409"/>
      <c r="J118" s="453"/>
      <c r="K118" s="437"/>
    </row>
    <row r="119" spans="1:11" s="4" customFormat="1" ht="15.75" thickBot="1" x14ac:dyDescent="0.3">
      <c r="A119" s="54"/>
      <c r="B119" s="32" t="s">
        <v>111</v>
      </c>
      <c r="C119" s="772"/>
      <c r="D119" s="445"/>
      <c r="E119" s="412"/>
      <c r="F119" s="412"/>
      <c r="G119" s="412"/>
      <c r="H119" s="411"/>
      <c r="I119" s="413"/>
      <c r="J119" s="413">
        <f>SUM(J84:J118)</f>
        <v>174465.05</v>
      </c>
      <c r="K119" s="242">
        <v>3</v>
      </c>
    </row>
    <row r="120" spans="1:11" s="4" customFormat="1" ht="15" thickTop="1" x14ac:dyDescent="0.2">
      <c r="A120" s="220"/>
      <c r="B120" s="2"/>
      <c r="C120" s="773"/>
      <c r="D120" s="407"/>
      <c r="E120" s="425"/>
      <c r="F120" s="425"/>
      <c r="G120" s="425"/>
      <c r="H120" s="405"/>
      <c r="I120" s="409"/>
      <c r="J120" s="410"/>
      <c r="K120" s="437"/>
    </row>
    <row r="121" spans="1:11" s="4" customFormat="1" ht="15" x14ac:dyDescent="0.2">
      <c r="A121" s="220"/>
      <c r="B121" s="237" t="s">
        <v>370</v>
      </c>
      <c r="C121" s="773"/>
      <c r="D121" s="407"/>
      <c r="E121" s="425"/>
      <c r="F121" s="425"/>
      <c r="G121" s="425"/>
      <c r="H121" s="405"/>
      <c r="I121" s="409"/>
      <c r="J121" s="410"/>
      <c r="K121" s="437"/>
    </row>
    <row r="122" spans="1:11" s="4" customFormat="1" x14ac:dyDescent="0.2">
      <c r="A122" s="220"/>
      <c r="B122" s="2"/>
      <c r="C122" s="773"/>
      <c r="D122" s="407"/>
      <c r="E122" s="425"/>
      <c r="F122" s="425"/>
      <c r="G122" s="425"/>
      <c r="H122" s="405"/>
      <c r="I122" s="409"/>
      <c r="J122" s="410"/>
      <c r="K122" s="437"/>
    </row>
    <row r="123" spans="1:11" s="4" customFormat="1" ht="57" x14ac:dyDescent="0.2">
      <c r="A123" s="220"/>
      <c r="B123" s="30" t="s">
        <v>368</v>
      </c>
      <c r="C123" s="773"/>
      <c r="D123" s="407"/>
      <c r="E123" s="425"/>
      <c r="F123" s="425"/>
      <c r="G123" s="425"/>
      <c r="H123" s="405"/>
      <c r="I123" s="409"/>
      <c r="J123" s="410"/>
      <c r="K123" s="437"/>
    </row>
    <row r="124" spans="1:11" s="4" customFormat="1" x14ac:dyDescent="0.2">
      <c r="A124" s="220"/>
      <c r="B124" s="2"/>
      <c r="C124" s="773"/>
      <c r="D124" s="407"/>
      <c r="E124" s="425"/>
      <c r="F124" s="425"/>
      <c r="G124" s="425"/>
      <c r="H124" s="405"/>
      <c r="I124" s="409"/>
      <c r="J124" s="410"/>
      <c r="K124" s="437"/>
    </row>
    <row r="125" spans="1:11" s="4" customFormat="1" x14ac:dyDescent="0.2">
      <c r="A125" s="220"/>
      <c r="B125" s="30" t="s">
        <v>371</v>
      </c>
      <c r="C125" s="773"/>
      <c r="D125" s="407"/>
      <c r="E125" s="425"/>
      <c r="F125" s="425"/>
      <c r="G125" s="425"/>
      <c r="H125" s="405"/>
      <c r="I125" s="409"/>
      <c r="J125" s="410"/>
      <c r="K125" s="437"/>
    </row>
    <row r="126" spans="1:11" s="4" customFormat="1" x14ac:dyDescent="0.2">
      <c r="A126" s="220"/>
      <c r="B126" s="2"/>
      <c r="C126" s="773"/>
      <c r="D126" s="407"/>
      <c r="E126" s="425"/>
      <c r="F126" s="425"/>
      <c r="G126" s="425"/>
      <c r="H126" s="405"/>
      <c r="I126" s="409"/>
      <c r="J126" s="410"/>
      <c r="K126" s="437"/>
    </row>
    <row r="127" spans="1:11" s="4" customFormat="1" x14ac:dyDescent="0.2">
      <c r="A127" s="220" t="s">
        <v>77</v>
      </c>
      <c r="B127" s="2" t="s">
        <v>3531</v>
      </c>
      <c r="C127" s="773">
        <v>1</v>
      </c>
      <c r="D127" s="407" t="s">
        <v>199</v>
      </c>
      <c r="E127" s="545">
        <v>0</v>
      </c>
      <c r="F127" s="545">
        <v>0</v>
      </c>
      <c r="G127" s="545">
        <v>0</v>
      </c>
      <c r="H127" s="545">
        <v>931.34</v>
      </c>
      <c r="I127" s="546">
        <f>E127+F127+G127+H127</f>
        <v>931.34</v>
      </c>
      <c r="J127" s="547">
        <f>I127*C127</f>
        <v>931.34</v>
      </c>
      <c r="K127" s="437"/>
    </row>
    <row r="128" spans="1:11" s="4" customFormat="1" x14ac:dyDescent="0.2">
      <c r="A128" s="220"/>
      <c r="B128" s="2"/>
      <c r="C128" s="773"/>
      <c r="D128" s="407"/>
      <c r="E128" s="425"/>
      <c r="F128" s="425"/>
      <c r="G128" s="425"/>
      <c r="H128" s="405"/>
      <c r="I128" s="409"/>
      <c r="J128" s="410"/>
      <c r="K128" s="437"/>
    </row>
    <row r="129" spans="1:11" s="4" customFormat="1" x14ac:dyDescent="0.2">
      <c r="A129" s="220" t="s">
        <v>78</v>
      </c>
      <c r="B129" s="2" t="s">
        <v>3532</v>
      </c>
      <c r="C129" s="773">
        <v>2</v>
      </c>
      <c r="D129" s="407" t="s">
        <v>199</v>
      </c>
      <c r="E129" s="545">
        <v>0</v>
      </c>
      <c r="F129" s="545">
        <v>0</v>
      </c>
      <c r="G129" s="545">
        <v>0</v>
      </c>
      <c r="H129" s="545">
        <v>1173.28</v>
      </c>
      <c r="I129" s="546">
        <f>E129+F129+G129+H129</f>
        <v>1173.28</v>
      </c>
      <c r="J129" s="547">
        <f>I129*C129</f>
        <v>2346.56</v>
      </c>
      <c r="K129" s="437"/>
    </row>
    <row r="130" spans="1:11" s="4" customFormat="1" x14ac:dyDescent="0.2">
      <c r="A130" s="220"/>
      <c r="B130" s="2"/>
      <c r="C130" s="773"/>
      <c r="D130" s="407"/>
      <c r="E130" s="425"/>
      <c r="F130" s="425"/>
      <c r="G130" s="425"/>
      <c r="H130" s="405"/>
      <c r="I130" s="409"/>
      <c r="J130" s="410"/>
      <c r="K130" s="437"/>
    </row>
    <row r="131" spans="1:11" s="4" customFormat="1" x14ac:dyDescent="0.2">
      <c r="A131" s="220" t="s">
        <v>79</v>
      </c>
      <c r="B131" s="2" t="s">
        <v>3533</v>
      </c>
      <c r="C131" s="773">
        <v>2</v>
      </c>
      <c r="D131" s="407" t="s">
        <v>199</v>
      </c>
      <c r="E131" s="545">
        <v>0</v>
      </c>
      <c r="F131" s="545">
        <v>0</v>
      </c>
      <c r="G131" s="545">
        <v>0</v>
      </c>
      <c r="H131" s="545">
        <v>2048.96</v>
      </c>
      <c r="I131" s="546">
        <f>E131+F131+G131+H131</f>
        <v>2048.96</v>
      </c>
      <c r="J131" s="547">
        <f>I131*C131</f>
        <v>4097.92</v>
      </c>
      <c r="K131" s="437"/>
    </row>
    <row r="132" spans="1:11" s="4" customFormat="1" x14ac:dyDescent="0.2">
      <c r="A132" s="220"/>
      <c r="B132" s="2"/>
      <c r="C132" s="773"/>
      <c r="D132" s="407"/>
      <c r="E132" s="425"/>
      <c r="F132" s="425"/>
      <c r="G132" s="425"/>
      <c r="H132" s="405"/>
      <c r="I132" s="409"/>
      <c r="J132" s="410"/>
      <c r="K132" s="437"/>
    </row>
    <row r="133" spans="1:11" s="4" customFormat="1" x14ac:dyDescent="0.2">
      <c r="A133" s="220" t="s">
        <v>80</v>
      </c>
      <c r="B133" s="2" t="s">
        <v>3534</v>
      </c>
      <c r="C133" s="773">
        <v>4</v>
      </c>
      <c r="D133" s="407" t="s">
        <v>199</v>
      </c>
      <c r="E133" s="545">
        <v>0</v>
      </c>
      <c r="F133" s="545">
        <v>0</v>
      </c>
      <c r="G133" s="545">
        <v>0</v>
      </c>
      <c r="H133" s="545">
        <v>2235.2199999999998</v>
      </c>
      <c r="I133" s="546">
        <f>E133+F133+G133+H133</f>
        <v>2235.2199999999998</v>
      </c>
      <c r="J133" s="547">
        <f>I133*C133</f>
        <v>8940.8799999999992</v>
      </c>
      <c r="K133" s="437"/>
    </row>
    <row r="134" spans="1:11" s="4" customFormat="1" x14ac:dyDescent="0.2">
      <c r="A134" s="220"/>
      <c r="B134" s="2"/>
      <c r="C134" s="773"/>
      <c r="D134" s="407"/>
      <c r="E134" s="425"/>
      <c r="F134" s="425"/>
      <c r="G134" s="425"/>
      <c r="H134" s="405"/>
      <c r="I134" s="409"/>
      <c r="J134" s="410"/>
      <c r="K134" s="437"/>
    </row>
    <row r="135" spans="1:11" s="4" customFormat="1" x14ac:dyDescent="0.2">
      <c r="A135" s="220" t="s">
        <v>81</v>
      </c>
      <c r="B135" s="2" t="s">
        <v>3535</v>
      </c>
      <c r="C135" s="773">
        <v>10</v>
      </c>
      <c r="D135" s="407" t="s">
        <v>199</v>
      </c>
      <c r="E135" s="545">
        <v>0</v>
      </c>
      <c r="F135" s="545">
        <v>0</v>
      </c>
      <c r="G135" s="545">
        <v>0</v>
      </c>
      <c r="H135" s="545">
        <v>2048.96</v>
      </c>
      <c r="I135" s="546">
        <f>E135+F135+G135+H135</f>
        <v>2048.96</v>
      </c>
      <c r="J135" s="547">
        <f>I135*C135</f>
        <v>20489.599999999999</v>
      </c>
      <c r="K135" s="437"/>
    </row>
    <row r="136" spans="1:11" s="4" customFormat="1" x14ac:dyDescent="0.2">
      <c r="A136" s="220"/>
      <c r="B136" s="2"/>
      <c r="C136" s="773"/>
      <c r="D136" s="407"/>
      <c r="E136" s="425"/>
      <c r="F136" s="425"/>
      <c r="G136" s="425"/>
      <c r="H136" s="405"/>
      <c r="I136" s="409"/>
      <c r="J136" s="410"/>
      <c r="K136" s="437"/>
    </row>
    <row r="137" spans="1:11" s="4" customFormat="1" x14ac:dyDescent="0.2">
      <c r="A137" s="220" t="s">
        <v>92</v>
      </c>
      <c r="B137" s="2" t="s">
        <v>3536</v>
      </c>
      <c r="C137" s="773">
        <v>6</v>
      </c>
      <c r="D137" s="407" t="s">
        <v>199</v>
      </c>
      <c r="E137" s="545">
        <v>0</v>
      </c>
      <c r="F137" s="545">
        <v>0</v>
      </c>
      <c r="G137" s="545">
        <v>0</v>
      </c>
      <c r="H137" s="545">
        <v>2235.2199999999998</v>
      </c>
      <c r="I137" s="546">
        <f>E137+F137+G137+H137</f>
        <v>2235.2199999999998</v>
      </c>
      <c r="J137" s="547">
        <f>I137*C137</f>
        <v>13411.32</v>
      </c>
      <c r="K137" s="437"/>
    </row>
    <row r="138" spans="1:11" s="4" customFormat="1" x14ac:dyDescent="0.2">
      <c r="A138" s="220"/>
      <c r="B138" s="2"/>
      <c r="C138" s="773"/>
      <c r="D138" s="407"/>
      <c r="E138" s="425"/>
      <c r="F138" s="425"/>
      <c r="G138" s="425"/>
      <c r="H138" s="405"/>
      <c r="I138" s="409"/>
      <c r="J138" s="410"/>
      <c r="K138" s="437"/>
    </row>
    <row r="139" spans="1:11" s="4" customFormat="1" x14ac:dyDescent="0.2">
      <c r="A139" s="220" t="s">
        <v>94</v>
      </c>
      <c r="B139" s="2" t="s">
        <v>3537</v>
      </c>
      <c r="C139" s="773">
        <v>4</v>
      </c>
      <c r="D139" s="407" t="s">
        <v>199</v>
      </c>
      <c r="E139" s="545">
        <v>0</v>
      </c>
      <c r="F139" s="545">
        <v>0</v>
      </c>
      <c r="G139" s="545">
        <v>0</v>
      </c>
      <c r="H139" s="545">
        <v>2048.96</v>
      </c>
      <c r="I139" s="546">
        <f>E139+F139+G139+H139</f>
        <v>2048.96</v>
      </c>
      <c r="J139" s="547">
        <f>I139*C139</f>
        <v>8195.84</v>
      </c>
      <c r="K139" s="437"/>
    </row>
    <row r="140" spans="1:11" s="4" customFormat="1" x14ac:dyDescent="0.2">
      <c r="A140" s="220"/>
      <c r="B140" s="2"/>
      <c r="C140" s="773"/>
      <c r="D140" s="407"/>
      <c r="E140" s="425"/>
      <c r="F140" s="425"/>
      <c r="G140" s="425"/>
      <c r="H140" s="405"/>
      <c r="I140" s="409"/>
      <c r="J140" s="410"/>
      <c r="K140" s="437"/>
    </row>
    <row r="141" spans="1:11" s="4" customFormat="1" x14ac:dyDescent="0.2">
      <c r="A141" s="220" t="s">
        <v>96</v>
      </c>
      <c r="B141" s="2" t="s">
        <v>3538</v>
      </c>
      <c r="C141" s="773">
        <v>16</v>
      </c>
      <c r="D141" s="407" t="s">
        <v>199</v>
      </c>
      <c r="E141" s="545">
        <v>0</v>
      </c>
      <c r="F141" s="545">
        <v>0</v>
      </c>
      <c r="G141" s="545">
        <v>0</v>
      </c>
      <c r="H141" s="545">
        <v>2235.2199999999998</v>
      </c>
      <c r="I141" s="546">
        <f>E141+F141+G141+H141</f>
        <v>2235.2199999999998</v>
      </c>
      <c r="J141" s="547">
        <f>I141*C141</f>
        <v>35763.519999999997</v>
      </c>
      <c r="K141" s="437"/>
    </row>
    <row r="142" spans="1:11" s="4" customFormat="1" x14ac:dyDescent="0.2">
      <c r="A142" s="220"/>
      <c r="B142" s="2"/>
      <c r="C142" s="773"/>
      <c r="D142" s="407"/>
      <c r="E142" s="425"/>
      <c r="F142" s="425"/>
      <c r="G142" s="425"/>
      <c r="H142" s="405"/>
      <c r="I142" s="409"/>
      <c r="J142" s="410"/>
      <c r="K142" s="437"/>
    </row>
    <row r="143" spans="1:11" s="4" customFormat="1" x14ac:dyDescent="0.2">
      <c r="A143" s="220" t="s">
        <v>99</v>
      </c>
      <c r="B143" s="2" t="s">
        <v>3539</v>
      </c>
      <c r="C143" s="773">
        <v>2</v>
      </c>
      <c r="D143" s="407" t="s">
        <v>199</v>
      </c>
      <c r="E143" s="545">
        <v>0</v>
      </c>
      <c r="F143" s="545">
        <v>0</v>
      </c>
      <c r="G143" s="545">
        <v>0</v>
      </c>
      <c r="H143" s="545">
        <v>2151.7199999999998</v>
      </c>
      <c r="I143" s="546">
        <f>E143+F143+G143+H143</f>
        <v>2151.7199999999998</v>
      </c>
      <c r="J143" s="547">
        <f>I143*C143</f>
        <v>4303.4399999999996</v>
      </c>
      <c r="K143" s="437"/>
    </row>
    <row r="144" spans="1:11" s="4" customFormat="1" x14ac:dyDescent="0.2">
      <c r="A144" s="220"/>
      <c r="B144" s="2"/>
      <c r="C144" s="773"/>
      <c r="D144" s="407"/>
      <c r="E144" s="425"/>
      <c r="F144" s="425"/>
      <c r="G144" s="425"/>
      <c r="H144" s="405"/>
      <c r="I144" s="409"/>
      <c r="J144" s="410"/>
      <c r="K144" s="437"/>
    </row>
    <row r="145" spans="1:11" s="4" customFormat="1" x14ac:dyDescent="0.2">
      <c r="A145" s="220" t="s">
        <v>101</v>
      </c>
      <c r="B145" s="2" t="s">
        <v>3540</v>
      </c>
      <c r="C145" s="773">
        <v>4</v>
      </c>
      <c r="D145" s="407" t="s">
        <v>199</v>
      </c>
      <c r="E145" s="545">
        <v>0</v>
      </c>
      <c r="F145" s="545">
        <v>0</v>
      </c>
      <c r="G145" s="545">
        <v>0</v>
      </c>
      <c r="H145" s="545">
        <v>2738.36</v>
      </c>
      <c r="I145" s="546">
        <f>E145+F145+G145+H145</f>
        <v>2738.36</v>
      </c>
      <c r="J145" s="547">
        <f>I145*C145</f>
        <v>10953.44</v>
      </c>
      <c r="K145" s="437"/>
    </row>
    <row r="146" spans="1:11" s="4" customFormat="1" x14ac:dyDescent="0.2">
      <c r="A146" s="220"/>
      <c r="B146" s="2"/>
      <c r="C146" s="773"/>
      <c r="D146" s="407"/>
      <c r="E146" s="425"/>
      <c r="F146" s="425"/>
      <c r="G146" s="425"/>
      <c r="H146" s="405"/>
      <c r="I146" s="409"/>
      <c r="J146" s="410"/>
      <c r="K146" s="437"/>
    </row>
    <row r="147" spans="1:11" s="4" customFormat="1" x14ac:dyDescent="0.2">
      <c r="A147" s="220" t="s">
        <v>103</v>
      </c>
      <c r="B147" s="2" t="s">
        <v>3541</v>
      </c>
      <c r="C147" s="773">
        <v>11</v>
      </c>
      <c r="D147" s="407" t="s">
        <v>199</v>
      </c>
      <c r="E147" s="545">
        <v>0</v>
      </c>
      <c r="F147" s="545">
        <v>0</v>
      </c>
      <c r="G147" s="545">
        <v>0</v>
      </c>
      <c r="H147" s="545">
        <v>2946.04</v>
      </c>
      <c r="I147" s="546">
        <f>E147+F147+G147+H147</f>
        <v>2946.04</v>
      </c>
      <c r="J147" s="547">
        <f>I147*C147</f>
        <v>32406.44</v>
      </c>
      <c r="K147" s="437"/>
    </row>
    <row r="148" spans="1:11" s="4" customFormat="1" x14ac:dyDescent="0.2">
      <c r="A148" s="220"/>
      <c r="B148" s="2"/>
      <c r="C148" s="773"/>
      <c r="D148" s="407"/>
      <c r="E148" s="425"/>
      <c r="F148" s="425"/>
      <c r="G148" s="425"/>
      <c r="H148" s="405"/>
      <c r="I148" s="409"/>
      <c r="J148" s="410"/>
      <c r="K148" s="437"/>
    </row>
    <row r="149" spans="1:11" s="4" customFormat="1" x14ac:dyDescent="0.2">
      <c r="A149" s="220"/>
      <c r="B149" s="2"/>
      <c r="C149" s="773"/>
      <c r="D149" s="407"/>
      <c r="E149" s="425"/>
      <c r="F149" s="425"/>
      <c r="G149" s="425"/>
      <c r="H149" s="405"/>
      <c r="I149" s="409"/>
      <c r="J149" s="410"/>
      <c r="K149" s="437"/>
    </row>
    <row r="150" spans="1:11" s="4" customFormat="1" hidden="1" x14ac:dyDescent="0.2">
      <c r="A150" s="220"/>
      <c r="B150" s="2"/>
      <c r="C150" s="773"/>
      <c r="D150" s="407"/>
      <c r="E150" s="425"/>
      <c r="F150" s="425"/>
      <c r="G150" s="425"/>
      <c r="H150" s="405"/>
      <c r="I150" s="409"/>
      <c r="J150" s="410"/>
      <c r="K150" s="437"/>
    </row>
    <row r="151" spans="1:11" s="4" customFormat="1" hidden="1" x14ac:dyDescent="0.2">
      <c r="A151" s="220"/>
      <c r="B151" s="2"/>
      <c r="C151" s="773"/>
      <c r="D151" s="407"/>
      <c r="E151" s="425"/>
      <c r="F151" s="425"/>
      <c r="G151" s="425"/>
      <c r="H151" s="405"/>
      <c r="I151" s="409"/>
      <c r="J151" s="410"/>
      <c r="K151" s="437"/>
    </row>
    <row r="152" spans="1:11" s="4" customFormat="1" x14ac:dyDescent="0.2">
      <c r="A152" s="220"/>
      <c r="B152" s="2"/>
      <c r="C152" s="773"/>
      <c r="D152" s="407"/>
      <c r="E152" s="425"/>
      <c r="F152" s="425"/>
      <c r="G152" s="425"/>
      <c r="H152" s="405"/>
      <c r="I152" s="409"/>
      <c r="J152" s="410"/>
      <c r="K152" s="437"/>
    </row>
    <row r="153" spans="1:11" s="4" customFormat="1" x14ac:dyDescent="0.2">
      <c r="A153" s="220"/>
      <c r="B153" s="2"/>
      <c r="C153" s="773"/>
      <c r="D153" s="407"/>
      <c r="E153" s="425"/>
      <c r="F153" s="425"/>
      <c r="G153" s="425"/>
      <c r="H153" s="405"/>
      <c r="I153" s="409"/>
      <c r="J153" s="453"/>
      <c r="K153" s="437"/>
    </row>
    <row r="154" spans="1:11" s="4" customFormat="1" x14ac:dyDescent="0.2">
      <c r="A154" s="220"/>
      <c r="B154" s="2"/>
      <c r="C154" s="773"/>
      <c r="D154" s="407"/>
      <c r="E154" s="425"/>
      <c r="F154" s="425"/>
      <c r="G154" s="425"/>
      <c r="H154" s="405"/>
      <c r="I154" s="409"/>
      <c r="J154" s="453"/>
      <c r="K154" s="437"/>
    </row>
    <row r="155" spans="1:11" s="4" customFormat="1" ht="10.5" customHeight="1" x14ac:dyDescent="0.2">
      <c r="A155" s="220"/>
      <c r="B155" s="2"/>
      <c r="C155" s="773"/>
      <c r="D155" s="407"/>
      <c r="E155" s="425"/>
      <c r="F155" s="425"/>
      <c r="G155" s="425"/>
      <c r="H155" s="405"/>
      <c r="I155" s="409"/>
      <c r="J155" s="453"/>
      <c r="K155" s="437"/>
    </row>
    <row r="156" spans="1:11" s="4" customFormat="1" ht="15.75" thickBot="1" x14ac:dyDescent="0.3">
      <c r="A156" s="54"/>
      <c r="B156" s="32" t="s">
        <v>111</v>
      </c>
      <c r="C156" s="772"/>
      <c r="D156" s="445"/>
      <c r="E156" s="412"/>
      <c r="F156" s="412"/>
      <c r="G156" s="412"/>
      <c r="H156" s="411"/>
      <c r="I156" s="413"/>
      <c r="J156" s="413">
        <f>SUM(J121:J155)</f>
        <v>141840.29999999999</v>
      </c>
      <c r="K156" s="242">
        <v>4</v>
      </c>
    </row>
    <row r="157" spans="1:11" s="4" customFormat="1" ht="15" thickTop="1" x14ac:dyDescent="0.2">
      <c r="A157" s="220"/>
      <c r="B157" s="2"/>
      <c r="C157" s="773"/>
      <c r="D157" s="407"/>
      <c r="E157" s="425"/>
      <c r="F157" s="425"/>
      <c r="G157" s="425"/>
      <c r="H157" s="405"/>
      <c r="I157" s="409"/>
      <c r="J157" s="410"/>
      <c r="K157" s="437"/>
    </row>
    <row r="158" spans="1:11" s="4" customFormat="1" ht="15" x14ac:dyDescent="0.2">
      <c r="A158" s="220"/>
      <c r="B158" s="237" t="s">
        <v>370</v>
      </c>
      <c r="C158" s="773"/>
      <c r="D158" s="407"/>
      <c r="E158" s="425"/>
      <c r="F158" s="425"/>
      <c r="G158" s="425"/>
      <c r="H158" s="405"/>
      <c r="I158" s="409"/>
      <c r="J158" s="410"/>
      <c r="K158" s="437"/>
    </row>
    <row r="159" spans="1:11" s="4" customFormat="1" x14ac:dyDescent="0.2">
      <c r="A159" s="220"/>
      <c r="B159" s="2"/>
      <c r="C159" s="773"/>
      <c r="D159" s="407"/>
      <c r="E159" s="425"/>
      <c r="F159" s="425"/>
      <c r="G159" s="425"/>
      <c r="H159" s="405"/>
      <c r="I159" s="409"/>
      <c r="J159" s="410"/>
      <c r="K159" s="437"/>
    </row>
    <row r="160" spans="1:11" s="4" customFormat="1" ht="57" x14ac:dyDescent="0.2">
      <c r="A160" s="220"/>
      <c r="B160" s="30" t="s">
        <v>368</v>
      </c>
      <c r="C160" s="773"/>
      <c r="D160" s="407"/>
      <c r="E160" s="425"/>
      <c r="F160" s="425"/>
      <c r="G160" s="425"/>
      <c r="H160" s="405"/>
      <c r="I160" s="409"/>
      <c r="J160" s="410"/>
      <c r="K160" s="437"/>
    </row>
    <row r="161" spans="1:11" s="4" customFormat="1" x14ac:dyDescent="0.2">
      <c r="A161" s="220"/>
      <c r="B161" s="2"/>
      <c r="C161" s="773"/>
      <c r="D161" s="407"/>
      <c r="E161" s="425"/>
      <c r="F161" s="425"/>
      <c r="G161" s="425"/>
      <c r="H161" s="405"/>
      <c r="I161" s="409"/>
      <c r="J161" s="410"/>
      <c r="K161" s="437"/>
    </row>
    <row r="162" spans="1:11" s="4" customFormat="1" x14ac:dyDescent="0.2">
      <c r="A162" s="220"/>
      <c r="B162" s="30" t="s">
        <v>371</v>
      </c>
      <c r="C162" s="773"/>
      <c r="D162" s="407"/>
      <c r="E162" s="425"/>
      <c r="F162" s="425"/>
      <c r="G162" s="425"/>
      <c r="H162" s="405"/>
      <c r="I162" s="409"/>
      <c r="J162" s="410"/>
      <c r="K162" s="437"/>
    </row>
    <row r="163" spans="1:11" s="4" customFormat="1" x14ac:dyDescent="0.2">
      <c r="A163" s="220"/>
      <c r="B163" s="2"/>
      <c r="C163" s="773"/>
      <c r="D163" s="407"/>
      <c r="E163" s="425"/>
      <c r="F163" s="425"/>
      <c r="G163" s="425"/>
      <c r="H163" s="405"/>
      <c r="I163" s="409"/>
      <c r="J163" s="410"/>
      <c r="K163" s="437"/>
    </row>
    <row r="164" spans="1:11" s="4" customFormat="1" x14ac:dyDescent="0.2">
      <c r="A164" s="220" t="s">
        <v>77</v>
      </c>
      <c r="B164" s="2" t="s">
        <v>3488</v>
      </c>
      <c r="C164" s="773">
        <v>6</v>
      </c>
      <c r="D164" s="407" t="s">
        <v>199</v>
      </c>
      <c r="E164" s="545">
        <v>0</v>
      </c>
      <c r="F164" s="545">
        <v>0</v>
      </c>
      <c r="G164" s="545">
        <v>0</v>
      </c>
      <c r="H164" s="545">
        <v>2235.2199999999998</v>
      </c>
      <c r="I164" s="546">
        <f>E164+F164+G164+H164</f>
        <v>2235.2199999999998</v>
      </c>
      <c r="J164" s="547">
        <f>I164*C164</f>
        <v>13411.32</v>
      </c>
      <c r="K164" s="437"/>
    </row>
    <row r="165" spans="1:11" s="4" customFormat="1" x14ac:dyDescent="0.2">
      <c r="A165" s="220"/>
      <c r="B165" s="2"/>
      <c r="C165" s="773"/>
      <c r="D165" s="407"/>
      <c r="E165" s="425"/>
      <c r="F165" s="425"/>
      <c r="G165" s="425"/>
      <c r="H165" s="405"/>
      <c r="I165" s="409"/>
      <c r="J165" s="410"/>
      <c r="K165" s="437"/>
    </row>
    <row r="166" spans="1:11" s="4" customFormat="1" x14ac:dyDescent="0.2">
      <c r="A166" s="220" t="s">
        <v>78</v>
      </c>
      <c r="B166" s="2" t="s">
        <v>3489</v>
      </c>
      <c r="C166" s="773">
        <v>1</v>
      </c>
      <c r="D166" s="407" t="s">
        <v>199</v>
      </c>
      <c r="E166" s="545">
        <v>0</v>
      </c>
      <c r="F166" s="545">
        <v>0</v>
      </c>
      <c r="G166" s="545">
        <v>0</v>
      </c>
      <c r="H166" s="545">
        <v>2235.2199999999998</v>
      </c>
      <c r="I166" s="546">
        <f>E166+F166+G166+H166</f>
        <v>2235.2199999999998</v>
      </c>
      <c r="J166" s="547">
        <f>I166*C166</f>
        <v>2235.2199999999998</v>
      </c>
      <c r="K166" s="437"/>
    </row>
    <row r="167" spans="1:11" s="4" customFormat="1" x14ac:dyDescent="0.2">
      <c r="A167" s="220"/>
      <c r="B167" s="2"/>
      <c r="C167" s="773"/>
      <c r="D167" s="407"/>
      <c r="E167" s="425"/>
      <c r="F167" s="425"/>
      <c r="G167" s="425"/>
      <c r="H167" s="405"/>
      <c r="I167" s="409"/>
      <c r="J167" s="410"/>
      <c r="K167" s="437"/>
    </row>
    <row r="168" spans="1:11" s="4" customFormat="1" x14ac:dyDescent="0.2">
      <c r="A168" s="220" t="s">
        <v>79</v>
      </c>
      <c r="B168" s="2" t="s">
        <v>3490</v>
      </c>
      <c r="C168" s="773">
        <v>1</v>
      </c>
      <c r="D168" s="407" t="s">
        <v>199</v>
      </c>
      <c r="E168" s="545">
        <v>0</v>
      </c>
      <c r="F168" s="545">
        <v>0</v>
      </c>
      <c r="G168" s="545">
        <v>0</v>
      </c>
      <c r="H168" s="545">
        <v>1173.28</v>
      </c>
      <c r="I168" s="546">
        <f>E168+F168+G168+H168</f>
        <v>1173.28</v>
      </c>
      <c r="J168" s="547">
        <f>I168*C168</f>
        <v>1173.28</v>
      </c>
      <c r="K168" s="437"/>
    </row>
    <row r="169" spans="1:11" s="4" customFormat="1" x14ac:dyDescent="0.2">
      <c r="A169" s="220"/>
      <c r="B169" s="2"/>
      <c r="C169" s="773"/>
      <c r="D169" s="407"/>
      <c r="E169" s="425"/>
      <c r="F169" s="425"/>
      <c r="G169" s="425"/>
      <c r="H169" s="405"/>
      <c r="I169" s="409"/>
      <c r="J169" s="410"/>
      <c r="K169" s="437"/>
    </row>
    <row r="170" spans="1:11" s="4" customFormat="1" x14ac:dyDescent="0.2">
      <c r="A170" s="220" t="s">
        <v>80</v>
      </c>
      <c r="B170" s="2" t="s">
        <v>3491</v>
      </c>
      <c r="C170" s="773">
        <v>1</v>
      </c>
      <c r="D170" s="407" t="s">
        <v>199</v>
      </c>
      <c r="E170" s="545">
        <v>0</v>
      </c>
      <c r="F170" s="545">
        <v>0</v>
      </c>
      <c r="G170" s="545">
        <v>0</v>
      </c>
      <c r="H170" s="545">
        <v>2235.2199999999998</v>
      </c>
      <c r="I170" s="546">
        <f>E170+F170+G170+H170</f>
        <v>2235.2199999999998</v>
      </c>
      <c r="J170" s="547">
        <f>I170*C170</f>
        <v>2235.2199999999998</v>
      </c>
      <c r="K170" s="437"/>
    </row>
    <row r="171" spans="1:11" s="4" customFormat="1" x14ac:dyDescent="0.2">
      <c r="A171" s="220"/>
      <c r="B171" s="2"/>
      <c r="C171" s="773"/>
      <c r="D171" s="407"/>
      <c r="E171" s="425"/>
      <c r="F171" s="425"/>
      <c r="G171" s="425"/>
      <c r="H171" s="405"/>
      <c r="I171" s="409"/>
      <c r="J171" s="410"/>
      <c r="K171" s="437"/>
    </row>
    <row r="172" spans="1:11" s="4" customFormat="1" x14ac:dyDescent="0.2">
      <c r="A172" s="220" t="s">
        <v>81</v>
      </c>
      <c r="B172" s="2" t="s">
        <v>3492</v>
      </c>
      <c r="C172" s="773">
        <v>1</v>
      </c>
      <c r="D172" s="407" t="s">
        <v>199</v>
      </c>
      <c r="E172" s="545">
        <v>0</v>
      </c>
      <c r="F172" s="545">
        <v>0</v>
      </c>
      <c r="G172" s="545">
        <v>0</v>
      </c>
      <c r="H172" s="545">
        <v>2235.2199999999998</v>
      </c>
      <c r="I172" s="546">
        <f>E172+F172+G172+H172</f>
        <v>2235.2199999999998</v>
      </c>
      <c r="J172" s="547">
        <f>I172*C172</f>
        <v>2235.2199999999998</v>
      </c>
      <c r="K172" s="437"/>
    </row>
    <row r="173" spans="1:11" s="4" customFormat="1" x14ac:dyDescent="0.2">
      <c r="A173" s="220"/>
      <c r="B173" s="2"/>
      <c r="C173" s="773"/>
      <c r="D173" s="407"/>
      <c r="E173" s="425"/>
      <c r="F173" s="425"/>
      <c r="G173" s="425"/>
      <c r="H173" s="405"/>
      <c r="I173" s="409"/>
      <c r="J173" s="410"/>
      <c r="K173" s="437"/>
    </row>
    <row r="174" spans="1:11" s="4" customFormat="1" x14ac:dyDescent="0.2">
      <c r="A174" s="220" t="s">
        <v>92</v>
      </c>
      <c r="B174" s="2" t="s">
        <v>3493</v>
      </c>
      <c r="C174" s="773">
        <v>2</v>
      </c>
      <c r="D174" s="407" t="s">
        <v>199</v>
      </c>
      <c r="E174" s="545">
        <v>0</v>
      </c>
      <c r="F174" s="545">
        <v>0</v>
      </c>
      <c r="G174" s="545">
        <v>0</v>
      </c>
      <c r="H174" s="545">
        <v>2385.1</v>
      </c>
      <c r="I174" s="546">
        <f>E174+F174+G174+H174</f>
        <v>2385.1</v>
      </c>
      <c r="J174" s="547">
        <f>I174*C174</f>
        <v>4770.2</v>
      </c>
      <c r="K174" s="437"/>
    </row>
    <row r="175" spans="1:11" s="4" customFormat="1" x14ac:dyDescent="0.2">
      <c r="A175" s="220"/>
      <c r="B175" s="2"/>
      <c r="C175" s="773"/>
      <c r="D175" s="407"/>
      <c r="E175" s="425"/>
      <c r="F175" s="425"/>
      <c r="G175" s="425"/>
      <c r="H175" s="405"/>
      <c r="I175" s="409"/>
      <c r="J175" s="410"/>
      <c r="K175" s="437"/>
    </row>
    <row r="176" spans="1:11" s="4" customFormat="1" x14ac:dyDescent="0.2">
      <c r="A176" s="220"/>
      <c r="B176" s="30" t="s">
        <v>372</v>
      </c>
      <c r="C176" s="773"/>
      <c r="D176" s="407"/>
      <c r="E176" s="425"/>
      <c r="F176" s="425"/>
      <c r="G176" s="425"/>
      <c r="H176" s="405"/>
      <c r="I176" s="409"/>
      <c r="J176" s="410"/>
      <c r="K176" s="437"/>
    </row>
    <row r="177" spans="1:11" s="4" customFormat="1" x14ac:dyDescent="0.2">
      <c r="A177" s="220"/>
      <c r="B177" s="2"/>
      <c r="C177" s="773"/>
      <c r="D177" s="407"/>
      <c r="E177" s="425"/>
      <c r="F177" s="425"/>
      <c r="G177" s="425"/>
      <c r="H177" s="405"/>
      <c r="I177" s="409"/>
      <c r="J177" s="410"/>
      <c r="K177" s="437"/>
    </row>
    <row r="178" spans="1:11" s="4" customFormat="1" x14ac:dyDescent="0.2">
      <c r="A178" s="220" t="s">
        <v>94</v>
      </c>
      <c r="B178" s="221" t="s">
        <v>3542</v>
      </c>
      <c r="C178" s="807">
        <v>27</v>
      </c>
      <c r="D178" s="483" t="s">
        <v>199</v>
      </c>
      <c r="E178" s="545">
        <v>0</v>
      </c>
      <c r="F178" s="545">
        <v>0</v>
      </c>
      <c r="G178" s="545">
        <v>0</v>
      </c>
      <c r="H178" s="545">
        <v>1147.5899999999999</v>
      </c>
      <c r="I178" s="546">
        <f>E178+F178+G178+H178</f>
        <v>1147.5899999999999</v>
      </c>
      <c r="J178" s="547">
        <f>I178*C178</f>
        <v>30984.93</v>
      </c>
      <c r="K178" s="437"/>
    </row>
    <row r="179" spans="1:11" s="4" customFormat="1" x14ac:dyDescent="0.2">
      <c r="A179" s="220"/>
      <c r="B179" s="221"/>
      <c r="C179" s="807"/>
      <c r="D179" s="483"/>
      <c r="E179" s="425"/>
      <c r="F179" s="425"/>
      <c r="G179" s="425"/>
      <c r="H179" s="405"/>
      <c r="I179" s="409"/>
      <c r="J179" s="410"/>
      <c r="K179" s="437"/>
    </row>
    <row r="180" spans="1:11" s="4" customFormat="1" x14ac:dyDescent="0.2">
      <c r="A180" s="220" t="s">
        <v>96</v>
      </c>
      <c r="B180" s="221" t="s">
        <v>3543</v>
      </c>
      <c r="C180" s="807">
        <v>7</v>
      </c>
      <c r="D180" s="483" t="s">
        <v>199</v>
      </c>
      <c r="E180" s="545">
        <v>0</v>
      </c>
      <c r="F180" s="545">
        <v>0</v>
      </c>
      <c r="G180" s="545">
        <v>0</v>
      </c>
      <c r="H180" s="545">
        <v>1252.5</v>
      </c>
      <c r="I180" s="546">
        <f>E180+F180+G180+H180</f>
        <v>1252.5</v>
      </c>
      <c r="J180" s="547">
        <f>I180*C180</f>
        <v>8767.5</v>
      </c>
      <c r="K180" s="437"/>
    </row>
    <row r="181" spans="1:11" s="4" customFormat="1" x14ac:dyDescent="0.2">
      <c r="A181" s="220"/>
      <c r="B181" s="222"/>
      <c r="C181" s="807"/>
      <c r="D181" s="483"/>
      <c r="E181" s="425"/>
      <c r="F181" s="425"/>
      <c r="G181" s="425"/>
      <c r="H181" s="405"/>
      <c r="I181" s="409"/>
      <c r="J181" s="410"/>
      <c r="K181" s="437"/>
    </row>
    <row r="182" spans="1:11" s="4" customFormat="1" x14ac:dyDescent="0.2">
      <c r="A182" s="220" t="s">
        <v>99</v>
      </c>
      <c r="B182" s="221" t="s">
        <v>3544</v>
      </c>
      <c r="C182" s="807">
        <v>15</v>
      </c>
      <c r="D182" s="483" t="s">
        <v>199</v>
      </c>
      <c r="E182" s="545">
        <v>0</v>
      </c>
      <c r="F182" s="545">
        <v>0</v>
      </c>
      <c r="G182" s="545">
        <v>0</v>
      </c>
      <c r="H182" s="545">
        <v>1263.2</v>
      </c>
      <c r="I182" s="546">
        <f>E182+F182+G182+H182</f>
        <v>1263.2</v>
      </c>
      <c r="J182" s="547">
        <f>I182*C182</f>
        <v>18948</v>
      </c>
      <c r="K182" s="437"/>
    </row>
    <row r="183" spans="1:11" s="4" customFormat="1" x14ac:dyDescent="0.2">
      <c r="A183" s="220"/>
      <c r="B183" s="2"/>
      <c r="C183" s="773"/>
      <c r="D183" s="407"/>
      <c r="E183" s="425"/>
      <c r="F183" s="425"/>
      <c r="G183" s="425"/>
      <c r="H183" s="405"/>
      <c r="I183" s="409"/>
      <c r="J183" s="410"/>
      <c r="K183" s="437"/>
    </row>
    <row r="184" spans="1:11" s="4" customFormat="1" x14ac:dyDescent="0.2">
      <c r="A184" s="220"/>
      <c r="B184" s="2"/>
      <c r="C184" s="773"/>
      <c r="D184" s="407"/>
      <c r="E184" s="425"/>
      <c r="F184" s="425"/>
      <c r="G184" s="425"/>
      <c r="H184" s="405"/>
      <c r="I184" s="409"/>
      <c r="J184" s="410"/>
      <c r="K184" s="437"/>
    </row>
    <row r="185" spans="1:11" s="4" customFormat="1" x14ac:dyDescent="0.2">
      <c r="A185" s="220"/>
      <c r="B185" s="2"/>
      <c r="C185" s="773"/>
      <c r="D185" s="407"/>
      <c r="E185" s="425"/>
      <c r="F185" s="425"/>
      <c r="G185" s="425"/>
      <c r="H185" s="405"/>
      <c r="I185" s="409"/>
      <c r="J185" s="410"/>
      <c r="K185" s="437"/>
    </row>
    <row r="186" spans="1:11" s="4" customFormat="1" hidden="1" x14ac:dyDescent="0.2">
      <c r="A186" s="220"/>
      <c r="B186" s="2"/>
      <c r="C186" s="773"/>
      <c r="D186" s="407"/>
      <c r="E186" s="425"/>
      <c r="F186" s="425"/>
      <c r="G186" s="425"/>
      <c r="H186" s="405"/>
      <c r="I186" s="409"/>
      <c r="J186" s="410"/>
      <c r="K186" s="437"/>
    </row>
    <row r="187" spans="1:11" s="4" customFormat="1" hidden="1" x14ac:dyDescent="0.2">
      <c r="A187" s="220"/>
      <c r="B187" s="2"/>
      <c r="C187" s="773"/>
      <c r="D187" s="407"/>
      <c r="E187" s="425"/>
      <c r="F187" s="425"/>
      <c r="G187" s="425"/>
      <c r="H187" s="405"/>
      <c r="I187" s="409"/>
      <c r="J187" s="410"/>
      <c r="K187" s="437"/>
    </row>
    <row r="188" spans="1:11" s="4" customFormat="1" x14ac:dyDescent="0.2">
      <c r="A188" s="220"/>
      <c r="B188" s="2"/>
      <c r="C188" s="773"/>
      <c r="D188" s="407"/>
      <c r="E188" s="425"/>
      <c r="F188" s="425"/>
      <c r="G188" s="425"/>
      <c r="H188" s="405"/>
      <c r="I188" s="409"/>
      <c r="J188" s="410"/>
      <c r="K188" s="437"/>
    </row>
    <row r="189" spans="1:11" s="4" customFormat="1" x14ac:dyDescent="0.2">
      <c r="A189" s="220"/>
      <c r="B189" s="2"/>
      <c r="C189" s="773"/>
      <c r="D189" s="407"/>
      <c r="E189" s="425"/>
      <c r="F189" s="425"/>
      <c r="G189" s="425"/>
      <c r="H189" s="405"/>
      <c r="I189" s="409"/>
      <c r="J189" s="410"/>
      <c r="K189" s="437"/>
    </row>
    <row r="190" spans="1:11" s="4" customFormat="1" x14ac:dyDescent="0.2">
      <c r="A190" s="220"/>
      <c r="B190" s="2"/>
      <c r="C190" s="773"/>
      <c r="D190" s="407"/>
      <c r="E190" s="425"/>
      <c r="F190" s="425"/>
      <c r="G190" s="425"/>
      <c r="H190" s="405"/>
      <c r="I190" s="409"/>
      <c r="J190" s="410"/>
      <c r="K190" s="437"/>
    </row>
    <row r="191" spans="1:11" s="4" customFormat="1" x14ac:dyDescent="0.2">
      <c r="A191" s="220"/>
      <c r="B191" s="2"/>
      <c r="C191" s="773"/>
      <c r="D191" s="407"/>
      <c r="E191" s="425"/>
      <c r="F191" s="425"/>
      <c r="G191" s="425"/>
      <c r="H191" s="405"/>
      <c r="I191" s="409"/>
      <c r="J191" s="410"/>
      <c r="K191" s="437"/>
    </row>
    <row r="192" spans="1:11" s="4" customFormat="1" x14ac:dyDescent="0.2">
      <c r="A192" s="220"/>
      <c r="B192" s="2"/>
      <c r="C192" s="773"/>
      <c r="D192" s="407"/>
      <c r="E192" s="425"/>
      <c r="F192" s="425"/>
      <c r="G192" s="425"/>
      <c r="H192" s="405"/>
      <c r="I192" s="409"/>
      <c r="J192" s="410"/>
      <c r="K192" s="437"/>
    </row>
    <row r="193" spans="1:11" s="4" customFormat="1" ht="15.75" thickBot="1" x14ac:dyDescent="0.3">
      <c r="A193" s="54"/>
      <c r="B193" s="32" t="s">
        <v>111</v>
      </c>
      <c r="C193" s="772"/>
      <c r="D193" s="445"/>
      <c r="E193" s="412"/>
      <c r="F193" s="412"/>
      <c r="G193" s="412"/>
      <c r="H193" s="411"/>
      <c r="I193" s="413"/>
      <c r="J193" s="413">
        <f>SUM(J158:J192)</f>
        <v>84760.89</v>
      </c>
      <c r="K193" s="242">
        <v>5</v>
      </c>
    </row>
    <row r="194" spans="1:11" s="4" customFormat="1" ht="15" thickTop="1" x14ac:dyDescent="0.2">
      <c r="A194" s="220"/>
      <c r="B194" s="2"/>
      <c r="C194" s="773"/>
      <c r="D194" s="407"/>
      <c r="E194" s="425"/>
      <c r="F194" s="425"/>
      <c r="G194" s="425"/>
      <c r="H194" s="405"/>
      <c r="I194" s="409"/>
      <c r="J194" s="410"/>
      <c r="K194" s="437"/>
    </row>
    <row r="195" spans="1:11" s="4" customFormat="1" ht="15" x14ac:dyDescent="0.2">
      <c r="A195" s="220"/>
      <c r="B195" s="237" t="s">
        <v>370</v>
      </c>
      <c r="C195" s="773"/>
      <c r="D195" s="407"/>
      <c r="E195" s="425"/>
      <c r="F195" s="425"/>
      <c r="G195" s="425"/>
      <c r="H195" s="405"/>
      <c r="I195" s="409"/>
      <c r="J195" s="410"/>
      <c r="K195" s="437"/>
    </row>
    <row r="196" spans="1:11" s="4" customFormat="1" ht="9.75" customHeight="1" x14ac:dyDescent="0.2">
      <c r="A196" s="220"/>
      <c r="B196" s="53"/>
      <c r="C196" s="773"/>
      <c r="D196" s="407"/>
      <c r="E196" s="425"/>
      <c r="F196" s="425"/>
      <c r="G196" s="425"/>
      <c r="H196" s="405"/>
      <c r="I196" s="409"/>
      <c r="J196" s="410"/>
      <c r="K196" s="437"/>
    </row>
    <row r="197" spans="1:11" s="4" customFormat="1" ht="57" x14ac:dyDescent="0.2">
      <c r="A197" s="220"/>
      <c r="B197" s="30" t="s">
        <v>368</v>
      </c>
      <c r="C197" s="773"/>
      <c r="D197" s="407"/>
      <c r="E197" s="425"/>
      <c r="F197" s="425"/>
      <c r="G197" s="425"/>
      <c r="H197" s="405"/>
      <c r="I197" s="409"/>
      <c r="J197" s="410"/>
      <c r="K197" s="437"/>
    </row>
    <row r="198" spans="1:11" s="4" customFormat="1" ht="7.5" customHeight="1" x14ac:dyDescent="0.2">
      <c r="A198" s="220"/>
      <c r="B198" s="2"/>
      <c r="C198" s="773"/>
      <c r="D198" s="407"/>
      <c r="E198" s="425"/>
      <c r="F198" s="425"/>
      <c r="G198" s="425"/>
      <c r="H198" s="405"/>
      <c r="I198" s="409"/>
      <c r="J198" s="410"/>
      <c r="K198" s="437"/>
    </row>
    <row r="199" spans="1:11" s="4" customFormat="1" x14ac:dyDescent="0.2">
      <c r="A199" s="220"/>
      <c r="B199" s="30" t="s">
        <v>373</v>
      </c>
      <c r="C199" s="773"/>
      <c r="D199" s="407"/>
      <c r="E199" s="425"/>
      <c r="F199" s="425"/>
      <c r="G199" s="425"/>
      <c r="H199" s="405"/>
      <c r="I199" s="409"/>
      <c r="J199" s="410"/>
      <c r="K199" s="437"/>
    </row>
    <row r="200" spans="1:11" s="4" customFormat="1" x14ac:dyDescent="0.2">
      <c r="A200" s="220"/>
      <c r="B200" s="2"/>
      <c r="C200" s="773"/>
      <c r="D200" s="407"/>
      <c r="E200" s="425"/>
      <c r="F200" s="425"/>
      <c r="G200" s="425"/>
      <c r="H200" s="405"/>
      <c r="I200" s="409"/>
      <c r="J200" s="410"/>
      <c r="K200" s="437"/>
    </row>
    <row r="201" spans="1:11" s="4" customFormat="1" x14ac:dyDescent="0.2">
      <c r="A201" s="223" t="s">
        <v>77</v>
      </c>
      <c r="B201" s="221" t="s">
        <v>3545</v>
      </c>
      <c r="C201" s="783">
        <v>17</v>
      </c>
      <c r="D201" s="444" t="s">
        <v>199</v>
      </c>
      <c r="E201" s="545">
        <v>0</v>
      </c>
      <c r="F201" s="545">
        <v>0</v>
      </c>
      <c r="G201" s="545">
        <v>0</v>
      </c>
      <c r="H201" s="545">
        <v>1314.59</v>
      </c>
      <c r="I201" s="546">
        <f>E201+F201+G201+H201</f>
        <v>1314.59</v>
      </c>
      <c r="J201" s="547">
        <f>I201*C201</f>
        <v>22348.03</v>
      </c>
      <c r="K201" s="437"/>
    </row>
    <row r="202" spans="1:11" s="4" customFormat="1" ht="12.75" customHeight="1" x14ac:dyDescent="0.2">
      <c r="A202" s="223"/>
      <c r="B202" s="224"/>
      <c r="C202" s="783"/>
      <c r="D202" s="444"/>
      <c r="E202" s="425"/>
      <c r="F202" s="425"/>
      <c r="G202" s="425"/>
      <c r="H202" s="405"/>
      <c r="I202" s="409"/>
      <c r="J202" s="410"/>
      <c r="K202" s="437"/>
    </row>
    <row r="203" spans="1:11" s="4" customFormat="1" x14ac:dyDescent="0.2">
      <c r="A203" s="223" t="s">
        <v>78</v>
      </c>
      <c r="B203" s="221" t="s">
        <v>3546</v>
      </c>
      <c r="C203" s="783">
        <v>2</v>
      </c>
      <c r="D203" s="444" t="s">
        <v>199</v>
      </c>
      <c r="E203" s="545">
        <v>0</v>
      </c>
      <c r="F203" s="545">
        <v>0</v>
      </c>
      <c r="G203" s="545">
        <v>0</v>
      </c>
      <c r="H203" s="545">
        <v>1252.5</v>
      </c>
      <c r="I203" s="546">
        <f>E203+F203+G203+H203</f>
        <v>1252.5</v>
      </c>
      <c r="J203" s="547">
        <f>I203*C203</f>
        <v>2505</v>
      </c>
      <c r="K203" s="437"/>
    </row>
    <row r="204" spans="1:11" s="4" customFormat="1" ht="12.75" customHeight="1" x14ac:dyDescent="0.2">
      <c r="A204" s="223"/>
      <c r="B204" s="224"/>
      <c r="C204" s="783"/>
      <c r="D204" s="444"/>
      <c r="E204" s="425"/>
      <c r="F204" s="425"/>
      <c r="G204" s="425"/>
      <c r="H204" s="405"/>
      <c r="I204" s="409"/>
      <c r="J204" s="410"/>
      <c r="K204" s="437"/>
    </row>
    <row r="205" spans="1:11" s="4" customFormat="1" x14ac:dyDescent="0.2">
      <c r="A205" s="223" t="s">
        <v>79</v>
      </c>
      <c r="B205" s="221" t="s">
        <v>3547</v>
      </c>
      <c r="C205" s="783">
        <v>4</v>
      </c>
      <c r="D205" s="444" t="s">
        <v>199</v>
      </c>
      <c r="E205" s="545">
        <v>0</v>
      </c>
      <c r="F205" s="545">
        <v>0</v>
      </c>
      <c r="G205" s="545">
        <v>0</v>
      </c>
      <c r="H205" s="545">
        <v>1365.97</v>
      </c>
      <c r="I205" s="546">
        <f>E205+F205+G205+H205</f>
        <v>1365.97</v>
      </c>
      <c r="J205" s="547">
        <f>I205*C205</f>
        <v>5463.88</v>
      </c>
      <c r="K205" s="437"/>
    </row>
    <row r="206" spans="1:11" s="4" customFormat="1" ht="12.75" customHeight="1" x14ac:dyDescent="0.2">
      <c r="A206" s="223"/>
      <c r="B206" s="224"/>
      <c r="C206" s="783"/>
      <c r="D206" s="444"/>
      <c r="E206" s="425"/>
      <c r="F206" s="425"/>
      <c r="G206" s="425"/>
      <c r="H206" s="405"/>
      <c r="I206" s="409"/>
      <c r="J206" s="410"/>
      <c r="K206" s="437"/>
    </row>
    <row r="207" spans="1:11" s="4" customFormat="1" x14ac:dyDescent="0.2">
      <c r="A207" s="223" t="s">
        <v>80</v>
      </c>
      <c r="B207" s="221" t="s">
        <v>3548</v>
      </c>
      <c r="C207" s="783">
        <v>1</v>
      </c>
      <c r="D207" s="444" t="s">
        <v>199</v>
      </c>
      <c r="E207" s="545">
        <v>0</v>
      </c>
      <c r="F207" s="545">
        <v>0</v>
      </c>
      <c r="G207" s="545">
        <v>0</v>
      </c>
      <c r="H207" s="545">
        <v>1252.5</v>
      </c>
      <c r="I207" s="546">
        <f>E207+F207+G207+H207</f>
        <v>1252.5</v>
      </c>
      <c r="J207" s="547">
        <f>I207*C207</f>
        <v>1252.5</v>
      </c>
      <c r="K207" s="437"/>
    </row>
    <row r="208" spans="1:11" s="4" customFormat="1" ht="12.75" customHeight="1" x14ac:dyDescent="0.2">
      <c r="A208" s="223"/>
      <c r="B208" s="224"/>
      <c r="C208" s="783"/>
      <c r="D208" s="444"/>
      <c r="E208" s="425"/>
      <c r="F208" s="425"/>
      <c r="G208" s="425"/>
      <c r="H208" s="405"/>
      <c r="I208" s="409"/>
      <c r="J208" s="410"/>
      <c r="K208" s="437"/>
    </row>
    <row r="209" spans="1:11" s="4" customFormat="1" x14ac:dyDescent="0.2">
      <c r="A209" s="223" t="s">
        <v>81</v>
      </c>
      <c r="B209" s="221" t="s">
        <v>3549</v>
      </c>
      <c r="C209" s="783">
        <v>4</v>
      </c>
      <c r="D209" s="444" t="s">
        <v>199</v>
      </c>
      <c r="E209" s="545">
        <v>0</v>
      </c>
      <c r="F209" s="545">
        <v>0</v>
      </c>
      <c r="G209" s="545">
        <v>0</v>
      </c>
      <c r="H209" s="545">
        <v>1147.5899999999999</v>
      </c>
      <c r="I209" s="546">
        <f>E209+F209+G209+H209</f>
        <v>1147.5899999999999</v>
      </c>
      <c r="J209" s="547">
        <f>I209*C209</f>
        <v>4590.3599999999997</v>
      </c>
      <c r="K209" s="437"/>
    </row>
    <row r="210" spans="1:11" s="4" customFormat="1" ht="12.75" customHeight="1" x14ac:dyDescent="0.2">
      <c r="A210" s="223"/>
      <c r="B210" s="224"/>
      <c r="C210" s="783"/>
      <c r="D210" s="444"/>
      <c r="E210" s="425"/>
      <c r="F210" s="425"/>
      <c r="G210" s="425"/>
      <c r="H210" s="405"/>
      <c r="I210" s="409"/>
      <c r="J210" s="410"/>
      <c r="K210" s="437"/>
    </row>
    <row r="211" spans="1:11" s="4" customFormat="1" x14ac:dyDescent="0.2">
      <c r="A211" s="223" t="s">
        <v>92</v>
      </c>
      <c r="B211" s="221" t="s">
        <v>3550</v>
      </c>
      <c r="C211" s="783">
        <v>1</v>
      </c>
      <c r="D211" s="444" t="s">
        <v>199</v>
      </c>
      <c r="E211" s="545">
        <v>0</v>
      </c>
      <c r="F211" s="545">
        <v>0</v>
      </c>
      <c r="G211" s="545">
        <v>0</v>
      </c>
      <c r="H211" s="545">
        <v>1252.5</v>
      </c>
      <c r="I211" s="546">
        <f>E211+F211+G211+H211</f>
        <v>1252.5</v>
      </c>
      <c r="J211" s="547">
        <f>I211*C211</f>
        <v>1252.5</v>
      </c>
      <c r="K211" s="437"/>
    </row>
    <row r="212" spans="1:11" s="4" customFormat="1" ht="12.75" customHeight="1" x14ac:dyDescent="0.2">
      <c r="A212" s="223"/>
      <c r="B212" s="224"/>
      <c r="C212" s="783"/>
      <c r="D212" s="444"/>
      <c r="E212" s="425"/>
      <c r="F212" s="425"/>
      <c r="G212" s="425"/>
      <c r="H212" s="405"/>
      <c r="I212" s="409"/>
      <c r="J212" s="410"/>
      <c r="K212" s="437"/>
    </row>
    <row r="213" spans="1:11" s="4" customFormat="1" x14ac:dyDescent="0.2">
      <c r="A213" s="223" t="s">
        <v>94</v>
      </c>
      <c r="B213" s="221" t="s">
        <v>3551</v>
      </c>
      <c r="C213" s="783">
        <v>2</v>
      </c>
      <c r="D213" s="444" t="s">
        <v>199</v>
      </c>
      <c r="E213" s="545">
        <v>0</v>
      </c>
      <c r="F213" s="545">
        <v>0</v>
      </c>
      <c r="G213" s="545">
        <v>0</v>
      </c>
      <c r="H213" s="545">
        <v>1365.97</v>
      </c>
      <c r="I213" s="546">
        <f>E213+F213+G213+H213</f>
        <v>1365.97</v>
      </c>
      <c r="J213" s="547">
        <f>I213*C213</f>
        <v>2731.94</v>
      </c>
      <c r="K213" s="437"/>
    </row>
    <row r="214" spans="1:11" s="4" customFormat="1" ht="12.75" customHeight="1" x14ac:dyDescent="0.2">
      <c r="A214" s="223"/>
      <c r="B214" s="224"/>
      <c r="C214" s="783"/>
      <c r="D214" s="444"/>
      <c r="E214" s="425"/>
      <c r="F214" s="425"/>
      <c r="G214" s="425"/>
      <c r="H214" s="405"/>
      <c r="I214" s="409"/>
      <c r="J214" s="410"/>
      <c r="K214" s="437"/>
    </row>
    <row r="215" spans="1:11" s="4" customFormat="1" x14ac:dyDescent="0.2">
      <c r="A215" s="223" t="s">
        <v>96</v>
      </c>
      <c r="B215" s="221" t="s">
        <v>3552</v>
      </c>
      <c r="C215" s="783">
        <v>1</v>
      </c>
      <c r="D215" s="444" t="s">
        <v>199</v>
      </c>
      <c r="E215" s="545">
        <v>0</v>
      </c>
      <c r="F215" s="545">
        <v>0</v>
      </c>
      <c r="G215" s="545">
        <v>0</v>
      </c>
      <c r="H215" s="545">
        <v>1252.5</v>
      </c>
      <c r="I215" s="546">
        <f>E215+F215+G215+H215</f>
        <v>1252.5</v>
      </c>
      <c r="J215" s="547">
        <f>I215*C215</f>
        <v>1252.5</v>
      </c>
      <c r="K215" s="437"/>
    </row>
    <row r="216" spans="1:11" s="4" customFormat="1" ht="12.75" customHeight="1" x14ac:dyDescent="0.2">
      <c r="A216" s="223"/>
      <c r="B216" s="224"/>
      <c r="C216" s="783"/>
      <c r="D216" s="444"/>
      <c r="E216" s="425"/>
      <c r="F216" s="425"/>
      <c r="G216" s="425"/>
      <c r="H216" s="405"/>
      <c r="I216" s="409"/>
      <c r="J216" s="410"/>
      <c r="K216" s="437"/>
    </row>
    <row r="217" spans="1:11" s="4" customFormat="1" x14ac:dyDescent="0.2">
      <c r="A217" s="223" t="s">
        <v>99</v>
      </c>
      <c r="B217" s="221" t="s">
        <v>3553</v>
      </c>
      <c r="C217" s="783">
        <v>1</v>
      </c>
      <c r="D217" s="444" t="s">
        <v>199</v>
      </c>
      <c r="E217" s="545">
        <v>0</v>
      </c>
      <c r="F217" s="545">
        <v>0</v>
      </c>
      <c r="G217" s="545">
        <v>0</v>
      </c>
      <c r="H217" s="545">
        <v>1297.46</v>
      </c>
      <c r="I217" s="546">
        <f>E217+F217+G217+H217</f>
        <v>1297.46</v>
      </c>
      <c r="J217" s="547">
        <f>I217*C217</f>
        <v>1297.46</v>
      </c>
      <c r="K217" s="437"/>
    </row>
    <row r="218" spans="1:11" s="4" customFormat="1" ht="12.75" customHeight="1" x14ac:dyDescent="0.2">
      <c r="A218" s="223"/>
      <c r="B218" s="224"/>
      <c r="C218" s="783"/>
      <c r="D218" s="444"/>
      <c r="E218" s="425"/>
      <c r="F218" s="425"/>
      <c r="G218" s="425"/>
      <c r="H218" s="405"/>
      <c r="I218" s="409"/>
      <c r="J218" s="410"/>
      <c r="K218" s="437"/>
    </row>
    <row r="219" spans="1:11" s="4" customFormat="1" ht="14.25" customHeight="1" x14ac:dyDescent="0.2">
      <c r="A219" s="223" t="s">
        <v>101</v>
      </c>
      <c r="B219" s="224" t="s">
        <v>3554</v>
      </c>
      <c r="C219" s="783">
        <v>1</v>
      </c>
      <c r="D219" s="444" t="s">
        <v>199</v>
      </c>
      <c r="E219" s="545">
        <v>0</v>
      </c>
      <c r="F219" s="545">
        <v>0</v>
      </c>
      <c r="G219" s="545">
        <v>0</v>
      </c>
      <c r="H219" s="545">
        <v>1252.5</v>
      </c>
      <c r="I219" s="546">
        <f>E219+F219+G219+H219</f>
        <v>1252.5</v>
      </c>
      <c r="J219" s="547">
        <f>I219*C219</f>
        <v>1252.5</v>
      </c>
      <c r="K219" s="437"/>
    </row>
    <row r="220" spans="1:11" s="4" customFormat="1" ht="14.25" customHeight="1" x14ac:dyDescent="0.2">
      <c r="A220" s="223"/>
      <c r="B220" s="224"/>
      <c r="C220" s="783"/>
      <c r="D220" s="444"/>
      <c r="E220" s="425"/>
      <c r="F220" s="425"/>
      <c r="G220" s="425"/>
      <c r="H220" s="405"/>
      <c r="I220" s="409"/>
      <c r="J220" s="410"/>
      <c r="K220" s="437"/>
    </row>
    <row r="221" spans="1:11" s="4" customFormat="1" ht="14.25" customHeight="1" x14ac:dyDescent="0.2">
      <c r="A221" s="223"/>
      <c r="B221" s="224"/>
      <c r="C221" s="783"/>
      <c r="D221" s="444"/>
      <c r="E221" s="425"/>
      <c r="F221" s="425"/>
      <c r="G221" s="425"/>
      <c r="H221" s="405"/>
      <c r="I221" s="409"/>
      <c r="J221" s="410"/>
      <c r="K221" s="437"/>
    </row>
    <row r="222" spans="1:11" s="4" customFormat="1" ht="14.25" customHeight="1" x14ac:dyDescent="0.2">
      <c r="A222" s="223"/>
      <c r="B222" s="224"/>
      <c r="C222" s="783"/>
      <c r="D222" s="444"/>
      <c r="E222" s="425"/>
      <c r="F222" s="425"/>
      <c r="G222" s="425"/>
      <c r="H222" s="405"/>
      <c r="I222" s="409"/>
      <c r="J222" s="410"/>
      <c r="K222" s="437"/>
    </row>
    <row r="223" spans="1:11" s="4" customFormat="1" ht="14.25" customHeight="1" x14ac:dyDescent="0.2">
      <c r="A223" s="223"/>
      <c r="B223" s="224"/>
      <c r="C223" s="783"/>
      <c r="D223" s="444"/>
      <c r="E223" s="425"/>
      <c r="F223" s="425"/>
      <c r="G223" s="425"/>
      <c r="H223" s="405"/>
      <c r="I223" s="409"/>
      <c r="J223" s="410"/>
      <c r="K223" s="437"/>
    </row>
    <row r="224" spans="1:11" s="4" customFormat="1" ht="14.25" customHeight="1" x14ac:dyDescent="0.2">
      <c r="A224" s="223"/>
      <c r="B224" s="224"/>
      <c r="C224" s="783"/>
      <c r="D224" s="444"/>
      <c r="E224" s="425"/>
      <c r="F224" s="425"/>
      <c r="G224" s="425"/>
      <c r="H224" s="405"/>
      <c r="I224" s="409"/>
      <c r="J224" s="410"/>
      <c r="K224" s="437"/>
    </row>
    <row r="225" spans="1:11" s="4" customFormat="1" ht="14.25" hidden="1" customHeight="1" x14ac:dyDescent="0.2">
      <c r="A225" s="223"/>
      <c r="B225" s="224"/>
      <c r="C225" s="783"/>
      <c r="D225" s="444"/>
      <c r="E225" s="425"/>
      <c r="F225" s="425"/>
      <c r="G225" s="425"/>
      <c r="H225" s="405"/>
      <c r="I225" s="409"/>
      <c r="J225" s="410"/>
      <c r="K225" s="437"/>
    </row>
    <row r="226" spans="1:11" s="4" customFormat="1" ht="14.25" hidden="1" customHeight="1" x14ac:dyDescent="0.2">
      <c r="A226" s="223"/>
      <c r="B226" s="224"/>
      <c r="C226" s="783"/>
      <c r="D226" s="444"/>
      <c r="E226" s="425"/>
      <c r="F226" s="425"/>
      <c r="G226" s="425"/>
      <c r="H226" s="405"/>
      <c r="I226" s="409"/>
      <c r="J226" s="410"/>
      <c r="K226" s="437"/>
    </row>
    <row r="227" spans="1:11" s="4" customFormat="1" x14ac:dyDescent="0.2">
      <c r="A227" s="223"/>
      <c r="B227" s="224"/>
      <c r="C227" s="783"/>
      <c r="D227" s="444"/>
      <c r="E227" s="425"/>
      <c r="F227" s="425"/>
      <c r="G227" s="425"/>
      <c r="H227" s="405"/>
      <c r="I227" s="409"/>
      <c r="J227" s="410"/>
      <c r="K227" s="437"/>
    </row>
    <row r="228" spans="1:11" s="4" customFormat="1" x14ac:dyDescent="0.2">
      <c r="A228" s="223"/>
      <c r="B228" s="224"/>
      <c r="C228" s="783"/>
      <c r="D228" s="444"/>
      <c r="E228" s="425"/>
      <c r="F228" s="425"/>
      <c r="G228" s="425"/>
      <c r="H228" s="405"/>
      <c r="I228" s="409"/>
      <c r="J228" s="410"/>
      <c r="K228" s="437"/>
    </row>
    <row r="229" spans="1:11" s="4" customFormat="1" x14ac:dyDescent="0.2">
      <c r="A229" s="223"/>
      <c r="B229" s="224"/>
      <c r="C229" s="783"/>
      <c r="D229" s="444"/>
      <c r="E229" s="425"/>
      <c r="F229" s="425"/>
      <c r="G229" s="425"/>
      <c r="H229" s="405"/>
      <c r="I229" s="409"/>
      <c r="J229" s="410"/>
      <c r="K229" s="437"/>
    </row>
    <row r="230" spans="1:11" s="4" customFormat="1" ht="12" customHeight="1" x14ac:dyDescent="0.2">
      <c r="A230" s="223"/>
      <c r="B230" s="224"/>
      <c r="C230" s="783"/>
      <c r="D230" s="444"/>
      <c r="E230" s="425"/>
      <c r="F230" s="425"/>
      <c r="G230" s="425"/>
      <c r="H230" s="405"/>
      <c r="I230" s="409"/>
      <c r="J230" s="410"/>
      <c r="K230" s="437"/>
    </row>
    <row r="231" spans="1:11" s="4" customFormat="1" x14ac:dyDescent="0.2">
      <c r="A231" s="220"/>
      <c r="B231" s="2"/>
      <c r="C231" s="773"/>
      <c r="D231" s="407"/>
      <c r="E231" s="425"/>
      <c r="F231" s="425"/>
      <c r="G231" s="425"/>
      <c r="H231" s="405"/>
      <c r="I231" s="409"/>
      <c r="J231" s="410"/>
      <c r="K231" s="437"/>
    </row>
    <row r="232" spans="1:11" s="4" customFormat="1" ht="15.75" thickBot="1" x14ac:dyDescent="0.3">
      <c r="A232" s="54"/>
      <c r="B232" s="32" t="s">
        <v>111</v>
      </c>
      <c r="C232" s="772"/>
      <c r="D232" s="445"/>
      <c r="E232" s="412"/>
      <c r="F232" s="412"/>
      <c r="G232" s="412"/>
      <c r="H232" s="411"/>
      <c r="I232" s="413"/>
      <c r="J232" s="413">
        <f>SUM(J197:J231)</f>
        <v>43946.67</v>
      </c>
      <c r="K232" s="242">
        <v>6</v>
      </c>
    </row>
    <row r="233" spans="1:11" s="4" customFormat="1" ht="15" thickTop="1" x14ac:dyDescent="0.2">
      <c r="A233" s="220"/>
      <c r="B233" s="2"/>
      <c r="C233" s="773"/>
      <c r="D233" s="407"/>
      <c r="E233" s="425"/>
      <c r="F233" s="425"/>
      <c r="G233" s="425"/>
      <c r="H233" s="405"/>
      <c r="I233" s="409"/>
      <c r="J233" s="410"/>
      <c r="K233" s="437"/>
    </row>
    <row r="234" spans="1:11" s="4" customFormat="1" ht="15" x14ac:dyDescent="0.2">
      <c r="A234" s="220"/>
      <c r="B234" s="237" t="s">
        <v>370</v>
      </c>
      <c r="C234" s="773"/>
      <c r="D234" s="407"/>
      <c r="E234" s="425"/>
      <c r="F234" s="425"/>
      <c r="G234" s="425"/>
      <c r="H234" s="405"/>
      <c r="I234" s="409"/>
      <c r="J234" s="410"/>
      <c r="K234" s="437"/>
    </row>
    <row r="235" spans="1:11" s="4" customFormat="1" ht="15" x14ac:dyDescent="0.2">
      <c r="A235" s="220"/>
      <c r="B235" s="53"/>
      <c r="C235" s="773"/>
      <c r="D235" s="407"/>
      <c r="E235" s="425"/>
      <c r="F235" s="425"/>
      <c r="G235" s="425"/>
      <c r="H235" s="405"/>
      <c r="I235" s="409"/>
      <c r="J235" s="410"/>
      <c r="K235" s="437"/>
    </row>
    <row r="236" spans="1:11" s="4" customFormat="1" ht="57" x14ac:dyDescent="0.2">
      <c r="A236" s="220"/>
      <c r="B236" s="30" t="s">
        <v>368</v>
      </c>
      <c r="C236" s="773"/>
      <c r="D236" s="407"/>
      <c r="E236" s="425"/>
      <c r="F236" s="425"/>
      <c r="G236" s="425"/>
      <c r="H236" s="405"/>
      <c r="I236" s="409"/>
      <c r="J236" s="410"/>
      <c r="K236" s="437"/>
    </row>
    <row r="237" spans="1:11" s="4" customFormat="1" ht="9.75" customHeight="1" x14ac:dyDescent="0.2">
      <c r="A237" s="220"/>
      <c r="B237" s="2"/>
      <c r="C237" s="773"/>
      <c r="D237" s="407"/>
      <c r="E237" s="425"/>
      <c r="F237" s="425"/>
      <c r="G237" s="425"/>
      <c r="H237" s="405"/>
      <c r="I237" s="409"/>
      <c r="J237" s="410"/>
      <c r="K237" s="437"/>
    </row>
    <row r="238" spans="1:11" s="4" customFormat="1" x14ac:dyDescent="0.2">
      <c r="A238" s="220"/>
      <c r="B238" s="30" t="s">
        <v>373</v>
      </c>
      <c r="C238" s="773"/>
      <c r="D238" s="407"/>
      <c r="E238" s="425"/>
      <c r="F238" s="425"/>
      <c r="G238" s="425"/>
      <c r="H238" s="405"/>
      <c r="I238" s="409"/>
      <c r="J238" s="410"/>
      <c r="K238" s="437"/>
    </row>
    <row r="239" spans="1:11" s="4" customFormat="1" x14ac:dyDescent="0.2">
      <c r="A239" s="220"/>
      <c r="B239" s="2"/>
      <c r="C239" s="773"/>
      <c r="D239" s="407"/>
      <c r="E239" s="425"/>
      <c r="F239" s="425"/>
      <c r="G239" s="425"/>
      <c r="H239" s="405"/>
      <c r="I239" s="409"/>
      <c r="J239" s="410"/>
      <c r="K239" s="437"/>
    </row>
    <row r="240" spans="1:11" s="4" customFormat="1" ht="15" customHeight="1" x14ac:dyDescent="0.2">
      <c r="A240" s="220" t="s">
        <v>77</v>
      </c>
      <c r="B240" s="2" t="s">
        <v>374</v>
      </c>
      <c r="C240" s="807">
        <v>4</v>
      </c>
      <c r="D240" s="483" t="s">
        <v>199</v>
      </c>
      <c r="E240" s="545">
        <v>0</v>
      </c>
      <c r="F240" s="545">
        <v>0</v>
      </c>
      <c r="G240" s="545">
        <v>0</v>
      </c>
      <c r="H240" s="545">
        <v>1314.59</v>
      </c>
      <c r="I240" s="546">
        <f>E240+F240+G240+H240</f>
        <v>1314.59</v>
      </c>
      <c r="J240" s="547">
        <f>I240*C240</f>
        <v>5258.36</v>
      </c>
      <c r="K240" s="437"/>
    </row>
    <row r="241" spans="1:11" s="4" customFormat="1" ht="15" customHeight="1" x14ac:dyDescent="0.2">
      <c r="A241" s="220"/>
      <c r="B241" s="2"/>
      <c r="C241" s="807"/>
      <c r="D241" s="483"/>
      <c r="E241" s="425"/>
      <c r="F241" s="425"/>
      <c r="G241" s="425"/>
      <c r="H241" s="405"/>
      <c r="I241" s="409"/>
      <c r="J241" s="410"/>
      <c r="K241" s="437"/>
    </row>
    <row r="242" spans="1:11" s="4" customFormat="1" ht="15" customHeight="1" x14ac:dyDescent="0.2">
      <c r="A242" s="220" t="s">
        <v>78</v>
      </c>
      <c r="B242" s="2" t="s">
        <v>375</v>
      </c>
      <c r="C242" s="807">
        <v>1</v>
      </c>
      <c r="D242" s="483" t="s">
        <v>199</v>
      </c>
      <c r="E242" s="545">
        <v>0</v>
      </c>
      <c r="F242" s="545">
        <v>0</v>
      </c>
      <c r="G242" s="545">
        <v>0</v>
      </c>
      <c r="H242" s="545">
        <v>2297.31</v>
      </c>
      <c r="I242" s="546">
        <f>E242+F242+G242+H242</f>
        <v>2297.31</v>
      </c>
      <c r="J242" s="547">
        <f>I242*C242</f>
        <v>2297.31</v>
      </c>
      <c r="K242" s="437"/>
    </row>
    <row r="243" spans="1:11" s="4" customFormat="1" ht="15" customHeight="1" x14ac:dyDescent="0.2">
      <c r="A243" s="220"/>
      <c r="B243" s="2"/>
      <c r="C243" s="807"/>
      <c r="D243" s="483"/>
      <c r="E243" s="425"/>
      <c r="F243" s="425"/>
      <c r="G243" s="425"/>
      <c r="H243" s="405"/>
      <c r="I243" s="409"/>
      <c r="J243" s="410"/>
      <c r="K243" s="437"/>
    </row>
    <row r="244" spans="1:11" s="4" customFormat="1" ht="15" customHeight="1" x14ac:dyDescent="0.2">
      <c r="A244" s="220" t="s">
        <v>79</v>
      </c>
      <c r="B244" s="2" t="s">
        <v>376</v>
      </c>
      <c r="C244" s="807">
        <v>1</v>
      </c>
      <c r="D244" s="483" t="s">
        <v>199</v>
      </c>
      <c r="E244" s="545">
        <v>0</v>
      </c>
      <c r="F244" s="545">
        <v>0</v>
      </c>
      <c r="G244" s="545">
        <v>0</v>
      </c>
      <c r="H244" s="545">
        <v>2504.9899999999998</v>
      </c>
      <c r="I244" s="546">
        <f>E244+F244+G244+H244</f>
        <v>2504.9899999999998</v>
      </c>
      <c r="J244" s="547">
        <f>I244*C244</f>
        <v>2504.9899999999998</v>
      </c>
      <c r="K244" s="437"/>
    </row>
    <row r="245" spans="1:11" s="4" customFormat="1" ht="15" customHeight="1" x14ac:dyDescent="0.2">
      <c r="A245" s="220"/>
      <c r="B245" s="2"/>
      <c r="C245" s="807"/>
      <c r="D245" s="483"/>
      <c r="E245" s="425"/>
      <c r="F245" s="425"/>
      <c r="G245" s="425"/>
      <c r="H245" s="405"/>
      <c r="I245" s="409"/>
      <c r="J245" s="410"/>
      <c r="K245" s="437"/>
    </row>
    <row r="246" spans="1:11" s="4" customFormat="1" ht="15" customHeight="1" x14ac:dyDescent="0.2">
      <c r="A246" s="220" t="s">
        <v>80</v>
      </c>
      <c r="B246" s="2" t="s">
        <v>377</v>
      </c>
      <c r="C246" s="807">
        <v>1</v>
      </c>
      <c r="D246" s="483" t="s">
        <v>199</v>
      </c>
      <c r="E246" s="545">
        <v>0</v>
      </c>
      <c r="F246" s="545">
        <v>0</v>
      </c>
      <c r="G246" s="545">
        <v>0</v>
      </c>
      <c r="H246" s="545">
        <v>2297.31</v>
      </c>
      <c r="I246" s="546">
        <f>E246+F246+G246+H246</f>
        <v>2297.31</v>
      </c>
      <c r="J246" s="547">
        <f>I246*C246</f>
        <v>2297.31</v>
      </c>
      <c r="K246" s="437"/>
    </row>
    <row r="247" spans="1:11" s="4" customFormat="1" ht="15" customHeight="1" x14ac:dyDescent="0.2">
      <c r="A247" s="220"/>
      <c r="B247" s="2"/>
      <c r="C247" s="807"/>
      <c r="D247" s="483"/>
      <c r="E247" s="425"/>
      <c r="F247" s="425"/>
      <c r="G247" s="425"/>
      <c r="H247" s="405"/>
      <c r="I247" s="409"/>
      <c r="J247" s="410"/>
      <c r="K247" s="437"/>
    </row>
    <row r="248" spans="1:11" s="4" customFormat="1" ht="15" customHeight="1" x14ac:dyDescent="0.2">
      <c r="A248" s="220" t="s">
        <v>81</v>
      </c>
      <c r="B248" s="2" t="s">
        <v>378</v>
      </c>
      <c r="C248" s="807">
        <v>12</v>
      </c>
      <c r="D248" s="483" t="s">
        <v>199</v>
      </c>
      <c r="E248" s="545">
        <v>0</v>
      </c>
      <c r="F248" s="545">
        <v>0</v>
      </c>
      <c r="G248" s="545">
        <v>0</v>
      </c>
      <c r="H248" s="545">
        <v>2504.9899999999998</v>
      </c>
      <c r="I248" s="546">
        <f>E248+F248+G248+H248</f>
        <v>2504.9899999999998</v>
      </c>
      <c r="J248" s="547">
        <f>I248*C248</f>
        <v>30059.88</v>
      </c>
      <c r="K248" s="437"/>
    </row>
    <row r="249" spans="1:11" s="4" customFormat="1" ht="15" customHeight="1" x14ac:dyDescent="0.2">
      <c r="A249" s="220"/>
      <c r="B249" s="2"/>
      <c r="C249" s="807"/>
      <c r="D249" s="483"/>
      <c r="E249" s="425"/>
      <c r="F249" s="425"/>
      <c r="G249" s="425"/>
      <c r="H249" s="405"/>
      <c r="I249" s="409"/>
      <c r="J249" s="410"/>
      <c r="K249" s="437"/>
    </row>
    <row r="250" spans="1:11" s="4" customFormat="1" ht="15" customHeight="1" x14ac:dyDescent="0.2">
      <c r="A250" s="220" t="s">
        <v>92</v>
      </c>
      <c r="B250" s="2" t="s">
        <v>379</v>
      </c>
      <c r="C250" s="807">
        <v>1</v>
      </c>
      <c r="D250" s="483" t="s">
        <v>199</v>
      </c>
      <c r="E250" s="545">
        <v>0</v>
      </c>
      <c r="F250" s="545">
        <v>0</v>
      </c>
      <c r="G250" s="545">
        <v>0</v>
      </c>
      <c r="H250" s="545">
        <v>2297.31</v>
      </c>
      <c r="I250" s="546">
        <f>E250+F250+G250+H250</f>
        <v>2297.31</v>
      </c>
      <c r="J250" s="547">
        <f>I250*C250</f>
        <v>2297.31</v>
      </c>
      <c r="K250" s="437"/>
    </row>
    <row r="251" spans="1:11" s="4" customFormat="1" ht="15" customHeight="1" x14ac:dyDescent="0.2">
      <c r="A251" s="220"/>
      <c r="B251" s="2"/>
      <c r="C251" s="807"/>
      <c r="D251" s="483"/>
      <c r="E251" s="425"/>
      <c r="F251" s="425"/>
      <c r="G251" s="425"/>
      <c r="H251" s="405"/>
      <c r="I251" s="409"/>
      <c r="J251" s="410"/>
      <c r="K251" s="437"/>
    </row>
    <row r="252" spans="1:11" s="4" customFormat="1" ht="15" customHeight="1" x14ac:dyDescent="0.2">
      <c r="A252" s="220" t="s">
        <v>94</v>
      </c>
      <c r="B252" s="2" t="s">
        <v>380</v>
      </c>
      <c r="C252" s="807">
        <v>1</v>
      </c>
      <c r="D252" s="483" t="s">
        <v>199</v>
      </c>
      <c r="E252" s="545">
        <v>0</v>
      </c>
      <c r="F252" s="545">
        <v>0</v>
      </c>
      <c r="G252" s="545">
        <v>0</v>
      </c>
      <c r="H252" s="545">
        <v>2922.49</v>
      </c>
      <c r="I252" s="546">
        <f>E252+F252+G252+H252</f>
        <v>2922.49</v>
      </c>
      <c r="J252" s="547">
        <f>I252*C252</f>
        <v>2922.49</v>
      </c>
      <c r="K252" s="437"/>
    </row>
    <row r="253" spans="1:11" s="4" customFormat="1" ht="15" customHeight="1" x14ac:dyDescent="0.2">
      <c r="A253" s="220"/>
      <c r="B253" s="2"/>
      <c r="C253" s="807"/>
      <c r="D253" s="483"/>
      <c r="E253" s="425"/>
      <c r="F253" s="425"/>
      <c r="G253" s="425"/>
      <c r="H253" s="405"/>
      <c r="I253" s="409"/>
      <c r="J253" s="410"/>
      <c r="K253" s="437"/>
    </row>
    <row r="254" spans="1:11" s="4" customFormat="1" ht="15" customHeight="1" x14ac:dyDescent="0.2">
      <c r="A254" s="220" t="s">
        <v>96</v>
      </c>
      <c r="B254" s="2" t="s">
        <v>381</v>
      </c>
      <c r="C254" s="807">
        <v>4</v>
      </c>
      <c r="D254" s="483" t="s">
        <v>199</v>
      </c>
      <c r="E254" s="545">
        <v>0</v>
      </c>
      <c r="F254" s="545">
        <v>0</v>
      </c>
      <c r="G254" s="545">
        <v>0</v>
      </c>
      <c r="H254" s="545">
        <v>2297.31</v>
      </c>
      <c r="I254" s="546">
        <f>E254+F254+G254+H254</f>
        <v>2297.31</v>
      </c>
      <c r="J254" s="547">
        <f>I254*C254</f>
        <v>9189.24</v>
      </c>
      <c r="K254" s="437"/>
    </row>
    <row r="255" spans="1:11" s="4" customFormat="1" ht="15" customHeight="1" x14ac:dyDescent="0.2">
      <c r="A255" s="220"/>
      <c r="B255" s="2"/>
      <c r="C255" s="807"/>
      <c r="D255" s="483"/>
      <c r="E255" s="425"/>
      <c r="F255" s="425"/>
      <c r="G255" s="425"/>
      <c r="H255" s="405"/>
      <c r="I255" s="409"/>
      <c r="J255" s="410"/>
      <c r="K255" s="437"/>
    </row>
    <row r="256" spans="1:11" s="4" customFormat="1" ht="15" customHeight="1" x14ac:dyDescent="0.2">
      <c r="A256" s="220" t="s">
        <v>99</v>
      </c>
      <c r="B256" s="2" t="s">
        <v>382</v>
      </c>
      <c r="C256" s="807">
        <v>20</v>
      </c>
      <c r="D256" s="483" t="s">
        <v>199</v>
      </c>
      <c r="E256" s="545">
        <v>0</v>
      </c>
      <c r="F256" s="545">
        <v>0</v>
      </c>
      <c r="G256" s="545">
        <v>0</v>
      </c>
      <c r="H256" s="545">
        <v>2504.9899999999998</v>
      </c>
      <c r="I256" s="546">
        <f>E256+F256+G256+H256</f>
        <v>2504.9899999999998</v>
      </c>
      <c r="J256" s="547">
        <f>I256*C256</f>
        <v>50099.8</v>
      </c>
      <c r="K256" s="437"/>
    </row>
    <row r="257" spans="1:11" s="4" customFormat="1" ht="15" customHeight="1" x14ac:dyDescent="0.2">
      <c r="A257" s="220"/>
      <c r="B257" s="2"/>
      <c r="C257" s="807"/>
      <c r="D257" s="483"/>
      <c r="E257" s="425"/>
      <c r="F257" s="425"/>
      <c r="G257" s="425"/>
      <c r="H257" s="405"/>
      <c r="I257" s="409"/>
      <c r="J257" s="410"/>
      <c r="K257" s="437"/>
    </row>
    <row r="258" spans="1:11" s="4" customFormat="1" ht="15" customHeight="1" x14ac:dyDescent="0.2">
      <c r="A258" s="220" t="s">
        <v>101</v>
      </c>
      <c r="B258" s="2" t="s">
        <v>383</v>
      </c>
      <c r="C258" s="807">
        <v>2</v>
      </c>
      <c r="D258" s="483" t="s">
        <v>199</v>
      </c>
      <c r="E258" s="545">
        <v>0</v>
      </c>
      <c r="F258" s="545">
        <v>0</v>
      </c>
      <c r="G258" s="545">
        <v>0</v>
      </c>
      <c r="H258" s="545">
        <v>2922.49</v>
      </c>
      <c r="I258" s="546">
        <f>E258+F258+G258+H258</f>
        <v>2922.49</v>
      </c>
      <c r="J258" s="547">
        <f>I258*C258</f>
        <v>5844.98</v>
      </c>
      <c r="K258" s="437"/>
    </row>
    <row r="259" spans="1:11" s="4" customFormat="1" ht="15" customHeight="1" x14ac:dyDescent="0.2">
      <c r="A259" s="220"/>
      <c r="B259" s="2"/>
      <c r="C259" s="807"/>
      <c r="D259" s="483"/>
      <c r="E259" s="425"/>
      <c r="F259" s="425"/>
      <c r="G259" s="425"/>
      <c r="H259" s="405"/>
      <c r="I259" s="409"/>
      <c r="J259" s="410"/>
      <c r="K259" s="437"/>
    </row>
    <row r="260" spans="1:11" s="4" customFormat="1" ht="15" customHeight="1" x14ac:dyDescent="0.2">
      <c r="A260" s="220" t="s">
        <v>103</v>
      </c>
      <c r="B260" s="2" t="s">
        <v>384</v>
      </c>
      <c r="C260" s="807">
        <v>18</v>
      </c>
      <c r="D260" s="483" t="s">
        <v>199</v>
      </c>
      <c r="E260" s="545">
        <v>0</v>
      </c>
      <c r="F260" s="545">
        <v>0</v>
      </c>
      <c r="G260" s="545">
        <v>0</v>
      </c>
      <c r="H260" s="545">
        <v>3068.08</v>
      </c>
      <c r="I260" s="546">
        <f>E260+F260+G260+H260</f>
        <v>3068.08</v>
      </c>
      <c r="J260" s="547">
        <f>I260*C260</f>
        <v>55225.440000000002</v>
      </c>
      <c r="K260" s="437"/>
    </row>
    <row r="261" spans="1:11" s="4" customFormat="1" ht="15" customHeight="1" x14ac:dyDescent="0.2">
      <c r="A261" s="220"/>
      <c r="B261" s="2"/>
      <c r="C261" s="807"/>
      <c r="D261" s="483"/>
      <c r="E261" s="425"/>
      <c r="F261" s="425"/>
      <c r="G261" s="425"/>
      <c r="H261" s="405"/>
      <c r="I261" s="409"/>
      <c r="J261" s="410"/>
      <c r="K261" s="437"/>
    </row>
    <row r="262" spans="1:11" s="4" customFormat="1" x14ac:dyDescent="0.2">
      <c r="A262" s="220"/>
      <c r="B262" s="2"/>
      <c r="C262" s="773"/>
      <c r="D262" s="407"/>
      <c r="E262" s="425"/>
      <c r="F262" s="425"/>
      <c r="G262" s="425"/>
      <c r="H262" s="405"/>
      <c r="I262" s="409"/>
      <c r="J262" s="410"/>
      <c r="K262" s="437"/>
    </row>
    <row r="263" spans="1:11" s="4" customFormat="1" ht="7.5" customHeight="1" x14ac:dyDescent="0.2">
      <c r="A263" s="220"/>
      <c r="B263" s="2"/>
      <c r="C263" s="773"/>
      <c r="D263" s="407"/>
      <c r="E263" s="425"/>
      <c r="F263" s="425"/>
      <c r="G263" s="425"/>
      <c r="H263" s="405"/>
      <c r="I263" s="409"/>
      <c r="J263" s="410"/>
      <c r="K263" s="437"/>
    </row>
    <row r="264" spans="1:11" s="4" customFormat="1" hidden="1" x14ac:dyDescent="0.2">
      <c r="A264" s="220"/>
      <c r="B264" s="2"/>
      <c r="C264" s="773"/>
      <c r="D264" s="407"/>
      <c r="E264" s="425"/>
      <c r="F264" s="425"/>
      <c r="G264" s="425"/>
      <c r="H264" s="405"/>
      <c r="I264" s="409"/>
      <c r="J264" s="410"/>
      <c r="K264" s="437"/>
    </row>
    <row r="265" spans="1:11" s="4" customFormat="1" x14ac:dyDescent="0.2">
      <c r="A265" s="220"/>
      <c r="B265" s="2"/>
      <c r="C265" s="773"/>
      <c r="D265" s="407"/>
      <c r="E265" s="425"/>
      <c r="F265" s="425"/>
      <c r="G265" s="425"/>
      <c r="H265" s="405"/>
      <c r="I265" s="409"/>
      <c r="J265" s="410"/>
      <c r="K265" s="437"/>
    </row>
    <row r="266" spans="1:11" s="4" customFormat="1" ht="9" customHeight="1" x14ac:dyDescent="0.2">
      <c r="A266" s="220"/>
      <c r="B266" s="2"/>
      <c r="C266" s="773"/>
      <c r="D266" s="407"/>
      <c r="E266" s="425"/>
      <c r="F266" s="425"/>
      <c r="G266" s="425"/>
      <c r="H266" s="405"/>
      <c r="I266" s="409"/>
      <c r="J266" s="410"/>
      <c r="K266" s="437"/>
    </row>
    <row r="267" spans="1:11" s="4" customFormat="1" ht="12" customHeight="1" x14ac:dyDescent="0.2">
      <c r="A267" s="220"/>
      <c r="B267" s="2"/>
      <c r="C267" s="773"/>
      <c r="D267" s="407"/>
      <c r="E267" s="425"/>
      <c r="F267" s="425"/>
      <c r="G267" s="425"/>
      <c r="H267" s="405"/>
      <c r="I267" s="409"/>
      <c r="J267" s="410"/>
      <c r="K267" s="437"/>
    </row>
    <row r="268" spans="1:11" s="4" customFormat="1" ht="15.75" thickBot="1" x14ac:dyDescent="0.3">
      <c r="A268" s="54"/>
      <c r="B268" s="32" t="s">
        <v>111</v>
      </c>
      <c r="C268" s="772"/>
      <c r="D268" s="445"/>
      <c r="E268" s="412"/>
      <c r="F268" s="412"/>
      <c r="G268" s="412"/>
      <c r="H268" s="411"/>
      <c r="I268" s="413"/>
      <c r="J268" s="413">
        <f>SUM(J233:J267)</f>
        <v>167997.11</v>
      </c>
      <c r="K268" s="242">
        <v>7</v>
      </c>
    </row>
    <row r="269" spans="1:11" s="4" customFormat="1" ht="15" thickTop="1" x14ac:dyDescent="0.2">
      <c r="A269" s="220"/>
      <c r="B269" s="2"/>
      <c r="C269" s="773"/>
      <c r="D269" s="407"/>
      <c r="E269" s="425"/>
      <c r="F269" s="425"/>
      <c r="G269" s="425"/>
      <c r="H269" s="405"/>
      <c r="I269" s="409"/>
      <c r="J269" s="410"/>
      <c r="K269" s="437"/>
    </row>
    <row r="270" spans="1:11" s="4" customFormat="1" ht="15" x14ac:dyDescent="0.2">
      <c r="A270" s="220"/>
      <c r="B270" s="237" t="s">
        <v>370</v>
      </c>
      <c r="C270" s="773"/>
      <c r="D270" s="407"/>
      <c r="E270" s="425"/>
      <c r="F270" s="425"/>
      <c r="G270" s="425"/>
      <c r="H270" s="405"/>
      <c r="I270" s="409"/>
      <c r="J270" s="410"/>
      <c r="K270" s="437"/>
    </row>
    <row r="271" spans="1:11" s="4" customFormat="1" ht="15" x14ac:dyDescent="0.2">
      <c r="A271" s="220"/>
      <c r="B271" s="53"/>
      <c r="C271" s="773"/>
      <c r="D271" s="407"/>
      <c r="E271" s="425"/>
      <c r="F271" s="425"/>
      <c r="G271" s="425"/>
      <c r="H271" s="405"/>
      <c r="I271" s="409"/>
      <c r="J271" s="410"/>
      <c r="K271" s="437"/>
    </row>
    <row r="272" spans="1:11" s="4" customFormat="1" ht="57" x14ac:dyDescent="0.2">
      <c r="A272" s="220"/>
      <c r="B272" s="30" t="s">
        <v>368</v>
      </c>
      <c r="C272" s="773"/>
      <c r="D272" s="407"/>
      <c r="E272" s="425"/>
      <c r="F272" s="425"/>
      <c r="G272" s="425"/>
      <c r="H272" s="405"/>
      <c r="I272" s="409"/>
      <c r="J272" s="410"/>
      <c r="K272" s="437"/>
    </row>
    <row r="273" spans="1:11" s="4" customFormat="1" x14ac:dyDescent="0.2">
      <c r="A273" s="220"/>
      <c r="B273" s="2"/>
      <c r="C273" s="773"/>
      <c r="D273" s="407"/>
      <c r="E273" s="425"/>
      <c r="F273" s="425"/>
      <c r="G273" s="425"/>
      <c r="H273" s="405"/>
      <c r="I273" s="409"/>
      <c r="J273" s="410"/>
      <c r="K273" s="437"/>
    </row>
    <row r="274" spans="1:11" s="4" customFormat="1" x14ac:dyDescent="0.2">
      <c r="A274" s="220"/>
      <c r="B274" s="30" t="s">
        <v>373</v>
      </c>
      <c r="C274" s="773"/>
      <c r="D274" s="407"/>
      <c r="E274" s="425"/>
      <c r="F274" s="425"/>
      <c r="G274" s="425"/>
      <c r="H274" s="405"/>
      <c r="I274" s="409"/>
      <c r="J274" s="410"/>
      <c r="K274" s="437"/>
    </row>
    <row r="275" spans="1:11" s="4" customFormat="1" x14ac:dyDescent="0.2">
      <c r="A275" s="220"/>
      <c r="B275" s="2"/>
      <c r="C275" s="773"/>
      <c r="D275" s="407"/>
      <c r="E275" s="425"/>
      <c r="F275" s="425"/>
      <c r="G275" s="425"/>
      <c r="H275" s="405"/>
      <c r="I275" s="409"/>
      <c r="J275" s="410"/>
      <c r="K275" s="437"/>
    </row>
    <row r="276" spans="1:11" s="4" customFormat="1" ht="15" customHeight="1" x14ac:dyDescent="0.2">
      <c r="A276" s="220" t="s">
        <v>77</v>
      </c>
      <c r="B276" s="2" t="s">
        <v>385</v>
      </c>
      <c r="C276" s="773">
        <v>2</v>
      </c>
      <c r="D276" s="407" t="s">
        <v>199</v>
      </c>
      <c r="E276" s="545">
        <v>0</v>
      </c>
      <c r="F276" s="545">
        <v>0</v>
      </c>
      <c r="G276" s="545">
        <v>0</v>
      </c>
      <c r="H276" s="545">
        <v>3185.84</v>
      </c>
      <c r="I276" s="546">
        <f>E276+F276+G276+H276</f>
        <v>3185.84</v>
      </c>
      <c r="J276" s="547">
        <f>I276*C276</f>
        <v>6371.68</v>
      </c>
      <c r="K276" s="437"/>
    </row>
    <row r="277" spans="1:11" s="4" customFormat="1" ht="15" customHeight="1" x14ac:dyDescent="0.2">
      <c r="A277" s="220"/>
      <c r="B277" s="2"/>
      <c r="C277" s="773"/>
      <c r="D277" s="407"/>
      <c r="E277" s="425"/>
      <c r="F277" s="425"/>
      <c r="G277" s="425"/>
      <c r="H277" s="405"/>
      <c r="I277" s="409"/>
      <c r="J277" s="410"/>
      <c r="K277" s="437"/>
    </row>
    <row r="278" spans="1:11" s="4" customFormat="1" ht="15" customHeight="1" x14ac:dyDescent="0.2">
      <c r="A278" s="220" t="s">
        <v>78</v>
      </c>
      <c r="B278" s="2" t="s">
        <v>386</v>
      </c>
      <c r="C278" s="773">
        <v>1</v>
      </c>
      <c r="D278" s="407" t="s">
        <v>199</v>
      </c>
      <c r="E278" s="545">
        <v>0</v>
      </c>
      <c r="F278" s="545">
        <v>0</v>
      </c>
      <c r="G278" s="545">
        <v>0</v>
      </c>
      <c r="H278" s="545">
        <v>1261.06</v>
      </c>
      <c r="I278" s="546">
        <f>E278+F278+G278+H278</f>
        <v>1261.06</v>
      </c>
      <c r="J278" s="547">
        <f>I278*C278</f>
        <v>1261.06</v>
      </c>
      <c r="K278" s="437"/>
    </row>
    <row r="279" spans="1:11" s="4" customFormat="1" ht="15" customHeight="1" x14ac:dyDescent="0.2">
      <c r="A279" s="220"/>
      <c r="B279" s="2"/>
      <c r="C279" s="773"/>
      <c r="D279" s="407"/>
      <c r="E279" s="425"/>
      <c r="F279" s="425"/>
      <c r="G279" s="425"/>
      <c r="H279" s="405"/>
      <c r="I279" s="409"/>
      <c r="J279" s="410"/>
      <c r="K279" s="437"/>
    </row>
    <row r="280" spans="1:11" s="4" customFormat="1" ht="15" customHeight="1" x14ac:dyDescent="0.2">
      <c r="A280" s="220" t="s">
        <v>79</v>
      </c>
      <c r="B280" s="2" t="s">
        <v>387</v>
      </c>
      <c r="C280" s="773">
        <v>1</v>
      </c>
      <c r="D280" s="407" t="s">
        <v>199</v>
      </c>
      <c r="E280" s="545">
        <v>0</v>
      </c>
      <c r="F280" s="545">
        <v>0</v>
      </c>
      <c r="G280" s="545">
        <v>0</v>
      </c>
      <c r="H280" s="545">
        <v>1261.06</v>
      </c>
      <c r="I280" s="546">
        <f>E280+F280+G280+H280</f>
        <v>1261.06</v>
      </c>
      <c r="J280" s="547">
        <f>I280*C280</f>
        <v>1261.06</v>
      </c>
      <c r="K280" s="437"/>
    </row>
    <row r="281" spans="1:11" s="4" customFormat="1" ht="15" customHeight="1" x14ac:dyDescent="0.2">
      <c r="A281" s="220"/>
      <c r="B281" s="2"/>
      <c r="C281" s="773"/>
      <c r="D281" s="407"/>
      <c r="E281" s="425"/>
      <c r="F281" s="425"/>
      <c r="G281" s="425"/>
      <c r="H281" s="405"/>
      <c r="I281" s="409"/>
      <c r="J281" s="410"/>
      <c r="K281" s="437"/>
    </row>
    <row r="282" spans="1:11" s="4" customFormat="1" ht="15" customHeight="1" x14ac:dyDescent="0.2">
      <c r="A282" s="220" t="s">
        <v>80</v>
      </c>
      <c r="B282" s="2" t="s">
        <v>388</v>
      </c>
      <c r="C282" s="773">
        <v>7</v>
      </c>
      <c r="D282" s="407" t="s">
        <v>199</v>
      </c>
      <c r="E282" s="545">
        <v>0</v>
      </c>
      <c r="F282" s="545">
        <v>0</v>
      </c>
      <c r="G282" s="545">
        <v>0</v>
      </c>
      <c r="H282" s="545">
        <v>1406.65</v>
      </c>
      <c r="I282" s="546">
        <f>E282+F282+G282+H282</f>
        <v>1406.65</v>
      </c>
      <c r="J282" s="547">
        <f>I282*C282</f>
        <v>9846.5499999999993</v>
      </c>
      <c r="K282" s="437"/>
    </row>
    <row r="283" spans="1:11" s="4" customFormat="1" ht="15" customHeight="1" x14ac:dyDescent="0.2">
      <c r="A283" s="220"/>
      <c r="B283" s="2"/>
      <c r="C283" s="773"/>
      <c r="D283" s="407"/>
      <c r="E283" s="425"/>
      <c r="F283" s="425"/>
      <c r="G283" s="425"/>
      <c r="H283" s="405"/>
      <c r="I283" s="409"/>
      <c r="J283" s="410"/>
      <c r="K283" s="437"/>
    </row>
    <row r="284" spans="1:11" s="4" customFormat="1" ht="15" customHeight="1" x14ac:dyDescent="0.2">
      <c r="A284" s="220" t="s">
        <v>81</v>
      </c>
      <c r="B284" s="2" t="s">
        <v>389</v>
      </c>
      <c r="C284" s="773">
        <v>3</v>
      </c>
      <c r="D284" s="407" t="s">
        <v>199</v>
      </c>
      <c r="E284" s="545">
        <v>0</v>
      </c>
      <c r="F284" s="545">
        <v>0</v>
      </c>
      <c r="G284" s="545">
        <v>0</v>
      </c>
      <c r="H284" s="545">
        <v>1353.12</v>
      </c>
      <c r="I284" s="546">
        <f>E284+F284+G284+H284</f>
        <v>1353.12</v>
      </c>
      <c r="J284" s="547">
        <f>I284*C284</f>
        <v>4059.36</v>
      </c>
      <c r="K284" s="437"/>
    </row>
    <row r="285" spans="1:11" s="4" customFormat="1" ht="15" customHeight="1" x14ac:dyDescent="0.2">
      <c r="A285" s="220"/>
      <c r="B285" s="2"/>
      <c r="C285" s="770"/>
      <c r="D285" s="407"/>
      <c r="E285" s="425"/>
      <c r="F285" s="425"/>
      <c r="G285" s="425"/>
      <c r="H285" s="405"/>
      <c r="I285" s="409"/>
      <c r="J285" s="410"/>
      <c r="K285" s="437"/>
    </row>
    <row r="286" spans="1:11" s="4" customFormat="1" ht="15" customHeight="1" x14ac:dyDescent="0.2">
      <c r="A286" s="220" t="s">
        <v>92</v>
      </c>
      <c r="B286" s="2" t="s">
        <v>390</v>
      </c>
      <c r="C286" s="773">
        <v>8</v>
      </c>
      <c r="D286" s="407" t="s">
        <v>199</v>
      </c>
      <c r="E286" s="545">
        <v>0</v>
      </c>
      <c r="F286" s="545">
        <v>0</v>
      </c>
      <c r="G286" s="545">
        <v>0</v>
      </c>
      <c r="H286" s="545">
        <v>1477.3</v>
      </c>
      <c r="I286" s="546">
        <f>E286+F286+G286+H286</f>
        <v>1477.3</v>
      </c>
      <c r="J286" s="547">
        <f>I286*C286</f>
        <v>11818.4</v>
      </c>
      <c r="K286" s="437"/>
    </row>
    <row r="287" spans="1:11" s="4" customFormat="1" ht="15" customHeight="1" x14ac:dyDescent="0.2">
      <c r="A287" s="220"/>
      <c r="B287" s="2"/>
      <c r="C287" s="773"/>
      <c r="D287" s="407"/>
      <c r="E287" s="425"/>
      <c r="F287" s="425"/>
      <c r="G287" s="425"/>
      <c r="H287" s="405"/>
      <c r="I287" s="409"/>
      <c r="J287" s="410"/>
      <c r="K287" s="437"/>
    </row>
    <row r="288" spans="1:11" s="4" customFormat="1" ht="15" customHeight="1" x14ac:dyDescent="0.2">
      <c r="A288" s="220" t="s">
        <v>94</v>
      </c>
      <c r="B288" s="2" t="s">
        <v>391</v>
      </c>
      <c r="C288" s="773">
        <v>1</v>
      </c>
      <c r="D288" s="407" t="s">
        <v>199</v>
      </c>
      <c r="E288" s="545">
        <v>0</v>
      </c>
      <c r="F288" s="545">
        <v>0</v>
      </c>
      <c r="G288" s="545">
        <v>0</v>
      </c>
      <c r="H288" s="545">
        <v>1404.51</v>
      </c>
      <c r="I288" s="546">
        <f>E288+F288+G288+H288</f>
        <v>1404.51</v>
      </c>
      <c r="J288" s="547">
        <f>I288*C288</f>
        <v>1404.51</v>
      </c>
      <c r="K288" s="437"/>
    </row>
    <row r="289" spans="1:11" s="4" customFormat="1" ht="15" customHeight="1" x14ac:dyDescent="0.2">
      <c r="A289" s="220"/>
      <c r="B289" s="2"/>
      <c r="C289" s="773"/>
      <c r="D289" s="407"/>
      <c r="E289" s="425"/>
      <c r="F289" s="425"/>
      <c r="G289" s="425"/>
      <c r="H289" s="405"/>
      <c r="I289" s="409"/>
      <c r="J289" s="410"/>
      <c r="K289" s="437"/>
    </row>
    <row r="290" spans="1:11" s="4" customFormat="1" ht="15" customHeight="1" x14ac:dyDescent="0.2">
      <c r="A290" s="220" t="s">
        <v>96</v>
      </c>
      <c r="B290" s="2" t="s">
        <v>392</v>
      </c>
      <c r="C290" s="773">
        <v>2</v>
      </c>
      <c r="D290" s="407" t="s">
        <v>199</v>
      </c>
      <c r="E290" s="545">
        <v>0</v>
      </c>
      <c r="F290" s="545">
        <v>0</v>
      </c>
      <c r="G290" s="545">
        <v>0</v>
      </c>
      <c r="H290" s="545">
        <v>1532.97</v>
      </c>
      <c r="I290" s="546">
        <f>E290+F290+G290+H290</f>
        <v>1532.97</v>
      </c>
      <c r="J290" s="547">
        <f>I290*C290</f>
        <v>3065.94</v>
      </c>
      <c r="K290" s="437"/>
    </row>
    <row r="291" spans="1:11" s="4" customFormat="1" ht="15" customHeight="1" x14ac:dyDescent="0.2">
      <c r="A291" s="220"/>
      <c r="B291" s="2"/>
      <c r="C291" s="773"/>
      <c r="D291" s="407"/>
      <c r="E291" s="425"/>
      <c r="F291" s="425"/>
      <c r="G291" s="425"/>
      <c r="H291" s="405"/>
      <c r="I291" s="409"/>
      <c r="J291" s="410"/>
      <c r="K291" s="437"/>
    </row>
    <row r="292" spans="1:11" s="4" customFormat="1" ht="15" customHeight="1" x14ac:dyDescent="0.2">
      <c r="A292" s="220" t="s">
        <v>99</v>
      </c>
      <c r="B292" s="2" t="s">
        <v>393</v>
      </c>
      <c r="C292" s="773">
        <v>15</v>
      </c>
      <c r="D292" s="407" t="s">
        <v>199</v>
      </c>
      <c r="E292" s="545">
        <v>0</v>
      </c>
      <c r="F292" s="545">
        <v>0</v>
      </c>
      <c r="G292" s="545">
        <v>0</v>
      </c>
      <c r="H292" s="545">
        <v>1532.97</v>
      </c>
      <c r="I292" s="546">
        <f>E292+F292+G292+H292</f>
        <v>1532.97</v>
      </c>
      <c r="J292" s="547">
        <f>I292*C292</f>
        <v>22994.55</v>
      </c>
      <c r="K292" s="437"/>
    </row>
    <row r="293" spans="1:11" s="4" customFormat="1" ht="15" customHeight="1" x14ac:dyDescent="0.2">
      <c r="A293" s="220"/>
      <c r="B293" s="2"/>
      <c r="C293" s="773"/>
      <c r="D293" s="407"/>
      <c r="E293" s="425"/>
      <c r="F293" s="425"/>
      <c r="G293" s="425"/>
      <c r="H293" s="405"/>
      <c r="I293" s="409"/>
      <c r="J293" s="410"/>
      <c r="K293" s="437"/>
    </row>
    <row r="294" spans="1:11" s="4" customFormat="1" ht="15" customHeight="1" x14ac:dyDescent="0.2">
      <c r="A294" s="220" t="s">
        <v>101</v>
      </c>
      <c r="B294" s="2" t="s">
        <v>394</v>
      </c>
      <c r="C294" s="773">
        <v>1</v>
      </c>
      <c r="D294" s="407" t="s">
        <v>199</v>
      </c>
      <c r="E294" s="545">
        <v>0</v>
      </c>
      <c r="F294" s="545">
        <v>0</v>
      </c>
      <c r="G294" s="545">
        <v>0</v>
      </c>
      <c r="H294" s="545">
        <v>1458.03</v>
      </c>
      <c r="I294" s="546">
        <f>E294+F294+G294+H294</f>
        <v>1458.03</v>
      </c>
      <c r="J294" s="547">
        <f>I294*C294</f>
        <v>1458.03</v>
      </c>
      <c r="K294" s="437"/>
    </row>
    <row r="295" spans="1:11" s="4" customFormat="1" ht="15" customHeight="1" x14ac:dyDescent="0.2">
      <c r="A295" s="220"/>
      <c r="B295" s="2"/>
      <c r="C295" s="773"/>
      <c r="D295" s="407"/>
      <c r="E295" s="425"/>
      <c r="F295" s="425"/>
      <c r="G295" s="425"/>
      <c r="H295" s="405"/>
      <c r="I295" s="409"/>
      <c r="J295" s="410"/>
      <c r="K295" s="437"/>
    </row>
    <row r="296" spans="1:11" s="4" customFormat="1" ht="15" customHeight="1" x14ac:dyDescent="0.2">
      <c r="A296" s="220" t="s">
        <v>103</v>
      </c>
      <c r="B296" s="2" t="s">
        <v>395</v>
      </c>
      <c r="C296" s="773">
        <v>4</v>
      </c>
      <c r="D296" s="407" t="s">
        <v>199</v>
      </c>
      <c r="E296" s="545">
        <v>0</v>
      </c>
      <c r="F296" s="545">
        <v>0</v>
      </c>
      <c r="G296" s="545">
        <v>0</v>
      </c>
      <c r="H296" s="545">
        <v>1588.64</v>
      </c>
      <c r="I296" s="546">
        <f>E296+F296+G296+H296</f>
        <v>1588.64</v>
      </c>
      <c r="J296" s="547">
        <f>I296*C296</f>
        <v>6354.56</v>
      </c>
      <c r="K296" s="437"/>
    </row>
    <row r="297" spans="1:11" s="4" customFormat="1" ht="15" customHeight="1" x14ac:dyDescent="0.2">
      <c r="A297" s="220"/>
      <c r="B297" s="2"/>
      <c r="C297" s="773"/>
      <c r="D297" s="407"/>
      <c r="E297" s="425"/>
      <c r="F297" s="425"/>
      <c r="G297" s="425"/>
      <c r="H297" s="405"/>
      <c r="I297" s="409"/>
      <c r="J297" s="410"/>
      <c r="K297" s="437"/>
    </row>
    <row r="298" spans="1:11" s="4" customFormat="1" ht="15" customHeight="1" x14ac:dyDescent="0.2">
      <c r="A298" s="220"/>
      <c r="B298" s="2"/>
      <c r="C298" s="773"/>
      <c r="D298" s="407"/>
      <c r="E298" s="425"/>
      <c r="F298" s="425"/>
      <c r="G298" s="425"/>
      <c r="H298" s="405"/>
      <c r="I298" s="409"/>
      <c r="J298" s="410"/>
      <c r="K298" s="437"/>
    </row>
    <row r="299" spans="1:11" s="4" customFormat="1" ht="15" customHeight="1" x14ac:dyDescent="0.2">
      <c r="A299" s="220"/>
      <c r="B299" s="2"/>
      <c r="C299" s="773"/>
      <c r="D299" s="407"/>
      <c r="E299" s="425"/>
      <c r="F299" s="425"/>
      <c r="G299" s="425"/>
      <c r="H299" s="405"/>
      <c r="I299" s="409"/>
      <c r="J299" s="410"/>
      <c r="K299" s="437"/>
    </row>
    <row r="300" spans="1:11" s="4" customFormat="1" hidden="1" x14ac:dyDescent="0.2">
      <c r="A300" s="220"/>
      <c r="B300" s="2"/>
      <c r="C300" s="773"/>
      <c r="D300" s="407"/>
      <c r="E300" s="425"/>
      <c r="F300" s="425"/>
      <c r="G300" s="425"/>
      <c r="H300" s="405"/>
      <c r="I300" s="409"/>
      <c r="J300" s="410"/>
      <c r="K300" s="437"/>
    </row>
    <row r="301" spans="1:11" s="4" customFormat="1" hidden="1" x14ac:dyDescent="0.2">
      <c r="A301" s="220"/>
      <c r="B301" s="2"/>
      <c r="C301" s="773"/>
      <c r="D301" s="407"/>
      <c r="E301" s="425"/>
      <c r="F301" s="425"/>
      <c r="G301" s="425"/>
      <c r="H301" s="405"/>
      <c r="I301" s="409"/>
      <c r="J301" s="410"/>
      <c r="K301" s="437"/>
    </row>
    <row r="302" spans="1:11" s="4" customFormat="1" ht="13.5" customHeight="1" x14ac:dyDescent="0.2">
      <c r="A302" s="220"/>
      <c r="B302" s="2"/>
      <c r="C302" s="773"/>
      <c r="D302" s="407"/>
      <c r="E302" s="425"/>
      <c r="F302" s="425"/>
      <c r="G302" s="425"/>
      <c r="H302" s="405"/>
      <c r="I302" s="409"/>
      <c r="J302" s="410"/>
      <c r="K302" s="437"/>
    </row>
    <row r="303" spans="1:11" s="4" customFormat="1" ht="9.75" customHeight="1" x14ac:dyDescent="0.2">
      <c r="A303" s="220"/>
      <c r="B303" s="2"/>
      <c r="C303" s="773"/>
      <c r="D303" s="407"/>
      <c r="E303" s="425"/>
      <c r="F303" s="425"/>
      <c r="G303" s="425"/>
      <c r="H303" s="405"/>
      <c r="I303" s="409"/>
      <c r="J303" s="410"/>
      <c r="K303" s="437"/>
    </row>
    <row r="304" spans="1:11" s="4" customFormat="1" ht="15.75" thickBot="1" x14ac:dyDescent="0.3">
      <c r="A304" s="54"/>
      <c r="B304" s="32" t="s">
        <v>111</v>
      </c>
      <c r="C304" s="772"/>
      <c r="D304" s="445"/>
      <c r="E304" s="412"/>
      <c r="F304" s="412"/>
      <c r="G304" s="412"/>
      <c r="H304" s="411"/>
      <c r="I304" s="413"/>
      <c r="J304" s="413">
        <f>SUM(J269:J303)</f>
        <v>69895.7</v>
      </c>
      <c r="K304" s="242">
        <v>8</v>
      </c>
    </row>
    <row r="305" spans="1:11" s="4" customFormat="1" ht="15" thickTop="1" x14ac:dyDescent="0.2">
      <c r="A305" s="220"/>
      <c r="B305" s="2"/>
      <c r="C305" s="773"/>
      <c r="D305" s="407"/>
      <c r="E305" s="425"/>
      <c r="F305" s="425"/>
      <c r="G305" s="425"/>
      <c r="H305" s="405"/>
      <c r="I305" s="409"/>
      <c r="J305" s="410"/>
      <c r="K305" s="437"/>
    </row>
    <row r="306" spans="1:11" s="4" customFormat="1" ht="15" x14ac:dyDescent="0.2">
      <c r="A306" s="220"/>
      <c r="B306" s="237" t="s">
        <v>370</v>
      </c>
      <c r="C306" s="773"/>
      <c r="D306" s="407"/>
      <c r="E306" s="425"/>
      <c r="F306" s="425"/>
      <c r="G306" s="425"/>
      <c r="H306" s="405"/>
      <c r="I306" s="409"/>
      <c r="J306" s="410"/>
      <c r="K306" s="437"/>
    </row>
    <row r="307" spans="1:11" s="4" customFormat="1" ht="15" x14ac:dyDescent="0.2">
      <c r="A307" s="220"/>
      <c r="B307" s="53"/>
      <c r="C307" s="773"/>
      <c r="D307" s="407"/>
      <c r="E307" s="425"/>
      <c r="F307" s="425"/>
      <c r="G307" s="425"/>
      <c r="H307" s="405"/>
      <c r="I307" s="409"/>
      <c r="J307" s="410"/>
      <c r="K307" s="437"/>
    </row>
    <row r="308" spans="1:11" s="4" customFormat="1" ht="57" x14ac:dyDescent="0.2">
      <c r="A308" s="220"/>
      <c r="B308" s="30" t="s">
        <v>368</v>
      </c>
      <c r="C308" s="773"/>
      <c r="D308" s="407"/>
      <c r="E308" s="425"/>
      <c r="F308" s="425"/>
      <c r="G308" s="425"/>
      <c r="H308" s="405"/>
      <c r="I308" s="409"/>
      <c r="J308" s="410"/>
      <c r="K308" s="437"/>
    </row>
    <row r="309" spans="1:11" s="4" customFormat="1" x14ac:dyDescent="0.2">
      <c r="A309" s="220"/>
      <c r="B309" s="2"/>
      <c r="C309" s="773"/>
      <c r="D309" s="407"/>
      <c r="E309" s="425"/>
      <c r="F309" s="425"/>
      <c r="G309" s="425"/>
      <c r="H309" s="405"/>
      <c r="I309" s="409"/>
      <c r="J309" s="410"/>
      <c r="K309" s="437"/>
    </row>
    <row r="310" spans="1:11" s="4" customFormat="1" x14ac:dyDescent="0.2">
      <c r="A310" s="220"/>
      <c r="B310" s="30" t="s">
        <v>373</v>
      </c>
      <c r="C310" s="773"/>
      <c r="D310" s="407"/>
      <c r="E310" s="425"/>
      <c r="F310" s="425"/>
      <c r="G310" s="425"/>
      <c r="H310" s="405"/>
      <c r="I310" s="409"/>
      <c r="J310" s="410"/>
      <c r="K310" s="437"/>
    </row>
    <row r="311" spans="1:11" s="4" customFormat="1" ht="9.75" customHeight="1" x14ac:dyDescent="0.2">
      <c r="A311" s="220"/>
      <c r="B311" s="2"/>
      <c r="C311" s="773"/>
      <c r="D311" s="407"/>
      <c r="E311" s="425"/>
      <c r="F311" s="425"/>
      <c r="G311" s="425"/>
      <c r="H311" s="405"/>
      <c r="I311" s="409"/>
      <c r="J311" s="410"/>
      <c r="K311" s="437"/>
    </row>
    <row r="312" spans="1:11" s="14" customFormat="1" ht="15" customHeight="1" x14ac:dyDescent="0.2">
      <c r="A312" s="220" t="s">
        <v>77</v>
      </c>
      <c r="B312" s="2" t="s">
        <v>396</v>
      </c>
      <c r="C312" s="807">
        <v>12</v>
      </c>
      <c r="D312" s="483" t="s">
        <v>199</v>
      </c>
      <c r="E312" s="545">
        <v>0</v>
      </c>
      <c r="F312" s="545">
        <v>0</v>
      </c>
      <c r="G312" s="545">
        <v>0</v>
      </c>
      <c r="H312" s="545">
        <v>1588.64</v>
      </c>
      <c r="I312" s="546">
        <f>E312+F312+G312+H312</f>
        <v>1588.64</v>
      </c>
      <c r="J312" s="547">
        <f>I312*C312</f>
        <v>19063.68</v>
      </c>
      <c r="K312" s="437"/>
    </row>
    <row r="313" spans="1:11" s="14" customFormat="1" ht="15" customHeight="1" x14ac:dyDescent="0.2">
      <c r="A313" s="220"/>
      <c r="B313" s="2"/>
      <c r="C313" s="807"/>
      <c r="D313" s="483"/>
      <c r="E313" s="527"/>
      <c r="F313" s="527"/>
      <c r="G313" s="527"/>
      <c r="H313" s="528"/>
      <c r="I313" s="533"/>
      <c r="J313" s="530"/>
      <c r="K313" s="476"/>
    </row>
    <row r="314" spans="1:11" s="14" customFormat="1" ht="15" customHeight="1" x14ac:dyDescent="0.2">
      <c r="A314" s="220" t="s">
        <v>78</v>
      </c>
      <c r="B314" s="2" t="s">
        <v>397</v>
      </c>
      <c r="C314" s="807">
        <v>1</v>
      </c>
      <c r="D314" s="483" t="s">
        <v>199</v>
      </c>
      <c r="E314" s="545">
        <v>0</v>
      </c>
      <c r="F314" s="545">
        <v>0</v>
      </c>
      <c r="G314" s="545">
        <v>0</v>
      </c>
      <c r="H314" s="545">
        <v>1406.65</v>
      </c>
      <c r="I314" s="546">
        <f>E314+F314+G314+H314</f>
        <v>1406.65</v>
      </c>
      <c r="J314" s="547">
        <f>I314*C314</f>
        <v>1406.65</v>
      </c>
      <c r="K314" s="437"/>
    </row>
    <row r="315" spans="1:11" s="14" customFormat="1" ht="15" customHeight="1" x14ac:dyDescent="0.2">
      <c r="A315" s="220"/>
      <c r="B315" s="2"/>
      <c r="C315" s="807"/>
      <c r="D315" s="483"/>
      <c r="E315" s="527"/>
      <c r="F315" s="527"/>
      <c r="G315" s="527"/>
      <c r="H315" s="528"/>
      <c r="I315" s="533"/>
      <c r="J315" s="530"/>
      <c r="K315" s="476"/>
    </row>
    <row r="316" spans="1:11" s="14" customFormat="1" ht="15" customHeight="1" x14ac:dyDescent="0.2">
      <c r="A316" s="220" t="s">
        <v>79</v>
      </c>
      <c r="B316" s="2" t="s">
        <v>398</v>
      </c>
      <c r="C316" s="807">
        <v>2</v>
      </c>
      <c r="D316" s="483" t="s">
        <v>199</v>
      </c>
      <c r="E316" s="545">
        <v>0</v>
      </c>
      <c r="F316" s="545">
        <v>0</v>
      </c>
      <c r="G316" s="545">
        <v>0</v>
      </c>
      <c r="H316" s="545">
        <v>1404.51</v>
      </c>
      <c r="I316" s="546">
        <f>E316+F316+G316+H316</f>
        <v>1404.51</v>
      </c>
      <c r="J316" s="547">
        <f>I316*C316</f>
        <v>2809.02</v>
      </c>
      <c r="K316" s="437"/>
    </row>
    <row r="317" spans="1:11" s="14" customFormat="1" ht="15" customHeight="1" x14ac:dyDescent="0.2">
      <c r="A317" s="220"/>
      <c r="B317" s="2"/>
      <c r="C317" s="807"/>
      <c r="D317" s="483"/>
      <c r="E317" s="527"/>
      <c r="F317" s="527"/>
      <c r="G317" s="527"/>
      <c r="H317" s="528"/>
      <c r="I317" s="533"/>
      <c r="J317" s="530"/>
      <c r="K317" s="476"/>
    </row>
    <row r="318" spans="1:11" s="14" customFormat="1" ht="15" customHeight="1" x14ac:dyDescent="0.2">
      <c r="A318" s="220" t="s">
        <v>80</v>
      </c>
      <c r="B318" s="2" t="s">
        <v>399</v>
      </c>
      <c r="C318" s="807">
        <v>1</v>
      </c>
      <c r="D318" s="483" t="s">
        <v>199</v>
      </c>
      <c r="E318" s="545">
        <v>0</v>
      </c>
      <c r="F318" s="545">
        <v>0</v>
      </c>
      <c r="G318" s="545">
        <v>0</v>
      </c>
      <c r="H318" s="545">
        <v>1588.64</v>
      </c>
      <c r="I318" s="546">
        <f>E318+F318+G318+H318</f>
        <v>1588.64</v>
      </c>
      <c r="J318" s="547">
        <f>I318*C318</f>
        <v>1588.64</v>
      </c>
      <c r="K318" s="437"/>
    </row>
    <row r="319" spans="1:11" s="14" customFormat="1" ht="15" customHeight="1" x14ac:dyDescent="0.2">
      <c r="A319" s="220"/>
      <c r="B319" s="2"/>
      <c r="C319" s="807"/>
      <c r="D319" s="483"/>
      <c r="E319" s="527"/>
      <c r="F319" s="527"/>
      <c r="G319" s="527"/>
      <c r="H319" s="528"/>
      <c r="I319" s="533"/>
      <c r="J319" s="530"/>
      <c r="K319" s="476"/>
    </row>
    <row r="320" spans="1:11" s="14" customFormat="1" ht="15" customHeight="1" x14ac:dyDescent="0.2">
      <c r="A320" s="220" t="s">
        <v>81</v>
      </c>
      <c r="B320" s="2" t="s">
        <v>400</v>
      </c>
      <c r="C320" s="807">
        <v>1</v>
      </c>
      <c r="D320" s="483" t="s">
        <v>199</v>
      </c>
      <c r="E320" s="545">
        <v>0</v>
      </c>
      <c r="F320" s="545">
        <v>0</v>
      </c>
      <c r="G320" s="545">
        <v>0</v>
      </c>
      <c r="H320" s="545">
        <v>1477.3</v>
      </c>
      <c r="I320" s="546">
        <f>E320+F320+G320+H320</f>
        <v>1477.3</v>
      </c>
      <c r="J320" s="547">
        <f>I320*C320</f>
        <v>1477.3</v>
      </c>
      <c r="K320" s="437"/>
    </row>
    <row r="321" spans="1:11" s="14" customFormat="1" ht="15" customHeight="1" x14ac:dyDescent="0.2">
      <c r="A321" s="220"/>
      <c r="B321" s="2"/>
      <c r="C321" s="807"/>
      <c r="D321" s="483"/>
      <c r="E321" s="527"/>
      <c r="F321" s="527"/>
      <c r="G321" s="527"/>
      <c r="H321" s="528"/>
      <c r="I321" s="533"/>
      <c r="J321" s="530"/>
      <c r="K321" s="476"/>
    </row>
    <row r="322" spans="1:11" s="14" customFormat="1" ht="15" customHeight="1" x14ac:dyDescent="0.2">
      <c r="A322" s="220" t="s">
        <v>92</v>
      </c>
      <c r="B322" s="2" t="s">
        <v>401</v>
      </c>
      <c r="C322" s="807">
        <v>3</v>
      </c>
      <c r="D322" s="483" t="s">
        <v>199</v>
      </c>
      <c r="E322" s="545">
        <v>0</v>
      </c>
      <c r="F322" s="545">
        <v>0</v>
      </c>
      <c r="G322" s="545">
        <v>0</v>
      </c>
      <c r="H322" s="545">
        <v>1532.97</v>
      </c>
      <c r="I322" s="546">
        <f>E322+F322+G322+H322</f>
        <v>1532.97</v>
      </c>
      <c r="J322" s="547">
        <f>I322*C322</f>
        <v>4598.91</v>
      </c>
      <c r="K322" s="437"/>
    </row>
    <row r="323" spans="1:11" s="14" customFormat="1" ht="15" customHeight="1" x14ac:dyDescent="0.2">
      <c r="A323" s="220"/>
      <c r="B323" s="2"/>
      <c r="C323" s="807"/>
      <c r="D323" s="483"/>
      <c r="E323" s="527"/>
      <c r="F323" s="527"/>
      <c r="G323" s="527"/>
      <c r="H323" s="528"/>
      <c r="I323" s="533"/>
      <c r="J323" s="530"/>
      <c r="K323" s="476"/>
    </row>
    <row r="324" spans="1:11" s="14" customFormat="1" ht="15" customHeight="1" x14ac:dyDescent="0.2">
      <c r="A324" s="220" t="s">
        <v>94</v>
      </c>
      <c r="B324" s="2" t="s">
        <v>402</v>
      </c>
      <c r="C324" s="807">
        <v>1</v>
      </c>
      <c r="D324" s="483" t="s">
        <v>199</v>
      </c>
      <c r="E324" s="545">
        <v>0</v>
      </c>
      <c r="F324" s="545">
        <v>0</v>
      </c>
      <c r="G324" s="545">
        <v>0</v>
      </c>
      <c r="H324" s="545">
        <v>1406.65</v>
      </c>
      <c r="I324" s="546">
        <f>E324+F324+G324+H324</f>
        <v>1406.65</v>
      </c>
      <c r="J324" s="547">
        <f>I324*C324</f>
        <v>1406.65</v>
      </c>
      <c r="K324" s="437"/>
    </row>
    <row r="325" spans="1:11" s="14" customFormat="1" ht="15" customHeight="1" x14ac:dyDescent="0.2">
      <c r="A325" s="220"/>
      <c r="B325" s="2"/>
      <c r="C325" s="807"/>
      <c r="D325" s="483"/>
      <c r="E325" s="527"/>
      <c r="F325" s="527"/>
      <c r="G325" s="527"/>
      <c r="H325" s="528"/>
      <c r="I325" s="533"/>
      <c r="J325" s="530"/>
      <c r="K325" s="476"/>
    </row>
    <row r="326" spans="1:11" s="14" customFormat="1" ht="15" customHeight="1" x14ac:dyDescent="0.2">
      <c r="A326" s="220" t="s">
        <v>96</v>
      </c>
      <c r="B326" s="2" t="s">
        <v>403</v>
      </c>
      <c r="C326" s="807">
        <v>2</v>
      </c>
      <c r="D326" s="483" t="s">
        <v>199</v>
      </c>
      <c r="E326" s="545">
        <v>0</v>
      </c>
      <c r="F326" s="545">
        <v>0</v>
      </c>
      <c r="G326" s="545">
        <v>0</v>
      </c>
      <c r="H326" s="545">
        <v>1406.65</v>
      </c>
      <c r="I326" s="546">
        <f>E326+F326+G326+H326</f>
        <v>1406.65</v>
      </c>
      <c r="J326" s="547">
        <f>I326*C326</f>
        <v>2813.3</v>
      </c>
      <c r="K326" s="437"/>
    </row>
    <row r="327" spans="1:11" s="14" customFormat="1" ht="15" customHeight="1" x14ac:dyDescent="0.2">
      <c r="A327" s="220"/>
      <c r="B327" s="2"/>
      <c r="C327" s="807"/>
      <c r="D327" s="483"/>
      <c r="E327" s="527"/>
      <c r="F327" s="527"/>
      <c r="G327" s="527"/>
      <c r="H327" s="528"/>
      <c r="I327" s="533"/>
      <c r="J327" s="530"/>
      <c r="K327" s="476"/>
    </row>
    <row r="328" spans="1:11" s="14" customFormat="1" ht="15" customHeight="1" x14ac:dyDescent="0.2">
      <c r="A328" s="220" t="s">
        <v>99</v>
      </c>
      <c r="B328" s="2" t="s">
        <v>404</v>
      </c>
      <c r="C328" s="807">
        <v>1</v>
      </c>
      <c r="D328" s="483" t="s">
        <v>199</v>
      </c>
      <c r="E328" s="545">
        <v>0</v>
      </c>
      <c r="F328" s="545">
        <v>0</v>
      </c>
      <c r="G328" s="545">
        <v>0</v>
      </c>
      <c r="H328" s="545">
        <v>1406.65</v>
      </c>
      <c r="I328" s="546">
        <f>E328+F328+G328+H328</f>
        <v>1406.65</v>
      </c>
      <c r="J328" s="547">
        <f>I328*C328</f>
        <v>1406.65</v>
      </c>
      <c r="K328" s="437"/>
    </row>
    <row r="329" spans="1:11" s="14" customFormat="1" ht="15" customHeight="1" x14ac:dyDescent="0.2">
      <c r="A329" s="220"/>
      <c r="B329" s="2"/>
      <c r="C329" s="807"/>
      <c r="D329" s="483"/>
      <c r="E329" s="527"/>
      <c r="F329" s="527"/>
      <c r="G329" s="527"/>
      <c r="H329" s="528"/>
      <c r="I329" s="533"/>
      <c r="J329" s="530"/>
      <c r="K329" s="476"/>
    </row>
    <row r="330" spans="1:11" s="14" customFormat="1" ht="15" customHeight="1" x14ac:dyDescent="0.2">
      <c r="A330" s="220" t="s">
        <v>101</v>
      </c>
      <c r="B330" s="2" t="s">
        <v>405</v>
      </c>
      <c r="C330" s="807">
        <v>1</v>
      </c>
      <c r="D330" s="483" t="s">
        <v>199</v>
      </c>
      <c r="E330" s="545">
        <v>0</v>
      </c>
      <c r="F330" s="545">
        <v>0</v>
      </c>
      <c r="G330" s="545">
        <v>0</v>
      </c>
      <c r="H330" s="545">
        <v>2813.3</v>
      </c>
      <c r="I330" s="546">
        <f>E330+F330+G330+H330</f>
        <v>2813.3</v>
      </c>
      <c r="J330" s="547">
        <f>I330*C330</f>
        <v>2813.3</v>
      </c>
      <c r="K330" s="437"/>
    </row>
    <row r="331" spans="1:11" s="4" customFormat="1" x14ac:dyDescent="0.2">
      <c r="A331" s="220"/>
      <c r="B331" s="2"/>
      <c r="C331" s="773"/>
      <c r="D331" s="407"/>
      <c r="E331" s="425"/>
      <c r="F331" s="425"/>
      <c r="G331" s="425"/>
      <c r="H331" s="405"/>
      <c r="I331" s="409"/>
      <c r="J331" s="410"/>
      <c r="K331" s="437"/>
    </row>
    <row r="332" spans="1:11" s="4" customFormat="1" x14ac:dyDescent="0.2">
      <c r="A332" s="220"/>
      <c r="B332" s="2"/>
      <c r="C332" s="773"/>
      <c r="D332" s="407"/>
      <c r="E332" s="425"/>
      <c r="F332" s="425"/>
      <c r="G332" s="425"/>
      <c r="H332" s="405"/>
      <c r="I332" s="409"/>
      <c r="J332" s="410"/>
      <c r="K332" s="437"/>
    </row>
    <row r="333" spans="1:11" s="4" customFormat="1" x14ac:dyDescent="0.2">
      <c r="A333" s="220"/>
      <c r="B333" s="2"/>
      <c r="C333" s="773"/>
      <c r="D333" s="407"/>
      <c r="E333" s="425"/>
      <c r="F333" s="425"/>
      <c r="G333" s="425"/>
      <c r="H333" s="405"/>
      <c r="I333" s="409"/>
      <c r="J333" s="410"/>
      <c r="K333" s="437"/>
    </row>
    <row r="334" spans="1:11" s="4" customFormat="1" x14ac:dyDescent="0.2">
      <c r="A334" s="220"/>
      <c r="B334" s="2"/>
      <c r="C334" s="773"/>
      <c r="D334" s="407"/>
      <c r="E334" s="425"/>
      <c r="F334" s="425"/>
      <c r="G334" s="425"/>
      <c r="H334" s="405"/>
      <c r="I334" s="409"/>
      <c r="J334" s="410"/>
      <c r="K334" s="437"/>
    </row>
    <row r="335" spans="1:11" s="4" customFormat="1" x14ac:dyDescent="0.2">
      <c r="A335" s="220"/>
      <c r="B335" s="2"/>
      <c r="C335" s="773"/>
      <c r="D335" s="407"/>
      <c r="E335" s="425"/>
      <c r="F335" s="425"/>
      <c r="G335" s="425"/>
      <c r="H335" s="405"/>
      <c r="I335" s="409"/>
      <c r="J335" s="410"/>
      <c r="K335" s="437"/>
    </row>
    <row r="336" spans="1:11" s="4" customFormat="1" x14ac:dyDescent="0.2">
      <c r="A336" s="220"/>
      <c r="B336" s="2"/>
      <c r="C336" s="773"/>
      <c r="D336" s="407"/>
      <c r="E336" s="425"/>
      <c r="F336" s="425"/>
      <c r="G336" s="425"/>
      <c r="H336" s="405"/>
      <c r="I336" s="409"/>
      <c r="J336" s="410"/>
      <c r="K336" s="437"/>
    </row>
    <row r="337" spans="1:11" s="4" customFormat="1" ht="12.75" hidden="1" customHeight="1" x14ac:dyDescent="0.2">
      <c r="A337" s="220"/>
      <c r="B337" s="2"/>
      <c r="C337" s="773"/>
      <c r="D337" s="407"/>
      <c r="E337" s="425"/>
      <c r="F337" s="425"/>
      <c r="G337" s="425"/>
      <c r="H337" s="405"/>
      <c r="I337" s="409"/>
      <c r="J337" s="410"/>
      <c r="K337" s="437"/>
    </row>
    <row r="338" spans="1:11" s="4" customFormat="1" ht="12.75" hidden="1" customHeight="1" x14ac:dyDescent="0.2">
      <c r="A338" s="220"/>
      <c r="B338" s="2"/>
      <c r="C338" s="773"/>
      <c r="D338" s="407"/>
      <c r="E338" s="425"/>
      <c r="F338" s="425"/>
      <c r="G338" s="425"/>
      <c r="H338" s="405"/>
      <c r="I338" s="409"/>
      <c r="J338" s="410"/>
      <c r="K338" s="437"/>
    </row>
    <row r="339" spans="1:11" s="4" customFormat="1" ht="10.5" customHeight="1" x14ac:dyDescent="0.2">
      <c r="A339" s="220"/>
      <c r="B339" s="2"/>
      <c r="C339" s="773"/>
      <c r="D339" s="407"/>
      <c r="E339" s="425"/>
      <c r="F339" s="425"/>
      <c r="G339" s="425"/>
      <c r="H339" s="405"/>
      <c r="I339" s="409"/>
      <c r="J339" s="410"/>
      <c r="K339" s="437"/>
    </row>
    <row r="340" spans="1:11" s="4" customFormat="1" ht="9" customHeight="1" x14ac:dyDescent="0.2">
      <c r="A340" s="220"/>
      <c r="B340" s="2"/>
      <c r="C340" s="773"/>
      <c r="D340" s="407"/>
      <c r="E340" s="425"/>
      <c r="F340" s="425"/>
      <c r="G340" s="425"/>
      <c r="H340" s="405"/>
      <c r="I340" s="409"/>
      <c r="J340" s="410"/>
      <c r="K340" s="437"/>
    </row>
    <row r="341" spans="1:11" s="4" customFormat="1" ht="15.75" thickBot="1" x14ac:dyDescent="0.3">
      <c r="A341" s="54"/>
      <c r="B341" s="32" t="s">
        <v>111</v>
      </c>
      <c r="C341" s="772"/>
      <c r="D341" s="445"/>
      <c r="E341" s="412"/>
      <c r="F341" s="412"/>
      <c r="G341" s="412"/>
      <c r="H341" s="411"/>
      <c r="I341" s="413"/>
      <c r="J341" s="413">
        <f>SUM(J306:J340)</f>
        <v>39384.1</v>
      </c>
      <c r="K341" s="242">
        <v>9</v>
      </c>
    </row>
    <row r="342" spans="1:11" s="4" customFormat="1" ht="15" thickTop="1" x14ac:dyDescent="0.2">
      <c r="A342" s="220"/>
      <c r="B342" s="2"/>
      <c r="C342" s="773"/>
      <c r="D342" s="407"/>
      <c r="E342" s="425"/>
      <c r="F342" s="425"/>
      <c r="G342" s="425"/>
      <c r="H342" s="405"/>
      <c r="I342" s="409"/>
      <c r="J342" s="410"/>
      <c r="K342" s="437"/>
    </row>
    <row r="343" spans="1:11" s="4" customFormat="1" ht="15" x14ac:dyDescent="0.2">
      <c r="A343" s="220"/>
      <c r="B343" s="237" t="s">
        <v>370</v>
      </c>
      <c r="C343" s="773"/>
      <c r="D343" s="407"/>
      <c r="E343" s="425"/>
      <c r="F343" s="425"/>
      <c r="G343" s="425"/>
      <c r="H343" s="405"/>
      <c r="I343" s="409"/>
      <c r="J343" s="410"/>
      <c r="K343" s="437"/>
    </row>
    <row r="344" spans="1:11" s="4" customFormat="1" ht="15" x14ac:dyDescent="0.2">
      <c r="A344" s="220"/>
      <c r="B344" s="53"/>
      <c r="C344" s="773"/>
      <c r="D344" s="407"/>
      <c r="E344" s="425"/>
      <c r="F344" s="425"/>
      <c r="G344" s="425"/>
      <c r="H344" s="405"/>
      <c r="I344" s="409"/>
      <c r="J344" s="410"/>
      <c r="K344" s="437"/>
    </row>
    <row r="345" spans="1:11" s="4" customFormat="1" ht="57" x14ac:dyDescent="0.2">
      <c r="A345" s="220"/>
      <c r="B345" s="30" t="s">
        <v>368</v>
      </c>
      <c r="C345" s="773"/>
      <c r="D345" s="407"/>
      <c r="E345" s="425"/>
      <c r="F345" s="425"/>
      <c r="G345" s="425"/>
      <c r="H345" s="405"/>
      <c r="I345" s="409"/>
      <c r="J345" s="410"/>
      <c r="K345" s="437"/>
    </row>
    <row r="346" spans="1:11" s="4" customFormat="1" x14ac:dyDescent="0.2">
      <c r="A346" s="220"/>
      <c r="B346" s="2"/>
      <c r="C346" s="773"/>
      <c r="D346" s="407"/>
      <c r="E346" s="425"/>
      <c r="F346" s="425"/>
      <c r="G346" s="425"/>
      <c r="H346" s="405"/>
      <c r="I346" s="409"/>
      <c r="J346" s="410"/>
      <c r="K346" s="437"/>
    </row>
    <row r="347" spans="1:11" s="4" customFormat="1" x14ac:dyDescent="0.2">
      <c r="A347" s="220"/>
      <c r="B347" s="30" t="s">
        <v>373</v>
      </c>
      <c r="C347" s="773"/>
      <c r="D347" s="407"/>
      <c r="E347" s="425"/>
      <c r="F347" s="425"/>
      <c r="G347" s="425"/>
      <c r="H347" s="405"/>
      <c r="I347" s="409"/>
      <c r="J347" s="410"/>
      <c r="K347" s="437"/>
    </row>
    <row r="348" spans="1:11" s="4" customFormat="1" x14ac:dyDescent="0.2">
      <c r="A348" s="220"/>
      <c r="B348" s="2"/>
      <c r="C348" s="773"/>
      <c r="D348" s="407"/>
      <c r="E348" s="425"/>
      <c r="F348" s="425"/>
      <c r="G348" s="425"/>
      <c r="H348" s="405"/>
      <c r="I348" s="409"/>
      <c r="J348" s="410"/>
      <c r="K348" s="437"/>
    </row>
    <row r="349" spans="1:11" s="14" customFormat="1" ht="15" customHeight="1" x14ac:dyDescent="0.2">
      <c r="A349" s="220" t="s">
        <v>77</v>
      </c>
      <c r="B349" s="2" t="s">
        <v>406</v>
      </c>
      <c r="C349" s="807">
        <v>10</v>
      </c>
      <c r="D349" s="483" t="s">
        <v>199</v>
      </c>
      <c r="E349" s="545">
        <v>0</v>
      </c>
      <c r="F349" s="545">
        <v>0</v>
      </c>
      <c r="G349" s="545">
        <v>0</v>
      </c>
      <c r="H349" s="545">
        <v>2813.3</v>
      </c>
      <c r="I349" s="546">
        <f>E349+F349+G349+H349</f>
        <v>2813.3</v>
      </c>
      <c r="J349" s="547">
        <f>I349*C349</f>
        <v>28133</v>
      </c>
      <c r="K349" s="437"/>
    </row>
    <row r="350" spans="1:11" s="14" customFormat="1" ht="15" customHeight="1" x14ac:dyDescent="0.2">
      <c r="A350" s="220"/>
      <c r="B350" s="2"/>
      <c r="C350" s="807"/>
      <c r="D350" s="483"/>
      <c r="E350" s="527"/>
      <c r="F350" s="527"/>
      <c r="G350" s="527"/>
      <c r="H350" s="528"/>
      <c r="I350" s="533"/>
      <c r="J350" s="530"/>
      <c r="K350" s="476"/>
    </row>
    <row r="351" spans="1:11" s="14" customFormat="1" ht="15" customHeight="1" x14ac:dyDescent="0.2">
      <c r="A351" s="220" t="s">
        <v>78</v>
      </c>
      <c r="B351" s="2" t="s">
        <v>407</v>
      </c>
      <c r="C351" s="807">
        <v>7</v>
      </c>
      <c r="D351" s="483" t="s">
        <v>199</v>
      </c>
      <c r="E351" s="545">
        <v>0</v>
      </c>
      <c r="F351" s="545">
        <v>0</v>
      </c>
      <c r="G351" s="545">
        <v>0</v>
      </c>
      <c r="H351" s="545">
        <v>2579.9299999999998</v>
      </c>
      <c r="I351" s="546">
        <f>E351+F351+G351+H351</f>
        <v>2579.9299999999998</v>
      </c>
      <c r="J351" s="547">
        <f>I351*C351</f>
        <v>18059.509999999998</v>
      </c>
      <c r="K351" s="437"/>
    </row>
    <row r="352" spans="1:11" s="14" customFormat="1" ht="15" customHeight="1" x14ac:dyDescent="0.2">
      <c r="A352" s="220"/>
      <c r="B352" s="2"/>
      <c r="C352" s="807"/>
      <c r="D352" s="483"/>
      <c r="E352" s="527"/>
      <c r="F352" s="527"/>
      <c r="G352" s="527"/>
      <c r="H352" s="528"/>
      <c r="I352" s="533"/>
      <c r="J352" s="530"/>
      <c r="K352" s="476"/>
    </row>
    <row r="353" spans="1:11" s="14" customFormat="1" ht="15" customHeight="1" x14ac:dyDescent="0.2">
      <c r="A353" s="220" t="s">
        <v>79</v>
      </c>
      <c r="B353" s="2" t="s">
        <v>408</v>
      </c>
      <c r="C353" s="807">
        <v>11</v>
      </c>
      <c r="D353" s="483" t="s">
        <v>199</v>
      </c>
      <c r="E353" s="545">
        <v>0</v>
      </c>
      <c r="F353" s="545">
        <v>0</v>
      </c>
      <c r="G353" s="545">
        <v>0</v>
      </c>
      <c r="H353" s="545">
        <v>2813.3</v>
      </c>
      <c r="I353" s="546">
        <f>E353+F353+G353+H353</f>
        <v>2813.3</v>
      </c>
      <c r="J353" s="547">
        <f>I353*C353</f>
        <v>30946.3</v>
      </c>
      <c r="K353" s="437"/>
    </row>
    <row r="354" spans="1:11" s="14" customFormat="1" ht="15" customHeight="1" x14ac:dyDescent="0.2">
      <c r="A354" s="220"/>
      <c r="B354" s="2"/>
      <c r="C354" s="807"/>
      <c r="D354" s="483"/>
      <c r="E354" s="527"/>
      <c r="F354" s="527"/>
      <c r="G354" s="527"/>
      <c r="H354" s="528"/>
      <c r="I354" s="533"/>
      <c r="J354" s="530"/>
      <c r="K354" s="476"/>
    </row>
    <row r="355" spans="1:11" s="14" customFormat="1" ht="15" customHeight="1" x14ac:dyDescent="0.2">
      <c r="A355" s="220" t="s">
        <v>80</v>
      </c>
      <c r="B355" s="2" t="s">
        <v>409</v>
      </c>
      <c r="C355" s="807">
        <v>3</v>
      </c>
      <c r="D355" s="483" t="s">
        <v>199</v>
      </c>
      <c r="E355" s="545">
        <v>0</v>
      </c>
      <c r="F355" s="545">
        <v>0</v>
      </c>
      <c r="G355" s="545">
        <v>0</v>
      </c>
      <c r="H355" s="545">
        <v>2708.39</v>
      </c>
      <c r="I355" s="546">
        <f>E355+F355+G355+H355</f>
        <v>2708.39</v>
      </c>
      <c r="J355" s="547">
        <f>I355*C355</f>
        <v>8125.17</v>
      </c>
      <c r="K355" s="437"/>
    </row>
    <row r="356" spans="1:11" s="14" customFormat="1" ht="15" customHeight="1" x14ac:dyDescent="0.2">
      <c r="A356" s="220"/>
      <c r="B356" s="2"/>
      <c r="C356" s="807"/>
      <c r="D356" s="483"/>
      <c r="E356" s="527"/>
      <c r="F356" s="527"/>
      <c r="G356" s="527"/>
      <c r="H356" s="528"/>
      <c r="I356" s="533"/>
      <c r="J356" s="530"/>
      <c r="K356" s="476"/>
    </row>
    <row r="357" spans="1:11" s="14" customFormat="1" ht="15" customHeight="1" x14ac:dyDescent="0.2">
      <c r="A357" s="220" t="s">
        <v>81</v>
      </c>
      <c r="B357" s="2" t="s">
        <v>410</v>
      </c>
      <c r="C357" s="807">
        <v>2</v>
      </c>
      <c r="D357" s="483" t="s">
        <v>199</v>
      </c>
      <c r="E357" s="545">
        <v>0</v>
      </c>
      <c r="F357" s="545">
        <v>0</v>
      </c>
      <c r="G357" s="545">
        <v>0</v>
      </c>
      <c r="H357" s="545">
        <v>2954.61</v>
      </c>
      <c r="I357" s="546">
        <f>E357+F357+G357+H357</f>
        <v>2954.61</v>
      </c>
      <c r="J357" s="547">
        <f>I357*C357</f>
        <v>5909.22</v>
      </c>
      <c r="K357" s="437"/>
    </row>
    <row r="358" spans="1:11" s="14" customFormat="1" ht="15" customHeight="1" x14ac:dyDescent="0.2">
      <c r="A358" s="220"/>
      <c r="B358" s="2"/>
      <c r="C358" s="807"/>
      <c r="D358" s="483"/>
      <c r="E358" s="527"/>
      <c r="F358" s="527"/>
      <c r="G358" s="527"/>
      <c r="H358" s="528"/>
      <c r="I358" s="533"/>
      <c r="J358" s="530"/>
      <c r="K358" s="476"/>
    </row>
    <row r="359" spans="1:11" s="14" customFormat="1" ht="15" customHeight="1" x14ac:dyDescent="0.2">
      <c r="A359" s="220" t="s">
        <v>92</v>
      </c>
      <c r="B359" s="2" t="s">
        <v>411</v>
      </c>
      <c r="C359" s="807">
        <v>1</v>
      </c>
      <c r="D359" s="483" t="s">
        <v>199</v>
      </c>
      <c r="E359" s="545">
        <v>0</v>
      </c>
      <c r="F359" s="545">
        <v>0</v>
      </c>
      <c r="G359" s="545">
        <v>0</v>
      </c>
      <c r="H359" s="545">
        <v>1173.28</v>
      </c>
      <c r="I359" s="546">
        <f>E359+F359+G359+H359</f>
        <v>1173.28</v>
      </c>
      <c r="J359" s="547">
        <f>I359*C359</f>
        <v>1173.28</v>
      </c>
      <c r="K359" s="437"/>
    </row>
    <row r="360" spans="1:11" s="14" customFormat="1" ht="15" customHeight="1" x14ac:dyDescent="0.2">
      <c r="A360" s="220"/>
      <c r="B360" s="2"/>
      <c r="C360" s="807"/>
      <c r="D360" s="483"/>
      <c r="E360" s="527"/>
      <c r="F360" s="527"/>
      <c r="G360" s="527"/>
      <c r="H360" s="528"/>
      <c r="I360" s="533"/>
      <c r="J360" s="530"/>
      <c r="K360" s="476"/>
    </row>
    <row r="361" spans="1:11" s="14" customFormat="1" ht="15" customHeight="1" x14ac:dyDescent="0.2">
      <c r="A361" s="220" t="s">
        <v>94</v>
      </c>
      <c r="B361" s="2" t="s">
        <v>412</v>
      </c>
      <c r="C361" s="807">
        <v>1</v>
      </c>
      <c r="D361" s="483" t="s">
        <v>199</v>
      </c>
      <c r="E361" s="545">
        <v>0</v>
      </c>
      <c r="F361" s="545">
        <v>0</v>
      </c>
      <c r="G361" s="545">
        <v>0</v>
      </c>
      <c r="H361" s="545">
        <v>1588.64</v>
      </c>
      <c r="I361" s="546">
        <f>E361+F361+G361+H361</f>
        <v>1588.64</v>
      </c>
      <c r="J361" s="547">
        <f>I361*C361</f>
        <v>1588.64</v>
      </c>
      <c r="K361" s="437"/>
    </row>
    <row r="362" spans="1:11" s="14" customFormat="1" ht="15" customHeight="1" x14ac:dyDescent="0.2">
      <c r="A362" s="220"/>
      <c r="B362" s="2"/>
      <c r="C362" s="807"/>
      <c r="D362" s="483"/>
      <c r="E362" s="527"/>
      <c r="F362" s="527"/>
      <c r="G362" s="527"/>
      <c r="H362" s="528"/>
      <c r="I362" s="533"/>
      <c r="J362" s="530"/>
      <c r="K362" s="476"/>
    </row>
    <row r="363" spans="1:11" s="14" customFormat="1" ht="15" customHeight="1" x14ac:dyDescent="0.2">
      <c r="A363" s="220" t="s">
        <v>96</v>
      </c>
      <c r="B363" s="2" t="s">
        <v>413</v>
      </c>
      <c r="C363" s="807">
        <v>1</v>
      </c>
      <c r="D363" s="483" t="s">
        <v>199</v>
      </c>
      <c r="E363" s="545">
        <v>0</v>
      </c>
      <c r="F363" s="545">
        <v>0</v>
      </c>
      <c r="G363" s="545">
        <v>0</v>
      </c>
      <c r="H363" s="545">
        <v>2579.9299999999998</v>
      </c>
      <c r="I363" s="546">
        <f>E363+F363+G363+H363</f>
        <v>2579.9299999999998</v>
      </c>
      <c r="J363" s="547">
        <f>I363*C363</f>
        <v>2579.9299999999998</v>
      </c>
      <c r="K363" s="437"/>
    </row>
    <row r="364" spans="1:11" s="14" customFormat="1" ht="15" customHeight="1" x14ac:dyDescent="0.2">
      <c r="A364" s="220"/>
      <c r="B364" s="2"/>
      <c r="C364" s="807"/>
      <c r="D364" s="483"/>
      <c r="E364" s="527"/>
      <c r="F364" s="527"/>
      <c r="G364" s="527"/>
      <c r="H364" s="528"/>
      <c r="I364" s="533"/>
      <c r="J364" s="530"/>
      <c r="K364" s="476"/>
    </row>
    <row r="365" spans="1:11" s="14" customFormat="1" ht="15" customHeight="1" x14ac:dyDescent="0.2">
      <c r="A365" s="220" t="s">
        <v>99</v>
      </c>
      <c r="B365" s="2" t="s">
        <v>414</v>
      </c>
      <c r="C365" s="807">
        <v>2</v>
      </c>
      <c r="D365" s="483" t="s">
        <v>199</v>
      </c>
      <c r="E365" s="545">
        <v>0</v>
      </c>
      <c r="F365" s="545">
        <v>0</v>
      </c>
      <c r="G365" s="545">
        <v>0</v>
      </c>
      <c r="H365" s="545">
        <v>2579.9299999999998</v>
      </c>
      <c r="I365" s="546">
        <f>E365+F365+G365+H365</f>
        <v>2579.9299999999998</v>
      </c>
      <c r="J365" s="547">
        <f>I365*C365</f>
        <v>5159.8599999999997</v>
      </c>
      <c r="K365" s="437"/>
    </row>
    <row r="366" spans="1:11" s="14" customFormat="1" ht="15" customHeight="1" x14ac:dyDescent="0.2">
      <c r="A366" s="220"/>
      <c r="B366" s="2"/>
      <c r="C366" s="807"/>
      <c r="D366" s="483"/>
      <c r="E366" s="527"/>
      <c r="F366" s="527"/>
      <c r="G366" s="527"/>
      <c r="H366" s="528"/>
      <c r="I366" s="533"/>
      <c r="J366" s="530"/>
      <c r="K366" s="476"/>
    </row>
    <row r="367" spans="1:11" s="14" customFormat="1" ht="15" customHeight="1" x14ac:dyDescent="0.2">
      <c r="A367" s="220" t="s">
        <v>101</v>
      </c>
      <c r="B367" s="2" t="s">
        <v>415</v>
      </c>
      <c r="C367" s="807">
        <v>5</v>
      </c>
      <c r="D367" s="483" t="s">
        <v>199</v>
      </c>
      <c r="E367" s="545">
        <v>0</v>
      </c>
      <c r="F367" s="545">
        <v>0</v>
      </c>
      <c r="G367" s="545">
        <v>0</v>
      </c>
      <c r="H367" s="545">
        <v>2813.3</v>
      </c>
      <c r="I367" s="546">
        <f>E367+F367+G367+H367</f>
        <v>2813.3</v>
      </c>
      <c r="J367" s="547">
        <f>I367*C367</f>
        <v>14066.5</v>
      </c>
      <c r="K367" s="437"/>
    </row>
    <row r="368" spans="1:11" s="4" customFormat="1" x14ac:dyDescent="0.2">
      <c r="A368" s="220"/>
      <c r="B368" s="2"/>
      <c r="C368" s="773"/>
      <c r="D368" s="407"/>
      <c r="E368" s="425"/>
      <c r="F368" s="425"/>
      <c r="G368" s="425"/>
      <c r="H368" s="405"/>
      <c r="I368" s="409"/>
      <c r="J368" s="410"/>
      <c r="K368" s="437"/>
    </row>
    <row r="369" spans="1:11" s="4" customFormat="1" x14ac:dyDescent="0.2">
      <c r="A369" s="220"/>
      <c r="B369" s="2"/>
      <c r="C369" s="773"/>
      <c r="D369" s="407"/>
      <c r="E369" s="425"/>
      <c r="F369" s="425"/>
      <c r="G369" s="425"/>
      <c r="H369" s="405"/>
      <c r="I369" s="409"/>
      <c r="J369" s="410"/>
      <c r="K369" s="437"/>
    </row>
    <row r="370" spans="1:11" s="4" customFormat="1" x14ac:dyDescent="0.2">
      <c r="A370" s="220"/>
      <c r="B370" s="2"/>
      <c r="C370" s="773"/>
      <c r="D370" s="407"/>
      <c r="E370" s="425"/>
      <c r="F370" s="425"/>
      <c r="G370" s="425"/>
      <c r="H370" s="405"/>
      <c r="I370" s="409"/>
      <c r="J370" s="410"/>
      <c r="K370" s="437"/>
    </row>
    <row r="371" spans="1:11" s="4" customFormat="1" ht="5.25" customHeight="1" x14ac:dyDescent="0.2">
      <c r="A371" s="220"/>
      <c r="B371" s="2"/>
      <c r="C371" s="773"/>
      <c r="D371" s="407"/>
      <c r="E371" s="425"/>
      <c r="F371" s="425"/>
      <c r="G371" s="425"/>
      <c r="H371" s="405"/>
      <c r="I371" s="409"/>
      <c r="J371" s="410"/>
      <c r="K371" s="437"/>
    </row>
    <row r="372" spans="1:11" s="4" customFormat="1" x14ac:dyDescent="0.2">
      <c r="A372" s="220"/>
      <c r="B372" s="2"/>
      <c r="C372" s="773"/>
      <c r="D372" s="407"/>
      <c r="E372" s="425"/>
      <c r="F372" s="425"/>
      <c r="G372" s="425"/>
      <c r="H372" s="405"/>
      <c r="I372" s="409"/>
      <c r="J372" s="410"/>
      <c r="K372" s="437"/>
    </row>
    <row r="373" spans="1:11" s="4" customFormat="1" hidden="1" x14ac:dyDescent="0.2">
      <c r="A373" s="220"/>
      <c r="B373" s="2"/>
      <c r="C373" s="773"/>
      <c r="D373" s="407"/>
      <c r="E373" s="425"/>
      <c r="F373" s="425"/>
      <c r="G373" s="425"/>
      <c r="H373" s="405"/>
      <c r="I373" s="409"/>
      <c r="J373" s="410"/>
      <c r="K373" s="437"/>
    </row>
    <row r="374" spans="1:11" s="4" customFormat="1" hidden="1" x14ac:dyDescent="0.2">
      <c r="A374" s="220"/>
      <c r="B374" s="2"/>
      <c r="C374" s="773"/>
      <c r="D374" s="407"/>
      <c r="E374" s="425"/>
      <c r="F374" s="425"/>
      <c r="G374" s="425"/>
      <c r="H374" s="405"/>
      <c r="I374" s="409"/>
      <c r="J374" s="410"/>
      <c r="K374" s="437"/>
    </row>
    <row r="375" spans="1:11" s="4" customFormat="1" ht="18.75" customHeight="1" x14ac:dyDescent="0.2">
      <c r="A375" s="220"/>
      <c r="B375" s="2"/>
      <c r="C375" s="773"/>
      <c r="D375" s="407"/>
      <c r="E375" s="425"/>
      <c r="F375" s="425"/>
      <c r="G375" s="425"/>
      <c r="H375" s="405"/>
      <c r="I375" s="409"/>
      <c r="J375" s="410"/>
      <c r="K375" s="437"/>
    </row>
    <row r="376" spans="1:11" s="4" customFormat="1" ht="12" customHeight="1" x14ac:dyDescent="0.2">
      <c r="A376" s="220"/>
      <c r="B376" s="2"/>
      <c r="C376" s="773"/>
      <c r="D376" s="407"/>
      <c r="E376" s="425"/>
      <c r="F376" s="425"/>
      <c r="G376" s="425"/>
      <c r="H376" s="405"/>
      <c r="I376" s="409"/>
      <c r="J376" s="410"/>
      <c r="K376" s="437"/>
    </row>
    <row r="377" spans="1:11" s="4" customFormat="1" ht="15.75" thickBot="1" x14ac:dyDescent="0.3">
      <c r="A377" s="54"/>
      <c r="B377" s="32" t="s">
        <v>111</v>
      </c>
      <c r="C377" s="772"/>
      <c r="D377" s="445"/>
      <c r="E377" s="412"/>
      <c r="F377" s="412"/>
      <c r="G377" s="412"/>
      <c r="H377" s="411"/>
      <c r="I377" s="413"/>
      <c r="J377" s="413">
        <f>SUM(J342:J376)</f>
        <v>115741.41</v>
      </c>
      <c r="K377" s="242">
        <v>10</v>
      </c>
    </row>
    <row r="378" spans="1:11" s="4" customFormat="1" ht="12.75" customHeight="1" thickTop="1" x14ac:dyDescent="0.2">
      <c r="A378" s="220"/>
      <c r="B378" s="2"/>
      <c r="C378" s="773"/>
      <c r="D378" s="407"/>
      <c r="E378" s="425"/>
      <c r="F378" s="425"/>
      <c r="G378" s="425"/>
      <c r="H378" s="405"/>
      <c r="I378" s="409"/>
      <c r="J378" s="410"/>
      <c r="K378" s="437"/>
    </row>
    <row r="379" spans="1:11" s="4" customFormat="1" ht="15" x14ac:dyDescent="0.2">
      <c r="A379" s="220"/>
      <c r="B379" s="237" t="s">
        <v>370</v>
      </c>
      <c r="C379" s="773"/>
      <c r="D379" s="407"/>
      <c r="E379" s="425"/>
      <c r="F379" s="425"/>
      <c r="G379" s="425"/>
      <c r="H379" s="405"/>
      <c r="I379" s="409"/>
      <c r="J379" s="410"/>
      <c r="K379" s="437"/>
    </row>
    <row r="380" spans="1:11" s="4" customFormat="1" ht="10.5" customHeight="1" x14ac:dyDescent="0.2">
      <c r="A380" s="220"/>
      <c r="B380" s="53"/>
      <c r="C380" s="773"/>
      <c r="D380" s="407"/>
      <c r="E380" s="425"/>
      <c r="F380" s="425"/>
      <c r="G380" s="425"/>
      <c r="H380" s="405"/>
      <c r="I380" s="409"/>
      <c r="J380" s="410"/>
      <c r="K380" s="437"/>
    </row>
    <row r="381" spans="1:11" s="4" customFormat="1" ht="57" x14ac:dyDescent="0.2">
      <c r="A381" s="220"/>
      <c r="B381" s="30" t="s">
        <v>368</v>
      </c>
      <c r="C381" s="773"/>
      <c r="D381" s="407"/>
      <c r="E381" s="425"/>
      <c r="F381" s="425"/>
      <c r="G381" s="425"/>
      <c r="H381" s="405"/>
      <c r="I381" s="409"/>
      <c r="J381" s="410"/>
      <c r="K381" s="437"/>
    </row>
    <row r="382" spans="1:11" s="4" customFormat="1" ht="12.75" customHeight="1" x14ac:dyDescent="0.2">
      <c r="A382" s="220"/>
      <c r="B382" s="2"/>
      <c r="C382" s="773"/>
      <c r="D382" s="407"/>
      <c r="E382" s="425"/>
      <c r="F382" s="425"/>
      <c r="G382" s="425"/>
      <c r="H382" s="405"/>
      <c r="I382" s="409"/>
      <c r="J382" s="410"/>
      <c r="K382" s="437"/>
    </row>
    <row r="383" spans="1:11" s="4" customFormat="1" x14ac:dyDescent="0.2">
      <c r="A383" s="220"/>
      <c r="B383" s="30" t="s">
        <v>373</v>
      </c>
      <c r="C383" s="773"/>
      <c r="D383" s="407"/>
      <c r="E383" s="425"/>
      <c r="F383" s="425"/>
      <c r="G383" s="425"/>
      <c r="H383" s="405"/>
      <c r="I383" s="409"/>
      <c r="J383" s="410"/>
      <c r="K383" s="437"/>
    </row>
    <row r="384" spans="1:11" s="4" customFormat="1" ht="12.75" customHeight="1" x14ac:dyDescent="0.2">
      <c r="A384" s="220"/>
      <c r="B384" s="2"/>
      <c r="C384" s="773"/>
      <c r="D384" s="407"/>
      <c r="E384" s="425"/>
      <c r="F384" s="425"/>
      <c r="G384" s="425"/>
      <c r="H384" s="405"/>
      <c r="I384" s="409"/>
      <c r="J384" s="410"/>
      <c r="K384" s="437"/>
    </row>
    <row r="385" spans="1:11" s="4" customFormat="1" ht="15" customHeight="1" x14ac:dyDescent="0.2">
      <c r="A385" s="220" t="s">
        <v>77</v>
      </c>
      <c r="B385" s="2" t="s">
        <v>3476</v>
      </c>
      <c r="C385" s="773">
        <v>47</v>
      </c>
      <c r="D385" s="407" t="s">
        <v>199</v>
      </c>
      <c r="E385" s="545">
        <v>0</v>
      </c>
      <c r="F385" s="545">
        <v>0</v>
      </c>
      <c r="G385" s="545">
        <v>0</v>
      </c>
      <c r="H385" s="545">
        <v>1477.3</v>
      </c>
      <c r="I385" s="546">
        <f>E385+F385+G385+H385</f>
        <v>1477.3</v>
      </c>
      <c r="J385" s="547">
        <f>I385*C385</f>
        <v>69433.100000000006</v>
      </c>
      <c r="K385" s="437"/>
    </row>
    <row r="386" spans="1:11" s="4" customFormat="1" ht="12.75" customHeight="1" x14ac:dyDescent="0.2">
      <c r="A386" s="220"/>
      <c r="B386" s="2"/>
      <c r="C386" s="773"/>
      <c r="D386" s="407"/>
      <c r="E386" s="425"/>
      <c r="F386" s="425"/>
      <c r="G386" s="425"/>
      <c r="H386" s="405"/>
      <c r="I386" s="409"/>
      <c r="J386" s="410"/>
      <c r="K386" s="437"/>
    </row>
    <row r="387" spans="1:11" s="4" customFormat="1" ht="15" customHeight="1" x14ac:dyDescent="0.2">
      <c r="A387" s="220" t="s">
        <v>78</v>
      </c>
      <c r="B387" s="2" t="s">
        <v>3477</v>
      </c>
      <c r="C387" s="773">
        <v>6</v>
      </c>
      <c r="D387" s="407" t="s">
        <v>199</v>
      </c>
      <c r="E387" s="545">
        <v>0</v>
      </c>
      <c r="F387" s="545">
        <v>0</v>
      </c>
      <c r="G387" s="545">
        <v>0</v>
      </c>
      <c r="H387" s="545">
        <v>2813.3</v>
      </c>
      <c r="I387" s="546">
        <f>E387+F387+G387+H387</f>
        <v>2813.3</v>
      </c>
      <c r="J387" s="547">
        <f>I387*C387</f>
        <v>16879.8</v>
      </c>
      <c r="K387" s="437"/>
    </row>
    <row r="388" spans="1:11" s="4" customFormat="1" ht="12.75" customHeight="1" x14ac:dyDescent="0.2">
      <c r="A388" s="220"/>
      <c r="B388" s="2"/>
      <c r="C388" s="773"/>
      <c r="D388" s="407"/>
      <c r="E388" s="425"/>
      <c r="F388" s="425"/>
      <c r="G388" s="425"/>
      <c r="H388" s="405"/>
      <c r="I388" s="409"/>
      <c r="J388" s="410"/>
      <c r="K388" s="437"/>
    </row>
    <row r="389" spans="1:11" s="4" customFormat="1" ht="15" customHeight="1" x14ac:dyDescent="0.2">
      <c r="A389" s="220" t="s">
        <v>79</v>
      </c>
      <c r="B389" s="2" t="s">
        <v>3478</v>
      </c>
      <c r="C389" s="773">
        <v>1</v>
      </c>
      <c r="D389" s="407" t="s">
        <v>199</v>
      </c>
      <c r="E389" s="545">
        <v>0</v>
      </c>
      <c r="F389" s="545">
        <v>0</v>
      </c>
      <c r="G389" s="545">
        <v>0</v>
      </c>
      <c r="H389" s="545">
        <v>1406.65</v>
      </c>
      <c r="I389" s="546">
        <f>E389+F389+G389+H389</f>
        <v>1406.65</v>
      </c>
      <c r="J389" s="547">
        <f>I389*C389</f>
        <v>1406.65</v>
      </c>
      <c r="K389" s="437"/>
    </row>
    <row r="390" spans="1:11" s="4" customFormat="1" ht="12.75" customHeight="1" x14ac:dyDescent="0.2">
      <c r="A390" s="220"/>
      <c r="B390" s="2"/>
      <c r="C390" s="773"/>
      <c r="D390" s="407"/>
      <c r="E390" s="425"/>
      <c r="F390" s="425"/>
      <c r="G390" s="425"/>
      <c r="H390" s="405"/>
      <c r="I390" s="409"/>
      <c r="J390" s="410"/>
      <c r="K390" s="437"/>
    </row>
    <row r="391" spans="1:11" s="4" customFormat="1" ht="15" customHeight="1" x14ac:dyDescent="0.2">
      <c r="A391" s="220" t="s">
        <v>80</v>
      </c>
      <c r="B391" s="2" t="s">
        <v>3479</v>
      </c>
      <c r="C391" s="773">
        <v>1</v>
      </c>
      <c r="D391" s="407" t="s">
        <v>199</v>
      </c>
      <c r="E391" s="545">
        <v>0</v>
      </c>
      <c r="F391" s="545">
        <v>0</v>
      </c>
      <c r="G391" s="545">
        <v>0</v>
      </c>
      <c r="H391" s="545">
        <v>1532.97</v>
      </c>
      <c r="I391" s="546">
        <f>E391+F391+G391+H391</f>
        <v>1532.97</v>
      </c>
      <c r="J391" s="547">
        <f>I391*C391</f>
        <v>1532.97</v>
      </c>
      <c r="K391" s="437"/>
    </row>
    <row r="392" spans="1:11" s="4" customFormat="1" ht="12.75" customHeight="1" x14ac:dyDescent="0.2">
      <c r="A392" s="220"/>
      <c r="B392" s="2"/>
      <c r="C392" s="773"/>
      <c r="D392" s="407"/>
      <c r="E392" s="425"/>
      <c r="F392" s="425"/>
      <c r="G392" s="425"/>
      <c r="H392" s="405"/>
      <c r="I392" s="409"/>
      <c r="J392" s="410"/>
      <c r="K392" s="437"/>
    </row>
    <row r="393" spans="1:11" s="4" customFormat="1" ht="15" customHeight="1" x14ac:dyDescent="0.2">
      <c r="A393" s="220" t="s">
        <v>81</v>
      </c>
      <c r="B393" s="2" t="s">
        <v>3480</v>
      </c>
      <c r="C393" s="773">
        <v>3</v>
      </c>
      <c r="D393" s="407" t="s">
        <v>199</v>
      </c>
      <c r="E393" s="545">
        <v>0</v>
      </c>
      <c r="F393" s="545">
        <v>0</v>
      </c>
      <c r="G393" s="545">
        <v>0</v>
      </c>
      <c r="H393" s="545">
        <v>2813.3</v>
      </c>
      <c r="I393" s="546">
        <f>E393+F393+G393+H393</f>
        <v>2813.3</v>
      </c>
      <c r="J393" s="547">
        <f>I393*C393</f>
        <v>8439.9</v>
      </c>
      <c r="K393" s="437"/>
    </row>
    <row r="394" spans="1:11" s="4" customFormat="1" ht="12.75" customHeight="1" x14ac:dyDescent="0.2">
      <c r="A394" s="220"/>
      <c r="B394" s="2"/>
      <c r="C394" s="773"/>
      <c r="D394" s="407"/>
      <c r="E394" s="425"/>
      <c r="F394" s="425"/>
      <c r="G394" s="425"/>
      <c r="H394" s="405"/>
      <c r="I394" s="409"/>
      <c r="J394" s="410"/>
      <c r="K394" s="437"/>
    </row>
    <row r="395" spans="1:11" s="4" customFormat="1" ht="15" customHeight="1" x14ac:dyDescent="0.2">
      <c r="A395" s="220" t="s">
        <v>92</v>
      </c>
      <c r="B395" s="2" t="s">
        <v>3481</v>
      </c>
      <c r="C395" s="773">
        <v>3</v>
      </c>
      <c r="D395" s="407" t="s">
        <v>199</v>
      </c>
      <c r="E395" s="545">
        <v>0</v>
      </c>
      <c r="F395" s="545">
        <v>0</v>
      </c>
      <c r="G395" s="545">
        <v>0</v>
      </c>
      <c r="H395" s="545">
        <v>2813.3</v>
      </c>
      <c r="I395" s="546">
        <f>E395+F395+G395+H395</f>
        <v>2813.3</v>
      </c>
      <c r="J395" s="547">
        <f>I395*C395</f>
        <v>8439.9</v>
      </c>
      <c r="K395" s="437"/>
    </row>
    <row r="396" spans="1:11" s="4" customFormat="1" ht="12.75" customHeight="1" x14ac:dyDescent="0.2">
      <c r="A396" s="220"/>
      <c r="B396" s="2"/>
      <c r="C396" s="773"/>
      <c r="D396" s="451"/>
      <c r="E396" s="405"/>
      <c r="F396" s="425"/>
      <c r="G396" s="425"/>
      <c r="H396" s="405"/>
      <c r="I396" s="409"/>
      <c r="J396" s="410"/>
      <c r="K396" s="437"/>
    </row>
    <row r="397" spans="1:11" s="4" customFormat="1" ht="15" x14ac:dyDescent="0.2">
      <c r="A397" s="220"/>
      <c r="B397" s="53" t="s">
        <v>416</v>
      </c>
      <c r="C397" s="773"/>
      <c r="D397" s="451"/>
      <c r="E397" s="405"/>
      <c r="F397" s="425"/>
      <c r="G397" s="425"/>
      <c r="H397" s="405"/>
      <c r="I397" s="409"/>
      <c r="J397" s="410"/>
      <c r="K397" s="437"/>
    </row>
    <row r="398" spans="1:11" s="4" customFormat="1" ht="12.75" customHeight="1" x14ac:dyDescent="0.2">
      <c r="A398" s="220"/>
      <c r="B398" s="2"/>
      <c r="C398" s="773"/>
      <c r="D398" s="451"/>
      <c r="E398" s="405"/>
      <c r="F398" s="425"/>
      <c r="G398" s="425"/>
      <c r="H398" s="405"/>
      <c r="I398" s="409"/>
      <c r="J398" s="410"/>
      <c r="K398" s="437"/>
    </row>
    <row r="399" spans="1:11" s="4" customFormat="1" ht="45" customHeight="1" x14ac:dyDescent="0.2">
      <c r="A399" s="220"/>
      <c r="B399" s="30" t="s">
        <v>3482</v>
      </c>
      <c r="C399" s="773"/>
      <c r="D399" s="451"/>
      <c r="E399" s="405"/>
      <c r="F399" s="425"/>
      <c r="G399" s="425"/>
      <c r="H399" s="405"/>
      <c r="I399" s="409"/>
      <c r="J399" s="410"/>
      <c r="K399" s="437"/>
    </row>
    <row r="400" spans="1:11" s="4" customFormat="1" ht="12" customHeight="1" x14ac:dyDescent="0.2">
      <c r="A400" s="220"/>
      <c r="B400" s="2"/>
      <c r="C400" s="773"/>
      <c r="D400" s="451"/>
      <c r="E400" s="405"/>
      <c r="F400" s="425"/>
      <c r="G400" s="425"/>
      <c r="H400" s="405"/>
      <c r="I400" s="409"/>
      <c r="J400" s="410"/>
      <c r="K400" s="437"/>
    </row>
    <row r="401" spans="1:11" s="4" customFormat="1" x14ac:dyDescent="0.2">
      <c r="A401" s="220"/>
      <c r="B401" s="30" t="s">
        <v>417</v>
      </c>
      <c r="C401" s="773"/>
      <c r="D401" s="451"/>
      <c r="E401" s="405"/>
      <c r="F401" s="425"/>
      <c r="G401" s="425"/>
      <c r="H401" s="405"/>
      <c r="I401" s="409"/>
      <c r="J401" s="410"/>
      <c r="K401" s="437"/>
    </row>
    <row r="402" spans="1:11" s="4" customFormat="1" ht="12.75" customHeight="1" x14ac:dyDescent="0.2">
      <c r="A402" s="220"/>
      <c r="B402" s="2"/>
      <c r="C402" s="773"/>
      <c r="D402" s="451"/>
      <c r="E402" s="405"/>
      <c r="F402" s="425"/>
      <c r="G402" s="425"/>
      <c r="H402" s="405"/>
      <c r="I402" s="409"/>
      <c r="J402" s="410"/>
      <c r="K402" s="437"/>
    </row>
    <row r="403" spans="1:11" s="4" customFormat="1" x14ac:dyDescent="0.2">
      <c r="A403" s="220" t="s">
        <v>94</v>
      </c>
      <c r="B403" s="2" t="s">
        <v>3483</v>
      </c>
      <c r="C403" s="773">
        <v>1</v>
      </c>
      <c r="D403" s="407" t="s">
        <v>199</v>
      </c>
      <c r="E403" s="545">
        <v>0</v>
      </c>
      <c r="F403" s="545">
        <v>0</v>
      </c>
      <c r="G403" s="545">
        <v>0</v>
      </c>
      <c r="H403" s="545">
        <v>38246.33</v>
      </c>
      <c r="I403" s="546">
        <f>E403+F403+G403+H403</f>
        <v>38246.33</v>
      </c>
      <c r="J403" s="547">
        <f>I403*C403</f>
        <v>38246.33</v>
      </c>
      <c r="K403" s="437"/>
    </row>
    <row r="404" spans="1:11" s="4" customFormat="1" ht="9.75" customHeight="1" x14ac:dyDescent="0.2">
      <c r="A404" s="220"/>
      <c r="B404" s="2"/>
      <c r="C404" s="773"/>
      <c r="D404" s="407"/>
      <c r="E404" s="425"/>
      <c r="F404" s="425"/>
      <c r="G404" s="425"/>
      <c r="H404" s="405"/>
      <c r="I404" s="409"/>
      <c r="J404" s="410"/>
      <c r="K404" s="437"/>
    </row>
    <row r="405" spans="1:11" s="4" customFormat="1" x14ac:dyDescent="0.2">
      <c r="A405" s="220" t="s">
        <v>96</v>
      </c>
      <c r="B405" s="2" t="s">
        <v>3484</v>
      </c>
      <c r="C405" s="773">
        <v>2</v>
      </c>
      <c r="D405" s="407" t="s">
        <v>199</v>
      </c>
      <c r="E405" s="545">
        <v>0</v>
      </c>
      <c r="F405" s="545">
        <v>0</v>
      </c>
      <c r="G405" s="545">
        <v>0</v>
      </c>
      <c r="H405" s="545">
        <v>53963.6</v>
      </c>
      <c r="I405" s="546">
        <f>E405+F405+G405+H405</f>
        <v>53963.6</v>
      </c>
      <c r="J405" s="547">
        <f>I405*C405</f>
        <v>107927.2</v>
      </c>
      <c r="K405" s="437"/>
    </row>
    <row r="406" spans="1:11" s="4" customFormat="1" ht="12" customHeight="1" x14ac:dyDescent="0.2">
      <c r="A406" s="220"/>
      <c r="B406" s="2"/>
      <c r="C406" s="775"/>
      <c r="D406" s="451"/>
      <c r="E406" s="405"/>
      <c r="F406" s="425"/>
      <c r="G406" s="425"/>
      <c r="H406" s="405"/>
      <c r="I406" s="409"/>
      <c r="J406" s="410"/>
      <c r="K406" s="437"/>
    </row>
    <row r="407" spans="1:11" s="4" customFormat="1" x14ac:dyDescent="0.2">
      <c r="A407" s="220"/>
      <c r="B407" s="30" t="s">
        <v>372</v>
      </c>
      <c r="C407" s="773"/>
      <c r="D407" s="407"/>
      <c r="E407" s="405"/>
      <c r="F407" s="425"/>
      <c r="G407" s="425"/>
      <c r="H407" s="405"/>
      <c r="I407" s="409"/>
      <c r="J407" s="410"/>
      <c r="K407" s="437"/>
    </row>
    <row r="408" spans="1:11" s="4" customFormat="1" ht="12.75" customHeight="1" x14ac:dyDescent="0.2">
      <c r="A408" s="220"/>
      <c r="B408" s="2"/>
      <c r="C408" s="775"/>
      <c r="D408" s="407"/>
      <c r="E408" s="405"/>
      <c r="F408" s="425"/>
      <c r="G408" s="425"/>
      <c r="H408" s="405"/>
      <c r="I408" s="409"/>
      <c r="J408" s="410"/>
      <c r="K408" s="437"/>
    </row>
    <row r="409" spans="1:11" s="4" customFormat="1" ht="15.75" customHeight="1" x14ac:dyDescent="0.2">
      <c r="A409" s="220" t="s">
        <v>99</v>
      </c>
      <c r="B409" s="2" t="s">
        <v>3485</v>
      </c>
      <c r="C409" s="871">
        <v>1</v>
      </c>
      <c r="D409" s="483" t="s">
        <v>199</v>
      </c>
      <c r="E409" s="545">
        <v>0</v>
      </c>
      <c r="F409" s="545">
        <v>0</v>
      </c>
      <c r="G409" s="545">
        <v>0</v>
      </c>
      <c r="H409" s="545">
        <v>99670.47</v>
      </c>
      <c r="I409" s="546">
        <f>E409+F409+G409+H409</f>
        <v>99670.47</v>
      </c>
      <c r="J409" s="547">
        <f>I409*C409</f>
        <v>99670.47</v>
      </c>
      <c r="K409" s="437"/>
    </row>
    <row r="410" spans="1:11" s="4" customFormat="1" ht="15.75" hidden="1" customHeight="1" x14ac:dyDescent="0.2">
      <c r="A410" s="220"/>
      <c r="B410" s="2"/>
      <c r="C410" s="871"/>
      <c r="D410" s="483"/>
      <c r="E410" s="425"/>
      <c r="F410" s="425"/>
      <c r="G410" s="425"/>
      <c r="H410" s="405"/>
      <c r="I410" s="409"/>
      <c r="J410" s="453"/>
      <c r="K410" s="437"/>
    </row>
    <row r="411" spans="1:11" s="4" customFormat="1" ht="12" customHeight="1" x14ac:dyDescent="0.2">
      <c r="A411" s="220"/>
      <c r="B411" s="2"/>
      <c r="C411" s="871"/>
      <c r="D411" s="483"/>
      <c r="E411" s="425"/>
      <c r="F411" s="425"/>
      <c r="G411" s="425"/>
      <c r="H411" s="405"/>
      <c r="I411" s="409"/>
      <c r="J411" s="453"/>
      <c r="K411" s="437"/>
    </row>
    <row r="412" spans="1:11" s="4" customFormat="1" ht="11.25" hidden="1" customHeight="1" x14ac:dyDescent="0.2">
      <c r="A412" s="220"/>
      <c r="B412" s="2"/>
      <c r="C412" s="871"/>
      <c r="D412" s="483"/>
      <c r="E412" s="425"/>
      <c r="F412" s="425"/>
      <c r="G412" s="425"/>
      <c r="H412" s="405"/>
      <c r="I412" s="409"/>
      <c r="J412" s="453"/>
      <c r="K412" s="437"/>
    </row>
    <row r="413" spans="1:11" s="4" customFormat="1" ht="8.25" customHeight="1" x14ac:dyDescent="0.2">
      <c r="A413" s="220"/>
      <c r="B413" s="2"/>
      <c r="C413" s="871"/>
      <c r="D413" s="483"/>
      <c r="E413" s="425"/>
      <c r="F413" s="425"/>
      <c r="G413" s="425"/>
      <c r="H413" s="405"/>
      <c r="I413" s="409"/>
      <c r="J413" s="453"/>
      <c r="K413" s="437"/>
    </row>
    <row r="414" spans="1:11" s="4" customFormat="1" ht="15.75" thickBot="1" x14ac:dyDescent="0.3">
      <c r="A414" s="54"/>
      <c r="B414" s="32" t="s">
        <v>111</v>
      </c>
      <c r="C414" s="772"/>
      <c r="D414" s="445"/>
      <c r="E414" s="412"/>
      <c r="F414" s="412"/>
      <c r="G414" s="412"/>
      <c r="H414" s="411"/>
      <c r="I414" s="413"/>
      <c r="J414" s="413">
        <f>SUM(J379:J413)</f>
        <v>351976.32</v>
      </c>
      <c r="K414" s="242">
        <v>11</v>
      </c>
    </row>
    <row r="415" spans="1:11" s="4" customFormat="1" ht="15" thickTop="1" x14ac:dyDescent="0.2">
      <c r="A415" s="220"/>
      <c r="B415" s="2"/>
      <c r="C415" s="773"/>
      <c r="D415" s="407"/>
      <c r="E415" s="425"/>
      <c r="F415" s="425"/>
      <c r="G415" s="425"/>
      <c r="H415" s="405"/>
      <c r="I415" s="409"/>
      <c r="J415" s="410"/>
      <c r="K415" s="437"/>
    </row>
    <row r="416" spans="1:11" s="4" customFormat="1" ht="15" x14ac:dyDescent="0.2">
      <c r="A416" s="220"/>
      <c r="B416" s="53" t="s">
        <v>418</v>
      </c>
      <c r="C416" s="773"/>
      <c r="D416" s="407"/>
      <c r="E416" s="425"/>
      <c r="F416" s="425"/>
      <c r="G416" s="425"/>
      <c r="H416" s="405"/>
      <c r="I416" s="409"/>
      <c r="J416" s="410"/>
      <c r="K416" s="437"/>
    </row>
    <row r="417" spans="1:11" s="4" customFormat="1" x14ac:dyDescent="0.2">
      <c r="A417" s="220"/>
      <c r="B417" s="2"/>
      <c r="C417" s="773"/>
      <c r="D417" s="407"/>
      <c r="E417" s="425"/>
      <c r="F417" s="425"/>
      <c r="G417" s="425"/>
      <c r="H417" s="405"/>
      <c r="I417" s="409"/>
      <c r="J417" s="410"/>
      <c r="K417" s="437"/>
    </row>
    <row r="418" spans="1:11" s="4" customFormat="1" ht="45.75" customHeight="1" x14ac:dyDescent="0.2">
      <c r="A418" s="220"/>
      <c r="B418" s="30" t="s">
        <v>419</v>
      </c>
      <c r="C418" s="775"/>
      <c r="D418" s="407"/>
      <c r="E418" s="425"/>
      <c r="F418" s="425"/>
      <c r="G418" s="425"/>
      <c r="H418" s="405"/>
      <c r="I418" s="409"/>
      <c r="J418" s="410"/>
      <c r="K418" s="437"/>
    </row>
    <row r="419" spans="1:11" s="4" customFormat="1" x14ac:dyDescent="0.2">
      <c r="A419" s="220"/>
      <c r="B419" s="30"/>
      <c r="C419" s="775"/>
      <c r="D419" s="407"/>
      <c r="E419" s="425"/>
      <c r="F419" s="425"/>
      <c r="G419" s="425"/>
      <c r="H419" s="405"/>
      <c r="I419" s="409"/>
      <c r="J419" s="410"/>
      <c r="K419" s="437"/>
    </row>
    <row r="420" spans="1:11" s="4" customFormat="1" x14ac:dyDescent="0.2">
      <c r="A420" s="220"/>
      <c r="B420" s="30" t="s">
        <v>420</v>
      </c>
      <c r="C420" s="773"/>
      <c r="D420" s="407"/>
      <c r="E420" s="425"/>
      <c r="F420" s="425"/>
      <c r="G420" s="425"/>
      <c r="H420" s="405"/>
      <c r="I420" s="409"/>
      <c r="J420" s="410"/>
      <c r="K420" s="437"/>
    </row>
    <row r="421" spans="1:11" s="4" customFormat="1" ht="12" customHeight="1" x14ac:dyDescent="0.2">
      <c r="A421" s="220"/>
      <c r="B421" s="2"/>
      <c r="C421" s="773"/>
      <c r="D421" s="407"/>
      <c r="E421" s="425"/>
      <c r="F421" s="425"/>
      <c r="G421" s="425"/>
      <c r="H421" s="405"/>
      <c r="I421" s="409"/>
      <c r="J421" s="410"/>
      <c r="K421" s="437"/>
    </row>
    <row r="422" spans="1:11" s="4" customFormat="1" x14ac:dyDescent="0.2">
      <c r="A422" s="220" t="s">
        <v>77</v>
      </c>
      <c r="B422" s="2" t="s">
        <v>421</v>
      </c>
      <c r="C422" s="773">
        <v>8</v>
      </c>
      <c r="D422" s="407" t="s">
        <v>199</v>
      </c>
      <c r="E422" s="545">
        <v>0</v>
      </c>
      <c r="F422" s="545">
        <v>0</v>
      </c>
      <c r="G422" s="545">
        <v>0</v>
      </c>
      <c r="H422" s="545">
        <v>8164.83</v>
      </c>
      <c r="I422" s="546">
        <f>E422+F422+G422+H422</f>
        <v>8164.83</v>
      </c>
      <c r="J422" s="547">
        <f>I422*C422</f>
        <v>65318.64</v>
      </c>
      <c r="K422" s="437"/>
    </row>
    <row r="423" spans="1:11" s="4" customFormat="1" x14ac:dyDescent="0.2">
      <c r="A423" s="220"/>
      <c r="B423" s="2"/>
      <c r="C423" s="773"/>
      <c r="D423" s="407"/>
      <c r="E423" s="425"/>
      <c r="F423" s="425"/>
      <c r="G423" s="425"/>
      <c r="H423" s="405"/>
      <c r="I423" s="409"/>
      <c r="J423" s="410"/>
      <c r="K423" s="437"/>
    </row>
    <row r="424" spans="1:11" s="4" customFormat="1" x14ac:dyDescent="0.2">
      <c r="A424" s="220" t="s">
        <v>78</v>
      </c>
      <c r="B424" s="2" t="s">
        <v>422</v>
      </c>
      <c r="C424" s="773">
        <v>3</v>
      </c>
      <c r="D424" s="407" t="s">
        <v>199</v>
      </c>
      <c r="E424" s="545">
        <v>0</v>
      </c>
      <c r="F424" s="545">
        <v>0</v>
      </c>
      <c r="G424" s="545">
        <v>0</v>
      </c>
      <c r="H424" s="545">
        <v>3662.37</v>
      </c>
      <c r="I424" s="546">
        <f>E424+F424+G424+H424</f>
        <v>3662.37</v>
      </c>
      <c r="J424" s="547">
        <f>I424*C424</f>
        <v>10987.11</v>
      </c>
      <c r="K424" s="437"/>
    </row>
    <row r="425" spans="1:11" s="4" customFormat="1" x14ac:dyDescent="0.2">
      <c r="A425" s="220"/>
      <c r="B425" s="2"/>
      <c r="C425" s="773"/>
      <c r="D425" s="407"/>
      <c r="E425" s="425"/>
      <c r="F425" s="425"/>
      <c r="G425" s="425"/>
      <c r="H425" s="405"/>
      <c r="I425" s="409"/>
      <c r="J425" s="410"/>
      <c r="K425" s="437"/>
    </row>
    <row r="426" spans="1:11" s="4" customFormat="1" x14ac:dyDescent="0.2">
      <c r="A426" s="220" t="s">
        <v>79</v>
      </c>
      <c r="B426" s="2" t="s">
        <v>423</v>
      </c>
      <c r="C426" s="773">
        <v>26</v>
      </c>
      <c r="D426" s="407" t="s">
        <v>199</v>
      </c>
      <c r="E426" s="545">
        <v>0</v>
      </c>
      <c r="F426" s="545">
        <v>0</v>
      </c>
      <c r="G426" s="545">
        <v>0</v>
      </c>
      <c r="H426" s="545">
        <v>3625.85</v>
      </c>
      <c r="I426" s="546">
        <f>E426+F426+G426+H426</f>
        <v>3625.85</v>
      </c>
      <c r="J426" s="547">
        <f>I426*C426</f>
        <v>94272.1</v>
      </c>
      <c r="K426" s="437"/>
    </row>
    <row r="427" spans="1:11" s="4" customFormat="1" x14ac:dyDescent="0.2">
      <c r="A427" s="220"/>
      <c r="B427" s="2"/>
      <c r="C427" s="773"/>
      <c r="D427" s="407"/>
      <c r="E427" s="425"/>
      <c r="F427" s="425"/>
      <c r="G427" s="425"/>
      <c r="H427" s="405"/>
      <c r="I427" s="409"/>
      <c r="J427" s="410"/>
      <c r="K427" s="437"/>
    </row>
    <row r="428" spans="1:11" s="4" customFormat="1" x14ac:dyDescent="0.2">
      <c r="A428" s="220" t="s">
        <v>80</v>
      </c>
      <c r="B428" s="2" t="s">
        <v>424</v>
      </c>
      <c r="C428" s="773">
        <v>9</v>
      </c>
      <c r="D428" s="407" t="s">
        <v>199</v>
      </c>
      <c r="E428" s="545">
        <v>0</v>
      </c>
      <c r="F428" s="545">
        <v>0</v>
      </c>
      <c r="G428" s="545">
        <v>0</v>
      </c>
      <c r="H428" s="545">
        <v>4027.63</v>
      </c>
      <c r="I428" s="546">
        <f>E428+F428+G428+H428</f>
        <v>4027.63</v>
      </c>
      <c r="J428" s="547">
        <f>I428*C428</f>
        <v>36248.67</v>
      </c>
      <c r="K428" s="437"/>
    </row>
    <row r="429" spans="1:11" s="4" customFormat="1" x14ac:dyDescent="0.2">
      <c r="A429" s="220"/>
      <c r="B429" s="2"/>
      <c r="C429" s="773"/>
      <c r="D429" s="407"/>
      <c r="E429" s="425"/>
      <c r="F429" s="425"/>
      <c r="G429" s="425"/>
      <c r="H429" s="405"/>
      <c r="I429" s="409"/>
      <c r="J429" s="410"/>
      <c r="K429" s="437"/>
    </row>
    <row r="430" spans="1:11" s="4" customFormat="1" x14ac:dyDescent="0.2">
      <c r="A430" s="220" t="s">
        <v>81</v>
      </c>
      <c r="B430" s="2" t="s">
        <v>425</v>
      </c>
      <c r="C430" s="773">
        <v>7</v>
      </c>
      <c r="D430" s="407" t="s">
        <v>199</v>
      </c>
      <c r="E430" s="545">
        <v>0</v>
      </c>
      <c r="F430" s="545">
        <v>0</v>
      </c>
      <c r="G430" s="545">
        <v>0</v>
      </c>
      <c r="H430" s="545">
        <v>5098.1000000000004</v>
      </c>
      <c r="I430" s="546">
        <f>E430+F430+G430+H430</f>
        <v>5098.1000000000004</v>
      </c>
      <c r="J430" s="547">
        <f>I430*C430</f>
        <v>35686.699999999997</v>
      </c>
      <c r="K430" s="437"/>
    </row>
    <row r="431" spans="1:11" s="4" customFormat="1" x14ac:dyDescent="0.2">
      <c r="A431" s="220"/>
      <c r="B431" s="2"/>
      <c r="C431" s="773"/>
      <c r="D431" s="407"/>
      <c r="E431" s="425"/>
      <c r="F431" s="425"/>
      <c r="G431" s="425"/>
      <c r="H431" s="405"/>
      <c r="I431" s="409"/>
      <c r="J431" s="410"/>
      <c r="K431" s="437"/>
    </row>
    <row r="432" spans="1:11" s="4" customFormat="1" x14ac:dyDescent="0.2">
      <c r="A432" s="220" t="s">
        <v>92</v>
      </c>
      <c r="B432" s="2" t="s">
        <v>426</v>
      </c>
      <c r="C432" s="773">
        <v>2</v>
      </c>
      <c r="D432" s="407" t="s">
        <v>199</v>
      </c>
      <c r="E432" s="545">
        <v>0</v>
      </c>
      <c r="F432" s="545">
        <v>0</v>
      </c>
      <c r="G432" s="545">
        <v>0</v>
      </c>
      <c r="H432" s="545">
        <v>3786</v>
      </c>
      <c r="I432" s="546">
        <f>E432+F432+G432+H432</f>
        <v>3786</v>
      </c>
      <c r="J432" s="547">
        <f>I432*C432</f>
        <v>7572</v>
      </c>
      <c r="K432" s="437"/>
    </row>
    <row r="433" spans="1:11" s="4" customFormat="1" x14ac:dyDescent="0.2">
      <c r="A433" s="220"/>
      <c r="B433" s="2"/>
      <c r="C433" s="773"/>
      <c r="D433" s="407"/>
      <c r="E433" s="425"/>
      <c r="F433" s="425"/>
      <c r="G433" s="425"/>
      <c r="H433" s="405"/>
      <c r="I433" s="409"/>
      <c r="J433" s="410"/>
      <c r="K433" s="437"/>
    </row>
    <row r="434" spans="1:11" s="4" customFormat="1" x14ac:dyDescent="0.2">
      <c r="A434" s="220" t="s">
        <v>94</v>
      </c>
      <c r="B434" s="2" t="s">
        <v>427</v>
      </c>
      <c r="C434" s="773">
        <v>5</v>
      </c>
      <c r="D434" s="407" t="s">
        <v>199</v>
      </c>
      <c r="E434" s="545">
        <v>0</v>
      </c>
      <c r="F434" s="545">
        <v>0</v>
      </c>
      <c r="G434" s="545">
        <v>0</v>
      </c>
      <c r="H434" s="545">
        <v>6575.97</v>
      </c>
      <c r="I434" s="546">
        <f>E434+F434+G434+H434</f>
        <v>6575.97</v>
      </c>
      <c r="J434" s="547">
        <f>I434*C434</f>
        <v>32879.85</v>
      </c>
      <c r="K434" s="437"/>
    </row>
    <row r="435" spans="1:11" s="4" customFormat="1" x14ac:dyDescent="0.2">
      <c r="A435" s="220"/>
      <c r="B435" s="2"/>
      <c r="C435" s="773"/>
      <c r="D435" s="407"/>
      <c r="E435" s="425"/>
      <c r="F435" s="425"/>
      <c r="G435" s="425"/>
      <c r="H435" s="405"/>
      <c r="I435" s="409"/>
      <c r="J435" s="410"/>
      <c r="K435" s="437"/>
    </row>
    <row r="436" spans="1:11" s="4" customFormat="1" x14ac:dyDescent="0.2">
      <c r="A436" s="220" t="s">
        <v>96</v>
      </c>
      <c r="B436" s="2" t="s">
        <v>428</v>
      </c>
      <c r="C436" s="773">
        <v>12</v>
      </c>
      <c r="D436" s="407" t="s">
        <v>199</v>
      </c>
      <c r="E436" s="545">
        <v>0</v>
      </c>
      <c r="F436" s="545">
        <v>0</v>
      </c>
      <c r="G436" s="545">
        <v>0</v>
      </c>
      <c r="H436" s="545">
        <v>6490.28</v>
      </c>
      <c r="I436" s="546">
        <f>E436+F436+G436+H436</f>
        <v>6490.28</v>
      </c>
      <c r="J436" s="547">
        <f>I436*C436</f>
        <v>77883.360000000001</v>
      </c>
      <c r="K436" s="437"/>
    </row>
    <row r="437" spans="1:11" s="4" customFormat="1" x14ac:dyDescent="0.2">
      <c r="A437" s="225"/>
      <c r="B437" s="38"/>
      <c r="C437" s="773"/>
      <c r="D437" s="407"/>
      <c r="E437" s="425"/>
      <c r="F437" s="425"/>
      <c r="G437" s="425"/>
      <c r="H437" s="405"/>
      <c r="I437" s="409"/>
      <c r="J437" s="410"/>
      <c r="K437" s="437"/>
    </row>
    <row r="438" spans="1:11" s="4" customFormat="1" x14ac:dyDescent="0.2">
      <c r="A438" s="225" t="s">
        <v>99</v>
      </c>
      <c r="B438" s="38" t="s">
        <v>429</v>
      </c>
      <c r="C438" s="773">
        <v>17</v>
      </c>
      <c r="D438" s="407" t="s">
        <v>199</v>
      </c>
      <c r="E438" s="545">
        <v>0</v>
      </c>
      <c r="F438" s="545">
        <v>0</v>
      </c>
      <c r="G438" s="545">
        <v>0</v>
      </c>
      <c r="H438" s="545">
        <v>6575.97</v>
      </c>
      <c r="I438" s="546">
        <f>E438+F438+G438+H438</f>
        <v>6575.97</v>
      </c>
      <c r="J438" s="547">
        <f>I438*C438</f>
        <v>111791.49</v>
      </c>
      <c r="K438" s="437"/>
    </row>
    <row r="439" spans="1:11" s="4" customFormat="1" x14ac:dyDescent="0.2">
      <c r="A439" s="225"/>
      <c r="B439" s="38"/>
      <c r="C439" s="773"/>
      <c r="D439" s="407"/>
      <c r="E439" s="425"/>
      <c r="F439" s="425"/>
      <c r="G439" s="425"/>
      <c r="H439" s="405"/>
      <c r="I439" s="409"/>
      <c r="J439" s="410"/>
      <c r="K439" s="437"/>
    </row>
    <row r="440" spans="1:11" s="4" customFormat="1" x14ac:dyDescent="0.2">
      <c r="A440" s="225" t="s">
        <v>101</v>
      </c>
      <c r="B440" s="38" t="s">
        <v>430</v>
      </c>
      <c r="C440" s="773">
        <v>1</v>
      </c>
      <c r="D440" s="407" t="s">
        <v>199</v>
      </c>
      <c r="E440" s="545">
        <v>0</v>
      </c>
      <c r="F440" s="545">
        <v>0</v>
      </c>
      <c r="G440" s="545">
        <v>0</v>
      </c>
      <c r="H440" s="545">
        <v>6904.7</v>
      </c>
      <c r="I440" s="546">
        <f>E440+F440+G440+H440</f>
        <v>6904.7</v>
      </c>
      <c r="J440" s="547">
        <f>I440*C440</f>
        <v>6904.7</v>
      </c>
      <c r="K440" s="437"/>
    </row>
    <row r="441" spans="1:11" s="4" customFormat="1" x14ac:dyDescent="0.2">
      <c r="A441" s="225"/>
      <c r="B441" s="38"/>
      <c r="C441" s="773"/>
      <c r="D441" s="407"/>
      <c r="E441" s="426"/>
      <c r="F441" s="405"/>
      <c r="G441" s="425"/>
      <c r="H441" s="405"/>
      <c r="I441" s="409"/>
      <c r="J441" s="410"/>
      <c r="K441" s="437"/>
    </row>
    <row r="442" spans="1:11" s="4" customFormat="1" x14ac:dyDescent="0.2">
      <c r="A442" s="225" t="s">
        <v>103</v>
      </c>
      <c r="B442" s="38" t="s">
        <v>431</v>
      </c>
      <c r="C442" s="773">
        <v>1</v>
      </c>
      <c r="D442" s="407" t="s">
        <v>199</v>
      </c>
      <c r="E442" s="545">
        <v>0</v>
      </c>
      <c r="F442" s="545">
        <v>0</v>
      </c>
      <c r="G442" s="545">
        <v>0</v>
      </c>
      <c r="H442" s="545">
        <v>7233.43</v>
      </c>
      <c r="I442" s="546">
        <f>E442+F442+G442+H442</f>
        <v>7233.43</v>
      </c>
      <c r="J442" s="547">
        <f>I442*C442</f>
        <v>7233.43</v>
      </c>
      <c r="K442" s="437"/>
    </row>
    <row r="443" spans="1:11" s="4" customFormat="1" x14ac:dyDescent="0.2">
      <c r="A443" s="225"/>
      <c r="B443" s="38"/>
      <c r="C443" s="773"/>
      <c r="D443" s="407"/>
      <c r="E443" s="426"/>
      <c r="F443" s="405"/>
      <c r="G443" s="425"/>
      <c r="H443" s="405"/>
      <c r="I443" s="409"/>
      <c r="J443" s="410"/>
      <c r="K443" s="437"/>
    </row>
    <row r="444" spans="1:11" s="4" customFormat="1" x14ac:dyDescent="0.2">
      <c r="A444" s="225" t="s">
        <v>105</v>
      </c>
      <c r="B444" s="38" t="s">
        <v>432</v>
      </c>
      <c r="C444" s="773">
        <v>6</v>
      </c>
      <c r="D444" s="407" t="s">
        <v>199</v>
      </c>
      <c r="E444" s="545">
        <v>0</v>
      </c>
      <c r="F444" s="545">
        <v>0</v>
      </c>
      <c r="G444" s="545">
        <v>0</v>
      </c>
      <c r="H444" s="545">
        <v>16780.599999999999</v>
      </c>
      <c r="I444" s="546">
        <f>E444+F444+G444+H444</f>
        <v>16780.599999999999</v>
      </c>
      <c r="J444" s="547">
        <f>I444*C444</f>
        <v>100683.6</v>
      </c>
      <c r="K444" s="437"/>
    </row>
    <row r="445" spans="1:11" s="4" customFormat="1" hidden="1" x14ac:dyDescent="0.2">
      <c r="A445" s="225"/>
      <c r="B445" s="49"/>
      <c r="C445" s="773"/>
      <c r="D445" s="451"/>
      <c r="E445" s="414"/>
      <c r="F445" s="405"/>
      <c r="G445" s="425"/>
      <c r="H445" s="405"/>
      <c r="I445" s="409"/>
      <c r="J445" s="410"/>
      <c r="K445" s="437"/>
    </row>
    <row r="446" spans="1:11" s="4" customFormat="1" x14ac:dyDescent="0.2">
      <c r="A446" s="225"/>
      <c r="B446" s="30" t="s">
        <v>433</v>
      </c>
      <c r="C446" s="773"/>
      <c r="D446" s="407"/>
      <c r="E446" s="414"/>
      <c r="F446" s="405"/>
      <c r="G446" s="425"/>
      <c r="H446" s="405"/>
      <c r="I446" s="409"/>
      <c r="J446" s="410"/>
      <c r="K446" s="437"/>
    </row>
    <row r="447" spans="1:11" s="4" customFormat="1" hidden="1" x14ac:dyDescent="0.2">
      <c r="A447" s="225"/>
      <c r="B447" s="55"/>
      <c r="C447" s="773"/>
      <c r="D447" s="407"/>
      <c r="E447" s="414"/>
      <c r="F447" s="405"/>
      <c r="G447" s="425"/>
      <c r="H447" s="405"/>
      <c r="I447" s="409"/>
      <c r="J447" s="410"/>
      <c r="K447" s="437"/>
    </row>
    <row r="448" spans="1:11" s="4" customFormat="1" ht="15.75" customHeight="1" x14ac:dyDescent="0.2">
      <c r="A448" s="225" t="s">
        <v>107</v>
      </c>
      <c r="B448" s="55" t="s">
        <v>434</v>
      </c>
      <c r="C448" s="807">
        <v>2</v>
      </c>
      <c r="D448" s="483" t="s">
        <v>199</v>
      </c>
      <c r="E448" s="545">
        <v>0</v>
      </c>
      <c r="F448" s="545">
        <v>0</v>
      </c>
      <c r="G448" s="545">
        <v>0</v>
      </c>
      <c r="H448" s="545">
        <v>28824.14</v>
      </c>
      <c r="I448" s="546">
        <f>E448+F448+G448+H448</f>
        <v>28824.14</v>
      </c>
      <c r="J448" s="547">
        <f>I448*C448</f>
        <v>57648.28</v>
      </c>
      <c r="K448" s="437"/>
    </row>
    <row r="449" spans="1:11" s="4" customFormat="1" ht="14.25" customHeight="1" x14ac:dyDescent="0.2">
      <c r="A449" s="220"/>
      <c r="B449" s="77"/>
      <c r="C449" s="807"/>
      <c r="D449" s="483"/>
      <c r="E449" s="426"/>
      <c r="F449" s="405"/>
      <c r="G449" s="425"/>
      <c r="H449" s="405"/>
      <c r="I449" s="409"/>
      <c r="J449" s="410"/>
      <c r="K449" s="437"/>
    </row>
    <row r="450" spans="1:11" s="4" customFormat="1" x14ac:dyDescent="0.2">
      <c r="A450" s="220"/>
      <c r="B450" s="77"/>
      <c r="C450" s="807"/>
      <c r="D450" s="483"/>
      <c r="E450" s="426"/>
      <c r="F450" s="405"/>
      <c r="G450" s="425"/>
      <c r="H450" s="405"/>
      <c r="I450" s="409"/>
      <c r="J450" s="410"/>
      <c r="K450" s="437"/>
    </row>
    <row r="451" spans="1:11" s="4" customFormat="1" ht="11.25" customHeight="1" x14ac:dyDescent="0.2">
      <c r="A451" s="220"/>
      <c r="B451" s="2"/>
      <c r="C451" s="773"/>
      <c r="D451" s="407"/>
      <c r="E451" s="425"/>
      <c r="F451" s="425"/>
      <c r="G451" s="425"/>
      <c r="H451" s="405"/>
      <c r="I451" s="409"/>
      <c r="J451" s="410"/>
      <c r="K451" s="437"/>
    </row>
    <row r="452" spans="1:11" s="4" customFormat="1" ht="15.75" thickBot="1" x14ac:dyDescent="0.3">
      <c r="A452" s="54"/>
      <c r="B452" s="32" t="s">
        <v>111</v>
      </c>
      <c r="C452" s="772"/>
      <c r="D452" s="445"/>
      <c r="E452" s="412"/>
      <c r="F452" s="412"/>
      <c r="G452" s="412"/>
      <c r="H452" s="411"/>
      <c r="I452" s="413"/>
      <c r="J452" s="413">
        <f>SUM(J417:J451)</f>
        <v>645109.93000000005</v>
      </c>
      <c r="K452" s="242">
        <v>12</v>
      </c>
    </row>
    <row r="453" spans="1:11" s="4" customFormat="1" ht="15" thickTop="1" x14ac:dyDescent="0.2">
      <c r="A453" s="220"/>
      <c r="B453" s="2"/>
      <c r="C453" s="773"/>
      <c r="D453" s="407"/>
      <c r="E453" s="425"/>
      <c r="F453" s="425"/>
      <c r="G453" s="425"/>
      <c r="H453" s="405"/>
      <c r="I453" s="409"/>
      <c r="J453" s="410"/>
      <c r="K453" s="437"/>
    </row>
    <row r="454" spans="1:11" s="4" customFormat="1" ht="15" x14ac:dyDescent="0.2">
      <c r="A454" s="220"/>
      <c r="B454" s="53" t="s">
        <v>435</v>
      </c>
      <c r="C454" s="773"/>
      <c r="D454" s="407"/>
      <c r="E454" s="425"/>
      <c r="F454" s="425"/>
      <c r="G454" s="425"/>
      <c r="H454" s="405"/>
      <c r="I454" s="409"/>
      <c r="J454" s="410"/>
      <c r="K454" s="437"/>
    </row>
    <row r="455" spans="1:11" s="4" customFormat="1" x14ac:dyDescent="0.2">
      <c r="A455" s="220"/>
      <c r="B455" s="2"/>
      <c r="C455" s="773"/>
      <c r="D455" s="407"/>
      <c r="E455" s="425"/>
      <c r="F455" s="425"/>
      <c r="G455" s="425"/>
      <c r="H455" s="405"/>
      <c r="I455" s="409"/>
      <c r="J455" s="410"/>
      <c r="K455" s="437"/>
    </row>
    <row r="456" spans="1:11" s="4" customFormat="1" ht="57" x14ac:dyDescent="0.2">
      <c r="A456" s="220"/>
      <c r="B456" s="30" t="s">
        <v>436</v>
      </c>
      <c r="C456" s="773"/>
      <c r="D456" s="407"/>
      <c r="E456" s="425"/>
      <c r="F456" s="425"/>
      <c r="G456" s="425"/>
      <c r="H456" s="405"/>
      <c r="I456" s="409"/>
      <c r="J456" s="410"/>
      <c r="K456" s="437"/>
    </row>
    <row r="457" spans="1:11" s="4" customFormat="1" x14ac:dyDescent="0.2">
      <c r="A457" s="220"/>
      <c r="B457" s="2"/>
      <c r="C457" s="773"/>
      <c r="D457" s="407"/>
      <c r="E457" s="425"/>
      <c r="F457" s="425"/>
      <c r="G457" s="425"/>
      <c r="H457" s="405"/>
      <c r="I457" s="409"/>
      <c r="J457" s="410"/>
      <c r="K457" s="437"/>
    </row>
    <row r="458" spans="1:11" s="4" customFormat="1" x14ac:dyDescent="0.2">
      <c r="A458" s="220"/>
      <c r="B458" s="30" t="s">
        <v>420</v>
      </c>
      <c r="C458" s="773"/>
      <c r="D458" s="407"/>
      <c r="E458" s="425"/>
      <c r="F458" s="425"/>
      <c r="G458" s="425"/>
      <c r="H458" s="405"/>
      <c r="I458" s="409"/>
      <c r="J458" s="410"/>
      <c r="K458" s="437"/>
    </row>
    <row r="459" spans="1:11" s="4" customFormat="1" x14ac:dyDescent="0.2">
      <c r="A459" s="220"/>
      <c r="B459" s="2"/>
      <c r="C459" s="773"/>
      <c r="D459" s="407"/>
      <c r="E459" s="425"/>
      <c r="F459" s="425"/>
      <c r="G459" s="425"/>
      <c r="H459" s="405"/>
      <c r="I459" s="409"/>
      <c r="J459" s="410"/>
      <c r="K459" s="437"/>
    </row>
    <row r="460" spans="1:11" s="4" customFormat="1" x14ac:dyDescent="0.2">
      <c r="A460" s="220" t="s">
        <v>77</v>
      </c>
      <c r="B460" s="2" t="s">
        <v>437</v>
      </c>
      <c r="C460" s="773">
        <v>2</v>
      </c>
      <c r="D460" s="407" t="s">
        <v>199</v>
      </c>
      <c r="E460" s="545">
        <v>0</v>
      </c>
      <c r="F460" s="545">
        <v>0</v>
      </c>
      <c r="G460" s="545">
        <v>0</v>
      </c>
      <c r="H460" s="545">
        <v>8865.83</v>
      </c>
      <c r="I460" s="546">
        <f>E460+F460+G460+H460</f>
        <v>8865.83</v>
      </c>
      <c r="J460" s="547">
        <f>I460*C460</f>
        <v>17731.66</v>
      </c>
      <c r="K460" s="437"/>
    </row>
    <row r="461" spans="1:11" s="4" customFormat="1" x14ac:dyDescent="0.2">
      <c r="A461" s="220"/>
      <c r="B461" s="2"/>
      <c r="C461" s="773"/>
      <c r="D461" s="407"/>
      <c r="E461" s="425"/>
      <c r="F461" s="425"/>
      <c r="G461" s="425"/>
      <c r="H461" s="405"/>
      <c r="I461" s="409"/>
      <c r="J461" s="410"/>
      <c r="K461" s="437"/>
    </row>
    <row r="462" spans="1:11" s="4" customFormat="1" x14ac:dyDescent="0.2">
      <c r="A462" s="220" t="s">
        <v>78</v>
      </c>
      <c r="B462" s="2" t="s">
        <v>438</v>
      </c>
      <c r="C462" s="773">
        <v>8</v>
      </c>
      <c r="D462" s="407" t="s">
        <v>199</v>
      </c>
      <c r="E462" s="545">
        <v>0</v>
      </c>
      <c r="F462" s="545">
        <v>0</v>
      </c>
      <c r="G462" s="545">
        <v>0</v>
      </c>
      <c r="H462" s="545">
        <v>9264.7999999999993</v>
      </c>
      <c r="I462" s="546">
        <f>E462+F462+G462+H462</f>
        <v>9264.7999999999993</v>
      </c>
      <c r="J462" s="547">
        <f>I462*C462</f>
        <v>74118.399999999994</v>
      </c>
      <c r="K462" s="437"/>
    </row>
    <row r="463" spans="1:11" s="4" customFormat="1" x14ac:dyDescent="0.2">
      <c r="A463" s="220"/>
      <c r="B463" s="2"/>
      <c r="C463" s="773"/>
      <c r="D463" s="407"/>
      <c r="E463" s="425"/>
      <c r="F463" s="425"/>
      <c r="G463" s="425"/>
      <c r="H463" s="405"/>
      <c r="I463" s="409"/>
      <c r="J463" s="410"/>
      <c r="K463" s="437"/>
    </row>
    <row r="464" spans="1:11" s="4" customFormat="1" x14ac:dyDescent="0.2">
      <c r="A464" s="220" t="s">
        <v>79</v>
      </c>
      <c r="B464" s="2" t="s">
        <v>439</v>
      </c>
      <c r="C464" s="773">
        <v>15</v>
      </c>
      <c r="D464" s="407" t="s">
        <v>199</v>
      </c>
      <c r="E464" s="545">
        <v>0</v>
      </c>
      <c r="F464" s="545">
        <v>0</v>
      </c>
      <c r="G464" s="545">
        <v>0</v>
      </c>
      <c r="H464" s="545">
        <v>9503.6200000000008</v>
      </c>
      <c r="I464" s="546">
        <f>E464+F464+G464+H464</f>
        <v>9503.6200000000008</v>
      </c>
      <c r="J464" s="547">
        <f>I464*C464</f>
        <v>142554.29999999999</v>
      </c>
      <c r="K464" s="437"/>
    </row>
    <row r="465" spans="1:11" s="4" customFormat="1" x14ac:dyDescent="0.2">
      <c r="A465" s="220"/>
      <c r="B465" s="2"/>
      <c r="C465" s="773"/>
      <c r="D465" s="407"/>
      <c r="E465" s="425"/>
      <c r="F465" s="425"/>
      <c r="G465" s="425"/>
      <c r="H465" s="405"/>
      <c r="I465" s="409"/>
      <c r="J465" s="410"/>
      <c r="K465" s="437"/>
    </row>
    <row r="466" spans="1:11" s="4" customFormat="1" x14ac:dyDescent="0.2">
      <c r="A466" s="220" t="s">
        <v>80</v>
      </c>
      <c r="B466" s="2" t="s">
        <v>440</v>
      </c>
      <c r="C466" s="773">
        <v>1</v>
      </c>
      <c r="D466" s="407" t="s">
        <v>199</v>
      </c>
      <c r="E466" s="545">
        <v>0</v>
      </c>
      <c r="F466" s="545">
        <v>0</v>
      </c>
      <c r="G466" s="545">
        <v>0</v>
      </c>
      <c r="H466" s="545">
        <v>15475.52</v>
      </c>
      <c r="I466" s="546">
        <f>E466+F466+G466+H466</f>
        <v>15475.52</v>
      </c>
      <c r="J466" s="547">
        <f>I466*C466</f>
        <v>15475.52</v>
      </c>
      <c r="K466" s="437"/>
    </row>
    <row r="467" spans="1:11" s="4" customFormat="1" x14ac:dyDescent="0.2">
      <c r="A467" s="220"/>
      <c r="B467" s="2"/>
      <c r="C467" s="773"/>
      <c r="D467" s="407"/>
      <c r="E467" s="425"/>
      <c r="F467" s="425"/>
      <c r="G467" s="425"/>
      <c r="H467" s="405"/>
      <c r="I467" s="409"/>
      <c r="J467" s="410"/>
      <c r="K467" s="437"/>
    </row>
    <row r="468" spans="1:11" s="4" customFormat="1" x14ac:dyDescent="0.2">
      <c r="A468" s="220" t="s">
        <v>81</v>
      </c>
      <c r="B468" s="2" t="s">
        <v>441</v>
      </c>
      <c r="C468" s="773">
        <v>2</v>
      </c>
      <c r="D468" s="407" t="s">
        <v>199</v>
      </c>
      <c r="E468" s="545">
        <v>0</v>
      </c>
      <c r="F468" s="545">
        <v>0</v>
      </c>
      <c r="G468" s="545">
        <v>0</v>
      </c>
      <c r="H468" s="545">
        <v>14600.32</v>
      </c>
      <c r="I468" s="546">
        <f>E468+F468+G468+H468</f>
        <v>14600.32</v>
      </c>
      <c r="J468" s="547">
        <f>I468*C468</f>
        <v>29200.639999999999</v>
      </c>
      <c r="K468" s="437"/>
    </row>
    <row r="469" spans="1:11" s="4" customFormat="1" x14ac:dyDescent="0.2">
      <c r="A469" s="220"/>
      <c r="B469" s="2"/>
      <c r="C469" s="773"/>
      <c r="D469" s="407"/>
      <c r="E469" s="425"/>
      <c r="F469" s="425"/>
      <c r="G469" s="425"/>
      <c r="H469" s="405"/>
      <c r="I469" s="409"/>
      <c r="J469" s="410"/>
      <c r="K469" s="437"/>
    </row>
    <row r="470" spans="1:11" s="4" customFormat="1" x14ac:dyDescent="0.2">
      <c r="A470" s="220" t="s">
        <v>92</v>
      </c>
      <c r="B470" s="2" t="s">
        <v>442</v>
      </c>
      <c r="C470" s="773">
        <v>1</v>
      </c>
      <c r="D470" s="407" t="s">
        <v>199</v>
      </c>
      <c r="E470" s="545">
        <v>0</v>
      </c>
      <c r="F470" s="545">
        <v>0</v>
      </c>
      <c r="G470" s="545">
        <v>0</v>
      </c>
      <c r="H470" s="545">
        <v>15093.41</v>
      </c>
      <c r="I470" s="546">
        <f>E470+F470+G470+H470</f>
        <v>15093.41</v>
      </c>
      <c r="J470" s="547">
        <f>I470*C470</f>
        <v>15093.41</v>
      </c>
      <c r="K470" s="437"/>
    </row>
    <row r="471" spans="1:11" s="4" customFormat="1" x14ac:dyDescent="0.2">
      <c r="A471" s="220"/>
      <c r="B471" s="2"/>
      <c r="C471" s="773"/>
      <c r="D471" s="407"/>
      <c r="E471" s="425"/>
      <c r="F471" s="425"/>
      <c r="G471" s="425"/>
      <c r="H471" s="405"/>
      <c r="I471" s="409"/>
      <c r="J471" s="410"/>
      <c r="K471" s="437"/>
    </row>
    <row r="472" spans="1:11" s="4" customFormat="1" x14ac:dyDescent="0.2">
      <c r="A472" s="220" t="s">
        <v>94</v>
      </c>
      <c r="B472" s="2" t="s">
        <v>443</v>
      </c>
      <c r="C472" s="773">
        <v>11</v>
      </c>
      <c r="D472" s="407" t="s">
        <v>199</v>
      </c>
      <c r="E472" s="545">
        <v>0</v>
      </c>
      <c r="F472" s="545">
        <v>0</v>
      </c>
      <c r="G472" s="545">
        <v>0</v>
      </c>
      <c r="H472" s="545">
        <v>14641.06</v>
      </c>
      <c r="I472" s="546">
        <f>E472+F472+G472+H472</f>
        <v>14641.06</v>
      </c>
      <c r="J472" s="547">
        <f>I472*C472</f>
        <v>161051.66</v>
      </c>
      <c r="K472" s="437"/>
    </row>
    <row r="473" spans="1:11" s="4" customFormat="1" x14ac:dyDescent="0.2">
      <c r="A473" s="220"/>
      <c r="B473" s="2"/>
      <c r="C473" s="773"/>
      <c r="D473" s="407"/>
      <c r="E473" s="425"/>
      <c r="F473" s="425"/>
      <c r="G473" s="425"/>
      <c r="H473" s="405"/>
      <c r="I473" s="409"/>
      <c r="J473" s="410"/>
      <c r="K473" s="437"/>
    </row>
    <row r="474" spans="1:11" s="4" customFormat="1" x14ac:dyDescent="0.2">
      <c r="A474" s="220" t="s">
        <v>96</v>
      </c>
      <c r="B474" s="2" t="s">
        <v>444</v>
      </c>
      <c r="C474" s="773">
        <v>2</v>
      </c>
      <c r="D474" s="407" t="s">
        <v>199</v>
      </c>
      <c r="E474" s="545">
        <v>0</v>
      </c>
      <c r="F474" s="545">
        <v>0</v>
      </c>
      <c r="G474" s="545">
        <v>0</v>
      </c>
      <c r="H474" s="545">
        <v>15752.27</v>
      </c>
      <c r="I474" s="546">
        <f>E474+F474+G474+H474</f>
        <v>15752.27</v>
      </c>
      <c r="J474" s="547">
        <f>I474*C474</f>
        <v>31504.54</v>
      </c>
      <c r="K474" s="437"/>
    </row>
    <row r="475" spans="1:11" s="4" customFormat="1" x14ac:dyDescent="0.2">
      <c r="A475" s="220"/>
      <c r="B475" s="2"/>
      <c r="C475" s="773"/>
      <c r="D475" s="407"/>
      <c r="E475" s="425"/>
      <c r="F475" s="425"/>
      <c r="G475" s="425"/>
      <c r="H475" s="405"/>
      <c r="I475" s="409"/>
      <c r="J475" s="410"/>
      <c r="K475" s="437"/>
    </row>
    <row r="476" spans="1:11" s="4" customFormat="1" x14ac:dyDescent="0.2">
      <c r="A476" s="220" t="s">
        <v>99</v>
      </c>
      <c r="B476" s="2" t="s">
        <v>445</v>
      </c>
      <c r="C476" s="773">
        <v>13</v>
      </c>
      <c r="D476" s="407" t="s">
        <v>199</v>
      </c>
      <c r="E476" s="545">
        <v>0</v>
      </c>
      <c r="F476" s="545">
        <v>0</v>
      </c>
      <c r="G476" s="545">
        <v>0</v>
      </c>
      <c r="H476" s="545">
        <v>21599.14</v>
      </c>
      <c r="I476" s="546">
        <f>E476+F476+G476+H476</f>
        <v>21599.14</v>
      </c>
      <c r="J476" s="547">
        <f>I476*C476</f>
        <v>280788.82</v>
      </c>
      <c r="K476" s="437"/>
    </row>
    <row r="477" spans="1:11" s="4" customFormat="1" x14ac:dyDescent="0.2">
      <c r="A477" s="220"/>
      <c r="B477" s="2"/>
      <c r="C477" s="773"/>
      <c r="D477" s="407"/>
      <c r="E477" s="425"/>
      <c r="F477" s="425"/>
      <c r="G477" s="425"/>
      <c r="H477" s="405"/>
      <c r="I477" s="409"/>
      <c r="J477" s="410"/>
      <c r="K477" s="437"/>
    </row>
    <row r="478" spans="1:11" s="4" customFormat="1" x14ac:dyDescent="0.2">
      <c r="A478" s="220" t="s">
        <v>101</v>
      </c>
      <c r="B478" s="2" t="s">
        <v>446</v>
      </c>
      <c r="C478" s="773">
        <v>4</v>
      </c>
      <c r="D478" s="407" t="s">
        <v>199</v>
      </c>
      <c r="E478" s="545">
        <v>0</v>
      </c>
      <c r="F478" s="545">
        <v>0</v>
      </c>
      <c r="G478" s="545">
        <v>0</v>
      </c>
      <c r="H478" s="545">
        <v>22193.38</v>
      </c>
      <c r="I478" s="546">
        <f>E478+F478+G478+H478</f>
        <v>22193.38</v>
      </c>
      <c r="J478" s="547">
        <f>I478*C478</f>
        <v>88773.52</v>
      </c>
      <c r="K478" s="437"/>
    </row>
    <row r="479" spans="1:11" s="4" customFormat="1" x14ac:dyDescent="0.2">
      <c r="A479" s="220"/>
      <c r="B479" s="2"/>
      <c r="C479" s="773"/>
      <c r="D479" s="407"/>
      <c r="E479" s="425"/>
      <c r="F479" s="425"/>
      <c r="G479" s="425"/>
      <c r="H479" s="405"/>
      <c r="I479" s="409"/>
      <c r="J479" s="410"/>
      <c r="K479" s="437"/>
    </row>
    <row r="480" spans="1:11" s="4" customFormat="1" x14ac:dyDescent="0.2">
      <c r="A480" s="220" t="s">
        <v>103</v>
      </c>
      <c r="B480" s="2" t="s">
        <v>447</v>
      </c>
      <c r="C480" s="773">
        <v>1</v>
      </c>
      <c r="D480" s="407" t="s">
        <v>199</v>
      </c>
      <c r="E480" s="545">
        <v>0</v>
      </c>
      <c r="F480" s="545">
        <v>0</v>
      </c>
      <c r="G480" s="545">
        <v>0</v>
      </c>
      <c r="H480" s="545">
        <v>20601.72</v>
      </c>
      <c r="I480" s="546">
        <f>E480+F480+G480+H480</f>
        <v>20601.72</v>
      </c>
      <c r="J480" s="547">
        <f>I480*C480</f>
        <v>20601.72</v>
      </c>
      <c r="K480" s="437"/>
    </row>
    <row r="481" spans="1:11" s="4" customFormat="1" x14ac:dyDescent="0.2">
      <c r="A481" s="220"/>
      <c r="B481" s="2"/>
      <c r="C481" s="773"/>
      <c r="D481" s="407"/>
      <c r="E481" s="425"/>
      <c r="F481" s="425"/>
      <c r="G481" s="425"/>
      <c r="H481" s="405"/>
      <c r="I481" s="409"/>
      <c r="J481" s="410"/>
      <c r="K481" s="437"/>
    </row>
    <row r="482" spans="1:11" s="4" customFormat="1" x14ac:dyDescent="0.2">
      <c r="A482" s="220" t="s">
        <v>105</v>
      </c>
      <c r="B482" s="2" t="s">
        <v>448</v>
      </c>
      <c r="C482" s="773">
        <v>2</v>
      </c>
      <c r="D482" s="407" t="s">
        <v>199</v>
      </c>
      <c r="E482" s="545">
        <v>0</v>
      </c>
      <c r="F482" s="545">
        <v>0</v>
      </c>
      <c r="G482" s="545">
        <v>0</v>
      </c>
      <c r="H482" s="545">
        <v>22193.38</v>
      </c>
      <c r="I482" s="546">
        <f>E482+F482+G482+H482</f>
        <v>22193.38</v>
      </c>
      <c r="J482" s="547">
        <f>I482*C482</f>
        <v>44386.76</v>
      </c>
      <c r="K482" s="437"/>
    </row>
    <row r="483" spans="1:11" s="4" customFormat="1" x14ac:dyDescent="0.2">
      <c r="A483" s="220"/>
      <c r="B483" s="2"/>
      <c r="C483" s="773"/>
      <c r="D483" s="407"/>
      <c r="E483" s="425"/>
      <c r="F483" s="425"/>
      <c r="G483" s="425"/>
      <c r="H483" s="405"/>
      <c r="I483" s="409"/>
      <c r="J483" s="410"/>
      <c r="K483" s="437"/>
    </row>
    <row r="484" spans="1:11" s="4" customFormat="1" x14ac:dyDescent="0.2">
      <c r="A484" s="220"/>
      <c r="B484" s="2"/>
      <c r="C484" s="773"/>
      <c r="D484" s="407"/>
      <c r="E484" s="425"/>
      <c r="F484" s="425"/>
      <c r="G484" s="425"/>
      <c r="H484" s="405"/>
      <c r="I484" s="409"/>
      <c r="J484" s="410"/>
      <c r="K484" s="437"/>
    </row>
    <row r="485" spans="1:11" s="4" customFormat="1" ht="7.5" customHeight="1" x14ac:dyDescent="0.2">
      <c r="A485" s="220"/>
      <c r="B485" s="2"/>
      <c r="C485" s="773"/>
      <c r="D485" s="407"/>
      <c r="E485" s="425"/>
      <c r="F485" s="425"/>
      <c r="G485" s="425"/>
      <c r="H485" s="405"/>
      <c r="I485" s="409"/>
      <c r="J485" s="410"/>
      <c r="K485" s="437"/>
    </row>
    <row r="486" spans="1:11" s="4" customFormat="1" hidden="1" x14ac:dyDescent="0.2">
      <c r="A486" s="220"/>
      <c r="B486" s="2"/>
      <c r="C486" s="773"/>
      <c r="D486" s="407"/>
      <c r="E486" s="425"/>
      <c r="F486" s="425"/>
      <c r="G486" s="425"/>
      <c r="H486" s="405"/>
      <c r="I486" s="409"/>
      <c r="J486" s="410"/>
      <c r="K486" s="437"/>
    </row>
    <row r="487" spans="1:11" s="4" customFormat="1" ht="8.25" customHeight="1" x14ac:dyDescent="0.2">
      <c r="A487" s="220"/>
      <c r="B487" s="2"/>
      <c r="C487" s="773"/>
      <c r="D487" s="407"/>
      <c r="E487" s="425"/>
      <c r="F487" s="425"/>
      <c r="G487" s="425"/>
      <c r="H487" s="405"/>
      <c r="I487" s="409"/>
      <c r="J487" s="410"/>
      <c r="K487" s="437"/>
    </row>
    <row r="488" spans="1:11" s="4" customFormat="1" ht="11.25" customHeight="1" x14ac:dyDescent="0.2">
      <c r="A488" s="220"/>
      <c r="B488" s="2"/>
      <c r="C488" s="773"/>
      <c r="D488" s="407"/>
      <c r="E488" s="425"/>
      <c r="F488" s="425"/>
      <c r="G488" s="425"/>
      <c r="H488" s="405"/>
      <c r="I488" s="409"/>
      <c r="J488" s="410"/>
      <c r="K488" s="437"/>
    </row>
    <row r="489" spans="1:11" s="4" customFormat="1" ht="15.75" thickBot="1" x14ac:dyDescent="0.3">
      <c r="A489" s="54"/>
      <c r="B489" s="32" t="s">
        <v>111</v>
      </c>
      <c r="C489" s="772"/>
      <c r="D489" s="445"/>
      <c r="E489" s="412"/>
      <c r="F489" s="412"/>
      <c r="G489" s="412"/>
      <c r="H489" s="411"/>
      <c r="I489" s="413"/>
      <c r="J489" s="413">
        <f>SUM(J454:J488)</f>
        <v>921280.95</v>
      </c>
      <c r="K489" s="242">
        <v>13</v>
      </c>
    </row>
    <row r="490" spans="1:11" s="4" customFormat="1" ht="15" thickTop="1" x14ac:dyDescent="0.2">
      <c r="A490" s="220"/>
      <c r="B490" s="2"/>
      <c r="C490" s="773"/>
      <c r="D490" s="407"/>
      <c r="E490" s="425"/>
      <c r="F490" s="425"/>
      <c r="G490" s="425"/>
      <c r="H490" s="405"/>
      <c r="I490" s="409"/>
      <c r="J490" s="410"/>
      <c r="K490" s="437"/>
    </row>
    <row r="491" spans="1:11" s="4" customFormat="1" ht="15" x14ac:dyDescent="0.2">
      <c r="A491" s="220"/>
      <c r="B491" s="237" t="s">
        <v>449</v>
      </c>
      <c r="C491" s="773"/>
      <c r="D491" s="407"/>
      <c r="E491" s="425"/>
      <c r="F491" s="425"/>
      <c r="G491" s="425"/>
      <c r="H491" s="405"/>
      <c r="I491" s="409"/>
      <c r="J491" s="410"/>
      <c r="K491" s="437"/>
    </row>
    <row r="492" spans="1:11" s="4" customFormat="1" x14ac:dyDescent="0.2">
      <c r="A492" s="220"/>
      <c r="B492" s="2"/>
      <c r="C492" s="773"/>
      <c r="D492" s="407"/>
      <c r="E492" s="425"/>
      <c r="F492" s="425"/>
      <c r="G492" s="425"/>
      <c r="H492" s="405"/>
      <c r="I492" s="409"/>
      <c r="J492" s="410"/>
      <c r="K492" s="437"/>
    </row>
    <row r="493" spans="1:11" s="4" customFormat="1" ht="57" x14ac:dyDescent="0.2">
      <c r="A493" s="220"/>
      <c r="B493" s="30" t="s">
        <v>436</v>
      </c>
      <c r="C493" s="773"/>
      <c r="D493" s="407"/>
      <c r="E493" s="425"/>
      <c r="F493" s="425"/>
      <c r="G493" s="425"/>
      <c r="H493" s="405"/>
      <c r="I493" s="409"/>
      <c r="J493" s="410"/>
      <c r="K493" s="437"/>
    </row>
    <row r="494" spans="1:11" s="4" customFormat="1" x14ac:dyDescent="0.2">
      <c r="A494" s="220"/>
      <c r="B494" s="2"/>
      <c r="C494" s="773"/>
      <c r="D494" s="407"/>
      <c r="E494" s="425"/>
      <c r="F494" s="425"/>
      <c r="G494" s="425"/>
      <c r="H494" s="405"/>
      <c r="I494" s="409"/>
      <c r="J494" s="410"/>
      <c r="K494" s="437"/>
    </row>
    <row r="495" spans="1:11" s="4" customFormat="1" x14ac:dyDescent="0.2">
      <c r="A495" s="220"/>
      <c r="B495" s="30" t="s">
        <v>372</v>
      </c>
      <c r="C495" s="773"/>
      <c r="D495" s="407"/>
      <c r="E495" s="425"/>
      <c r="F495" s="425"/>
      <c r="G495" s="425"/>
      <c r="H495" s="405"/>
      <c r="I495" s="409"/>
      <c r="J495" s="410"/>
      <c r="K495" s="437"/>
    </row>
    <row r="496" spans="1:11" s="4" customFormat="1" x14ac:dyDescent="0.2">
      <c r="A496" s="220"/>
      <c r="B496" s="2"/>
      <c r="C496" s="773"/>
      <c r="D496" s="407"/>
      <c r="E496" s="425"/>
      <c r="F496" s="425"/>
      <c r="G496" s="425"/>
      <c r="H496" s="405"/>
      <c r="I496" s="409"/>
      <c r="J496" s="410"/>
      <c r="K496" s="437"/>
    </row>
    <row r="497" spans="1:11" s="4" customFormat="1" x14ac:dyDescent="0.2">
      <c r="A497" s="223" t="s">
        <v>77</v>
      </c>
      <c r="B497" s="221" t="s">
        <v>450</v>
      </c>
      <c r="C497" s="783">
        <v>2</v>
      </c>
      <c r="D497" s="444" t="s">
        <v>199</v>
      </c>
      <c r="E497" s="545">
        <v>0</v>
      </c>
      <c r="F497" s="545">
        <v>0</v>
      </c>
      <c r="G497" s="545">
        <v>0</v>
      </c>
      <c r="H497" s="545">
        <v>35376.230000000003</v>
      </c>
      <c r="I497" s="546">
        <f>E497+F497+G497+H497</f>
        <v>35376.230000000003</v>
      </c>
      <c r="J497" s="547">
        <f>I497*C497</f>
        <v>70752.460000000006</v>
      </c>
      <c r="K497" s="437"/>
    </row>
    <row r="498" spans="1:11" s="4" customFormat="1" x14ac:dyDescent="0.2">
      <c r="A498" s="223"/>
      <c r="B498" s="224"/>
      <c r="C498" s="783"/>
      <c r="D498" s="444"/>
      <c r="E498" s="425"/>
      <c r="F498" s="425"/>
      <c r="G498" s="425"/>
      <c r="H498" s="405"/>
      <c r="I498" s="409"/>
      <c r="J498" s="410"/>
      <c r="K498" s="437"/>
    </row>
    <row r="499" spans="1:11" s="4" customFormat="1" x14ac:dyDescent="0.2">
      <c r="A499" s="223" t="s">
        <v>78</v>
      </c>
      <c r="B499" s="221" t="s">
        <v>451</v>
      </c>
      <c r="C499" s="783">
        <v>2</v>
      </c>
      <c r="D499" s="444" t="s">
        <v>199</v>
      </c>
      <c r="E499" s="545">
        <v>0</v>
      </c>
      <c r="F499" s="545">
        <v>0</v>
      </c>
      <c r="G499" s="545">
        <v>0</v>
      </c>
      <c r="H499" s="545">
        <v>40225.68</v>
      </c>
      <c r="I499" s="546">
        <f>E499+F499+G499+H499</f>
        <v>40225.68</v>
      </c>
      <c r="J499" s="547">
        <f>I499*C499</f>
        <v>80451.360000000001</v>
      </c>
      <c r="K499" s="437"/>
    </row>
    <row r="500" spans="1:11" s="4" customFormat="1" x14ac:dyDescent="0.2">
      <c r="A500" s="220"/>
      <c r="B500" s="2"/>
      <c r="C500" s="775"/>
      <c r="D500" s="407"/>
      <c r="E500" s="425"/>
      <c r="F500" s="425"/>
      <c r="G500" s="425"/>
      <c r="H500" s="405"/>
      <c r="I500" s="409"/>
      <c r="J500" s="410"/>
      <c r="K500" s="437"/>
    </row>
    <row r="501" spans="1:11" s="4" customFormat="1" x14ac:dyDescent="0.2">
      <c r="A501" s="220"/>
      <c r="B501" s="2"/>
      <c r="C501" s="775"/>
      <c r="D501" s="407"/>
      <c r="E501" s="425"/>
      <c r="F501" s="425"/>
      <c r="G501" s="425"/>
      <c r="H501" s="405"/>
      <c r="I501" s="409"/>
      <c r="J501" s="410"/>
      <c r="K501" s="437"/>
    </row>
    <row r="502" spans="1:11" s="4" customFormat="1" x14ac:dyDescent="0.2">
      <c r="A502" s="220"/>
      <c r="B502" s="2"/>
      <c r="C502" s="775"/>
      <c r="D502" s="407"/>
      <c r="E502" s="425"/>
      <c r="F502" s="425"/>
      <c r="G502" s="425"/>
      <c r="H502" s="405"/>
      <c r="I502" s="409"/>
      <c r="J502" s="410"/>
      <c r="K502" s="437"/>
    </row>
    <row r="503" spans="1:11" s="4" customFormat="1" x14ac:dyDescent="0.2">
      <c r="A503" s="220"/>
      <c r="B503" s="2"/>
      <c r="C503" s="775"/>
      <c r="D503" s="407"/>
      <c r="E503" s="425"/>
      <c r="F503" s="425"/>
      <c r="G503" s="425"/>
      <c r="H503" s="405"/>
      <c r="I503" s="409"/>
      <c r="J503" s="410"/>
      <c r="K503" s="437"/>
    </row>
    <row r="504" spans="1:11" s="4" customFormat="1" x14ac:dyDescent="0.2">
      <c r="A504" s="220"/>
      <c r="B504" s="2"/>
      <c r="C504" s="775"/>
      <c r="D504" s="407"/>
      <c r="E504" s="425"/>
      <c r="F504" s="425"/>
      <c r="G504" s="425"/>
      <c r="H504" s="405"/>
      <c r="I504" s="409"/>
      <c r="J504" s="410"/>
      <c r="K504" s="437"/>
    </row>
    <row r="505" spans="1:11" s="4" customFormat="1" x14ac:dyDescent="0.2">
      <c r="A505" s="220"/>
      <c r="B505" s="2"/>
      <c r="C505" s="775"/>
      <c r="D505" s="407"/>
      <c r="E505" s="425"/>
      <c r="F505" s="425"/>
      <c r="G505" s="425"/>
      <c r="H505" s="405"/>
      <c r="I505" s="409"/>
      <c r="J505" s="410"/>
      <c r="K505" s="437"/>
    </row>
    <row r="506" spans="1:11" s="4" customFormat="1" x14ac:dyDescent="0.2">
      <c r="A506" s="220"/>
      <c r="B506" s="2"/>
      <c r="C506" s="775"/>
      <c r="D506" s="407"/>
      <c r="E506" s="425"/>
      <c r="F506" s="425"/>
      <c r="G506" s="425"/>
      <c r="H506" s="405"/>
      <c r="I506" s="409"/>
      <c r="J506" s="410"/>
      <c r="K506" s="437"/>
    </row>
    <row r="507" spans="1:11" s="4" customFormat="1" x14ac:dyDescent="0.2">
      <c r="A507" s="220"/>
      <c r="B507" s="2"/>
      <c r="C507" s="775"/>
      <c r="D507" s="407"/>
      <c r="E507" s="425"/>
      <c r="F507" s="425"/>
      <c r="G507" s="425"/>
      <c r="H507" s="405"/>
      <c r="I507" s="409"/>
      <c r="J507" s="410"/>
      <c r="K507" s="437"/>
    </row>
    <row r="508" spans="1:11" s="4" customFormat="1" x14ac:dyDescent="0.2">
      <c r="A508" s="220"/>
      <c r="B508" s="2"/>
      <c r="C508" s="775"/>
      <c r="D508" s="407"/>
      <c r="E508" s="425"/>
      <c r="F508" s="425"/>
      <c r="G508" s="425"/>
      <c r="H508" s="405"/>
      <c r="I508" s="409"/>
      <c r="J508" s="410"/>
      <c r="K508" s="437"/>
    </row>
    <row r="509" spans="1:11" s="4" customFormat="1" x14ac:dyDescent="0.2">
      <c r="A509" s="220"/>
      <c r="B509" s="2"/>
      <c r="C509" s="775"/>
      <c r="D509" s="407"/>
      <c r="E509" s="425"/>
      <c r="F509" s="425"/>
      <c r="G509" s="425"/>
      <c r="H509" s="405"/>
      <c r="I509" s="409"/>
      <c r="J509" s="410"/>
      <c r="K509" s="437"/>
    </row>
    <row r="510" spans="1:11" s="4" customFormat="1" x14ac:dyDescent="0.2">
      <c r="A510" s="220"/>
      <c r="B510" s="2"/>
      <c r="C510" s="775"/>
      <c r="D510" s="407"/>
      <c r="E510" s="425"/>
      <c r="F510" s="425"/>
      <c r="G510" s="425"/>
      <c r="H510" s="405"/>
      <c r="I510" s="409"/>
      <c r="J510" s="410"/>
      <c r="K510" s="437"/>
    </row>
    <row r="511" spans="1:11" s="4" customFormat="1" x14ac:dyDescent="0.2">
      <c r="A511" s="220"/>
      <c r="B511" s="2"/>
      <c r="C511" s="775"/>
      <c r="D511" s="407"/>
      <c r="E511" s="425"/>
      <c r="F511" s="425"/>
      <c r="G511" s="425"/>
      <c r="H511" s="405"/>
      <c r="I511" s="409"/>
      <c r="J511" s="410"/>
      <c r="K511" s="437"/>
    </row>
    <row r="512" spans="1:11" s="4" customFormat="1" x14ac:dyDescent="0.2">
      <c r="A512" s="220"/>
      <c r="B512" s="2"/>
      <c r="C512" s="775"/>
      <c r="D512" s="407"/>
      <c r="E512" s="425"/>
      <c r="F512" s="425"/>
      <c r="G512" s="425"/>
      <c r="H512" s="405"/>
      <c r="I512" s="409"/>
      <c r="J512" s="410"/>
      <c r="K512" s="437"/>
    </row>
    <row r="513" spans="1:11" s="4" customFormat="1" x14ac:dyDescent="0.2">
      <c r="A513" s="220"/>
      <c r="B513" s="2"/>
      <c r="C513" s="775"/>
      <c r="D513" s="407"/>
      <c r="E513" s="425"/>
      <c r="F513" s="425"/>
      <c r="G513" s="425"/>
      <c r="H513" s="405"/>
      <c r="I513" s="409"/>
      <c r="J513" s="410"/>
      <c r="K513" s="437"/>
    </row>
    <row r="514" spans="1:11" s="4" customFormat="1" x14ac:dyDescent="0.2">
      <c r="A514" s="220"/>
      <c r="B514" s="2"/>
      <c r="C514" s="775"/>
      <c r="D514" s="407"/>
      <c r="E514" s="425"/>
      <c r="F514" s="425"/>
      <c r="G514" s="425"/>
      <c r="H514" s="405"/>
      <c r="I514" s="409"/>
      <c r="J514" s="410"/>
      <c r="K514" s="437"/>
    </row>
    <row r="515" spans="1:11" s="4" customFormat="1" x14ac:dyDescent="0.2">
      <c r="A515" s="220"/>
      <c r="B515" s="2"/>
      <c r="C515" s="775"/>
      <c r="D515" s="407"/>
      <c r="E515" s="425"/>
      <c r="F515" s="425"/>
      <c r="G515" s="425"/>
      <c r="H515" s="405"/>
      <c r="I515" s="409"/>
      <c r="J515" s="410"/>
      <c r="K515" s="437"/>
    </row>
    <row r="516" spans="1:11" s="4" customFormat="1" x14ac:dyDescent="0.2">
      <c r="A516" s="220"/>
      <c r="B516" s="2"/>
      <c r="C516" s="775"/>
      <c r="D516" s="407"/>
      <c r="E516" s="425"/>
      <c r="F516" s="425"/>
      <c r="G516" s="425"/>
      <c r="H516" s="405"/>
      <c r="I516" s="409"/>
      <c r="J516" s="410"/>
      <c r="K516" s="437"/>
    </row>
    <row r="517" spans="1:11" s="4" customFormat="1" x14ac:dyDescent="0.2">
      <c r="A517" s="220"/>
      <c r="B517" s="2"/>
      <c r="C517" s="775"/>
      <c r="D517" s="407"/>
      <c r="E517" s="425"/>
      <c r="F517" s="425"/>
      <c r="G517" s="425"/>
      <c r="H517" s="405"/>
      <c r="I517" s="409"/>
      <c r="J517" s="410"/>
      <c r="K517" s="437"/>
    </row>
    <row r="518" spans="1:11" s="4" customFormat="1" x14ac:dyDescent="0.2">
      <c r="A518" s="220"/>
      <c r="B518" s="2"/>
      <c r="C518" s="775"/>
      <c r="D518" s="407"/>
      <c r="E518" s="425"/>
      <c r="F518" s="425"/>
      <c r="G518" s="425"/>
      <c r="H518" s="405"/>
      <c r="I518" s="409"/>
      <c r="J518" s="410"/>
      <c r="K518" s="437"/>
    </row>
    <row r="519" spans="1:11" s="4" customFormat="1" hidden="1" x14ac:dyDescent="0.2">
      <c r="A519" s="220"/>
      <c r="B519" s="2"/>
      <c r="C519" s="775"/>
      <c r="D519" s="407"/>
      <c r="E519" s="425"/>
      <c r="F519" s="425"/>
      <c r="G519" s="425"/>
      <c r="H519" s="405"/>
      <c r="I519" s="409"/>
      <c r="J519" s="410"/>
      <c r="K519" s="437"/>
    </row>
    <row r="520" spans="1:11" s="4" customFormat="1" hidden="1" x14ac:dyDescent="0.2">
      <c r="A520" s="220"/>
      <c r="B520" s="2"/>
      <c r="C520" s="775"/>
      <c r="D520" s="407"/>
      <c r="E520" s="425"/>
      <c r="F520" s="425"/>
      <c r="G520" s="425"/>
      <c r="H520" s="405"/>
      <c r="I520" s="409"/>
      <c r="J520" s="410"/>
      <c r="K520" s="437"/>
    </row>
    <row r="521" spans="1:11" s="4" customFormat="1" x14ac:dyDescent="0.2">
      <c r="A521" s="220"/>
      <c r="B521" s="2"/>
      <c r="C521" s="775"/>
      <c r="D521" s="407"/>
      <c r="E521" s="425"/>
      <c r="F521" s="425"/>
      <c r="G521" s="425"/>
      <c r="H521" s="405"/>
      <c r="I521" s="409"/>
      <c r="J521" s="410"/>
      <c r="K521" s="437"/>
    </row>
    <row r="522" spans="1:11" s="4" customFormat="1" x14ac:dyDescent="0.2">
      <c r="A522" s="220"/>
      <c r="B522" s="2"/>
      <c r="C522" s="775"/>
      <c r="D522" s="407"/>
      <c r="E522" s="425"/>
      <c r="F522" s="425"/>
      <c r="G522" s="425"/>
      <c r="H522" s="405"/>
      <c r="I522" s="409"/>
      <c r="J522" s="410"/>
      <c r="K522" s="437"/>
    </row>
    <row r="523" spans="1:11" s="4" customFormat="1" x14ac:dyDescent="0.2">
      <c r="A523" s="220"/>
      <c r="B523" s="2"/>
      <c r="C523" s="775"/>
      <c r="D523" s="407"/>
      <c r="E523" s="425"/>
      <c r="F523" s="425"/>
      <c r="G523" s="425"/>
      <c r="H523" s="405"/>
      <c r="I523" s="409"/>
      <c r="J523" s="410"/>
      <c r="K523" s="437"/>
    </row>
    <row r="524" spans="1:11" s="4" customFormat="1" x14ac:dyDescent="0.2">
      <c r="A524" s="220"/>
      <c r="B524" s="2"/>
      <c r="C524" s="775"/>
      <c r="D524" s="407"/>
      <c r="E524" s="425"/>
      <c r="F524" s="425"/>
      <c r="G524" s="425"/>
      <c r="H524" s="405"/>
      <c r="I524" s="409"/>
      <c r="J524" s="410"/>
      <c r="K524" s="437"/>
    </row>
    <row r="525" spans="1:11" s="4" customFormat="1" x14ac:dyDescent="0.2">
      <c r="A525" s="220"/>
      <c r="B525" s="2"/>
      <c r="C525" s="775"/>
      <c r="D525" s="407"/>
      <c r="E525" s="425"/>
      <c r="F525" s="425"/>
      <c r="G525" s="425"/>
      <c r="H525" s="405"/>
      <c r="I525" s="409"/>
      <c r="J525" s="410"/>
      <c r="K525" s="437"/>
    </row>
    <row r="526" spans="1:11" s="4" customFormat="1" ht="15.75" thickBot="1" x14ac:dyDescent="0.3">
      <c r="A526" s="54"/>
      <c r="B526" s="32" t="s">
        <v>111</v>
      </c>
      <c r="C526" s="772"/>
      <c r="D526" s="445"/>
      <c r="E526" s="412"/>
      <c r="F526" s="412"/>
      <c r="G526" s="412"/>
      <c r="H526" s="411"/>
      <c r="I526" s="413"/>
      <c r="J526" s="413">
        <f>SUM(J491:J525)</f>
        <v>151203.82</v>
      </c>
      <c r="K526" s="242">
        <v>14</v>
      </c>
    </row>
    <row r="527" spans="1:11" s="4" customFormat="1" ht="15" thickTop="1" x14ac:dyDescent="0.2">
      <c r="A527" s="220"/>
      <c r="B527" s="2"/>
      <c r="C527" s="775"/>
      <c r="D527" s="407"/>
      <c r="E527" s="425"/>
      <c r="F527" s="425"/>
      <c r="G527" s="425"/>
      <c r="H527" s="405"/>
      <c r="I527" s="409"/>
      <c r="J527" s="410"/>
      <c r="K527" s="437"/>
    </row>
    <row r="528" spans="1:11" ht="15" x14ac:dyDescent="0.2">
      <c r="A528" s="220"/>
      <c r="B528" s="29" t="s">
        <v>452</v>
      </c>
      <c r="C528" s="773"/>
      <c r="D528" s="407"/>
      <c r="E528" s="425"/>
      <c r="F528" s="425"/>
      <c r="G528" s="425"/>
      <c r="H528" s="405"/>
      <c r="I528" s="409"/>
      <c r="J528" s="410"/>
    </row>
    <row r="529" spans="1:11" ht="11.25" customHeight="1" x14ac:dyDescent="0.2">
      <c r="A529" s="220"/>
      <c r="B529" s="29"/>
      <c r="C529" s="773"/>
      <c r="D529" s="407"/>
      <c r="E529" s="425"/>
      <c r="F529" s="425"/>
      <c r="G529" s="425"/>
      <c r="H529" s="405"/>
      <c r="I529" s="409"/>
      <c r="J529" s="410"/>
    </row>
    <row r="530" spans="1:11" ht="87" customHeight="1" x14ac:dyDescent="0.2">
      <c r="A530" s="220"/>
      <c r="B530" s="30" t="s">
        <v>453</v>
      </c>
      <c r="C530" s="773"/>
      <c r="D530" s="407"/>
      <c r="E530" s="425"/>
      <c r="F530" s="425"/>
      <c r="G530" s="425"/>
      <c r="H530" s="405"/>
      <c r="I530" s="409"/>
      <c r="J530" s="410"/>
    </row>
    <row r="531" spans="1:11" x14ac:dyDescent="0.2">
      <c r="A531" s="220"/>
      <c r="B531" s="2"/>
      <c r="C531" s="773"/>
      <c r="D531" s="407"/>
      <c r="E531" s="425"/>
      <c r="F531" s="425"/>
      <c r="G531" s="425"/>
      <c r="H531" s="405"/>
      <c r="I531" s="409"/>
      <c r="J531" s="410"/>
    </row>
    <row r="532" spans="1:11" x14ac:dyDescent="0.2">
      <c r="A532" s="220" t="s">
        <v>77</v>
      </c>
      <c r="B532" s="2" t="s">
        <v>454</v>
      </c>
      <c r="C532" s="773">
        <v>3332</v>
      </c>
      <c r="D532" s="407" t="s">
        <v>87</v>
      </c>
      <c r="E532" s="545">
        <v>0</v>
      </c>
      <c r="F532" s="545">
        <v>0</v>
      </c>
      <c r="G532" s="545">
        <v>0</v>
      </c>
      <c r="H532" s="545">
        <v>1555.21</v>
      </c>
      <c r="I532" s="546">
        <f>E532+F532+G532+H532</f>
        <v>1555.21</v>
      </c>
      <c r="J532" s="547">
        <f>I532*C532</f>
        <v>5181959.72</v>
      </c>
      <c r="K532" s="437"/>
    </row>
    <row r="533" spans="1:11" x14ac:dyDescent="0.2">
      <c r="A533" s="220"/>
      <c r="B533" s="2"/>
      <c r="C533" s="773"/>
      <c r="D533" s="407"/>
      <c r="E533" s="425"/>
      <c r="F533" s="425"/>
      <c r="G533" s="425"/>
      <c r="H533" s="405"/>
      <c r="I533" s="409"/>
      <c r="J533" s="410"/>
    </row>
    <row r="534" spans="1:11" x14ac:dyDescent="0.2">
      <c r="A534" s="220" t="s">
        <v>78</v>
      </c>
      <c r="B534" s="2" t="s">
        <v>455</v>
      </c>
      <c r="C534" s="773">
        <v>3617</v>
      </c>
      <c r="D534" s="407" t="s">
        <v>87</v>
      </c>
      <c r="E534" s="545">
        <v>0</v>
      </c>
      <c r="F534" s="545">
        <v>0</v>
      </c>
      <c r="G534" s="545">
        <v>0</v>
      </c>
      <c r="H534" s="545">
        <v>1854.76</v>
      </c>
      <c r="I534" s="546">
        <f>E534+F534+G534+H534</f>
        <v>1854.76</v>
      </c>
      <c r="J534" s="547">
        <f>I534*C534</f>
        <v>6708666.9199999999</v>
      </c>
      <c r="K534" s="437"/>
    </row>
    <row r="535" spans="1:11" x14ac:dyDescent="0.2">
      <c r="A535" s="220"/>
      <c r="B535" s="2"/>
      <c r="C535" s="773"/>
      <c r="D535" s="407"/>
      <c r="E535" s="425"/>
      <c r="F535" s="425"/>
      <c r="G535" s="425"/>
      <c r="H535" s="405"/>
      <c r="I535" s="409"/>
      <c r="J535" s="410"/>
    </row>
    <row r="536" spans="1:11" x14ac:dyDescent="0.2">
      <c r="A536" s="220" t="s">
        <v>79</v>
      </c>
      <c r="B536" s="2" t="s">
        <v>456</v>
      </c>
      <c r="C536" s="773">
        <v>1158</v>
      </c>
      <c r="D536" s="407" t="s">
        <v>87</v>
      </c>
      <c r="E536" s="545">
        <v>0</v>
      </c>
      <c r="F536" s="545">
        <v>0</v>
      </c>
      <c r="G536" s="545">
        <v>0</v>
      </c>
      <c r="H536" s="545">
        <v>2444.7600000000002</v>
      </c>
      <c r="I536" s="546">
        <f>E536+F536+G536+H536</f>
        <v>2444.7600000000002</v>
      </c>
      <c r="J536" s="547">
        <f>I536*C536</f>
        <v>2831032.08</v>
      </c>
      <c r="K536" s="437"/>
    </row>
    <row r="537" spans="1:11" x14ac:dyDescent="0.2">
      <c r="A537" s="220"/>
      <c r="B537" s="2"/>
      <c r="C537" s="773"/>
      <c r="D537" s="407"/>
      <c r="E537" s="425"/>
      <c r="F537" s="425"/>
      <c r="G537" s="425"/>
      <c r="H537" s="405"/>
      <c r="I537" s="409"/>
      <c r="J537" s="410"/>
    </row>
    <row r="538" spans="1:11" x14ac:dyDescent="0.2">
      <c r="A538" s="220" t="s">
        <v>80</v>
      </c>
      <c r="B538" s="2" t="s">
        <v>457</v>
      </c>
      <c r="C538" s="773">
        <v>522</v>
      </c>
      <c r="D538" s="407" t="s">
        <v>87</v>
      </c>
      <c r="E538" s="545">
        <v>0</v>
      </c>
      <c r="F538" s="545">
        <v>0</v>
      </c>
      <c r="G538" s="545">
        <v>0</v>
      </c>
      <c r="H538" s="545">
        <v>877.45</v>
      </c>
      <c r="I538" s="546">
        <f>E538+F538+G538+H538</f>
        <v>877.45</v>
      </c>
      <c r="J538" s="547">
        <f>I538*C538</f>
        <v>458028.9</v>
      </c>
      <c r="K538" s="437"/>
    </row>
    <row r="539" spans="1:11" x14ac:dyDescent="0.2">
      <c r="A539" s="220"/>
      <c r="B539" s="2"/>
      <c r="C539" s="773"/>
      <c r="D539" s="407"/>
      <c r="E539" s="425"/>
      <c r="F539" s="425"/>
      <c r="G539" s="425"/>
      <c r="H539" s="405"/>
      <c r="I539" s="409"/>
      <c r="J539" s="410"/>
    </row>
    <row r="540" spans="1:11" x14ac:dyDescent="0.2">
      <c r="A540" s="220" t="s">
        <v>81</v>
      </c>
      <c r="B540" s="2" t="s">
        <v>458</v>
      </c>
      <c r="C540" s="773">
        <v>293</v>
      </c>
      <c r="D540" s="407" t="s">
        <v>87</v>
      </c>
      <c r="E540" s="545">
        <v>0</v>
      </c>
      <c r="F540" s="545">
        <v>0</v>
      </c>
      <c r="G540" s="545">
        <v>0</v>
      </c>
      <c r="H540" s="545">
        <v>1921.32</v>
      </c>
      <c r="I540" s="546">
        <f>E540+F540+G540+H540</f>
        <v>1921.32</v>
      </c>
      <c r="J540" s="547">
        <f>I540*C540</f>
        <v>562946.76</v>
      </c>
      <c r="K540" s="437"/>
    </row>
    <row r="541" spans="1:11" x14ac:dyDescent="0.2">
      <c r="A541" s="220"/>
      <c r="B541" s="2"/>
      <c r="C541" s="773"/>
      <c r="D541" s="407"/>
      <c r="E541" s="425"/>
      <c r="F541" s="425"/>
      <c r="G541" s="425"/>
      <c r="H541" s="405"/>
      <c r="I541" s="409"/>
      <c r="J541" s="410"/>
    </row>
    <row r="542" spans="1:11" x14ac:dyDescent="0.2">
      <c r="A542" s="220" t="s">
        <v>92</v>
      </c>
      <c r="B542" s="2" t="s">
        <v>459</v>
      </c>
      <c r="C542" s="773">
        <v>230</v>
      </c>
      <c r="D542" s="407" t="s">
        <v>87</v>
      </c>
      <c r="E542" s="545">
        <v>0</v>
      </c>
      <c r="F542" s="545">
        <v>0</v>
      </c>
      <c r="G542" s="545">
        <v>0</v>
      </c>
      <c r="H542" s="545">
        <v>1328.29</v>
      </c>
      <c r="I542" s="546">
        <f>E542+F542+G542+H542</f>
        <v>1328.29</v>
      </c>
      <c r="J542" s="547">
        <f>I542*C542</f>
        <v>305506.7</v>
      </c>
      <c r="K542" s="437"/>
    </row>
    <row r="543" spans="1:11" x14ac:dyDescent="0.2">
      <c r="A543" s="220"/>
      <c r="B543" s="2"/>
      <c r="C543" s="773"/>
      <c r="D543" s="407"/>
      <c r="E543" s="425"/>
      <c r="F543" s="425"/>
      <c r="G543" s="425"/>
      <c r="H543" s="405"/>
      <c r="I543" s="409"/>
      <c r="J543" s="410"/>
    </row>
    <row r="544" spans="1:11" x14ac:dyDescent="0.2">
      <c r="A544" s="220" t="s">
        <v>94</v>
      </c>
      <c r="B544" s="2" t="s">
        <v>460</v>
      </c>
      <c r="C544" s="773">
        <v>388</v>
      </c>
      <c r="D544" s="407" t="s">
        <v>87</v>
      </c>
      <c r="E544" s="545">
        <v>0</v>
      </c>
      <c r="F544" s="545">
        <v>0</v>
      </c>
      <c r="G544" s="545">
        <v>0</v>
      </c>
      <c r="H544" s="545">
        <v>1391.82</v>
      </c>
      <c r="I544" s="546">
        <f>E544+F544+G544+H544</f>
        <v>1391.82</v>
      </c>
      <c r="J544" s="547">
        <f>I544*C544</f>
        <v>540026.16</v>
      </c>
      <c r="K544" s="437"/>
    </row>
    <row r="545" spans="1:11" x14ac:dyDescent="0.2">
      <c r="A545" s="220"/>
      <c r="B545" s="2"/>
      <c r="C545" s="773"/>
      <c r="D545" s="407"/>
      <c r="E545" s="425"/>
      <c r="F545" s="425"/>
      <c r="G545" s="425"/>
      <c r="H545" s="405"/>
      <c r="I545" s="409"/>
      <c r="J545" s="410"/>
    </row>
    <row r="546" spans="1:11" x14ac:dyDescent="0.2">
      <c r="A546" s="220" t="s">
        <v>96</v>
      </c>
      <c r="B546" s="2" t="s">
        <v>461</v>
      </c>
      <c r="C546" s="773">
        <v>130</v>
      </c>
      <c r="D546" s="407" t="s">
        <v>87</v>
      </c>
      <c r="E546" s="545">
        <v>0</v>
      </c>
      <c r="F546" s="545">
        <v>0</v>
      </c>
      <c r="G546" s="545">
        <v>0</v>
      </c>
      <c r="H546" s="545">
        <v>1040.8399999999999</v>
      </c>
      <c r="I546" s="546">
        <f>E546+F546+G546+H546</f>
        <v>1040.8399999999999</v>
      </c>
      <c r="J546" s="547">
        <f>I546*C546</f>
        <v>135309.20000000001</v>
      </c>
      <c r="K546" s="437"/>
    </row>
    <row r="547" spans="1:11" x14ac:dyDescent="0.2">
      <c r="A547" s="220"/>
      <c r="B547" s="2"/>
      <c r="C547" s="773"/>
      <c r="D547" s="407"/>
      <c r="E547" s="425"/>
      <c r="F547" s="425"/>
      <c r="G547" s="425"/>
      <c r="H547" s="405"/>
      <c r="I547" s="409"/>
      <c r="J547" s="410"/>
    </row>
    <row r="548" spans="1:11" x14ac:dyDescent="0.2">
      <c r="A548" s="220" t="s">
        <v>99</v>
      </c>
      <c r="B548" s="2" t="s">
        <v>462</v>
      </c>
      <c r="C548" s="773">
        <v>19</v>
      </c>
      <c r="D548" s="407" t="s">
        <v>87</v>
      </c>
      <c r="E548" s="545">
        <v>0</v>
      </c>
      <c r="F548" s="545">
        <v>0</v>
      </c>
      <c r="G548" s="545">
        <v>0</v>
      </c>
      <c r="H548" s="545">
        <v>895.61</v>
      </c>
      <c r="I548" s="546">
        <f>E548+F548+G548+H548</f>
        <v>895.61</v>
      </c>
      <c r="J548" s="547">
        <f>I548*C548</f>
        <v>17016.59</v>
      </c>
      <c r="K548" s="437"/>
    </row>
    <row r="549" spans="1:11" x14ac:dyDescent="0.2">
      <c r="A549" s="220"/>
      <c r="B549" s="2"/>
      <c r="C549" s="773"/>
      <c r="D549" s="407"/>
      <c r="E549" s="425"/>
      <c r="F549" s="425"/>
      <c r="G549" s="425"/>
      <c r="H549" s="405"/>
      <c r="I549" s="409"/>
      <c r="J549" s="410"/>
    </row>
    <row r="550" spans="1:11" x14ac:dyDescent="0.2">
      <c r="A550" s="220" t="s">
        <v>101</v>
      </c>
      <c r="B550" s="2" t="s">
        <v>3486</v>
      </c>
      <c r="C550" s="773">
        <v>728</v>
      </c>
      <c r="D550" s="407" t="s">
        <v>87</v>
      </c>
      <c r="E550" s="545">
        <v>0</v>
      </c>
      <c r="F550" s="545">
        <v>0</v>
      </c>
      <c r="G550" s="545">
        <v>0</v>
      </c>
      <c r="H550" s="545">
        <v>744.32</v>
      </c>
      <c r="I550" s="546">
        <f>E550+F550+G550+H550</f>
        <v>744.32</v>
      </c>
      <c r="J550" s="547">
        <f>I550*C550</f>
        <v>541864.95999999996</v>
      </c>
      <c r="K550" s="437"/>
    </row>
    <row r="551" spans="1:11" x14ac:dyDescent="0.2">
      <c r="A551" s="220"/>
      <c r="B551" s="2"/>
      <c r="C551" s="773"/>
      <c r="D551" s="407"/>
      <c r="E551" s="425"/>
      <c r="F551" s="425"/>
      <c r="G551" s="425"/>
      <c r="H551" s="405"/>
      <c r="I551" s="409"/>
      <c r="J551" s="410"/>
    </row>
    <row r="552" spans="1:11" x14ac:dyDescent="0.2">
      <c r="A552" s="220" t="s">
        <v>103</v>
      </c>
      <c r="B552" s="2" t="s">
        <v>463</v>
      </c>
      <c r="C552" s="773">
        <v>175</v>
      </c>
      <c r="D552" s="407" t="s">
        <v>87</v>
      </c>
      <c r="E552" s="545">
        <v>0</v>
      </c>
      <c r="F552" s="545">
        <v>0</v>
      </c>
      <c r="G552" s="545">
        <v>0</v>
      </c>
      <c r="H552" s="545">
        <v>1476.54</v>
      </c>
      <c r="I552" s="546">
        <f>E552+F552+G552+H552</f>
        <v>1476.54</v>
      </c>
      <c r="J552" s="547">
        <f>I552*C552</f>
        <v>258394.5</v>
      </c>
      <c r="K552" s="437"/>
    </row>
    <row r="553" spans="1:11" ht="8.25" customHeight="1" x14ac:dyDescent="0.2">
      <c r="A553" s="220"/>
      <c r="B553" s="2"/>
      <c r="C553" s="773"/>
      <c r="D553" s="407"/>
      <c r="E553" s="425"/>
      <c r="F553" s="425"/>
      <c r="G553" s="425"/>
      <c r="H553" s="405"/>
      <c r="I553" s="409"/>
      <c r="J553" s="410"/>
    </row>
    <row r="554" spans="1:11" hidden="1" x14ac:dyDescent="0.2">
      <c r="A554" s="220"/>
      <c r="B554" s="2"/>
      <c r="C554" s="773"/>
      <c r="D554" s="407"/>
      <c r="E554" s="425"/>
      <c r="F554" s="425"/>
      <c r="G554" s="425"/>
      <c r="H554" s="405"/>
      <c r="I554" s="409"/>
      <c r="J554" s="410"/>
    </row>
    <row r="555" spans="1:11" x14ac:dyDescent="0.2">
      <c r="A555" s="220"/>
      <c r="B555" s="2"/>
      <c r="C555" s="773"/>
      <c r="D555" s="407"/>
      <c r="E555" s="425"/>
      <c r="F555" s="425"/>
      <c r="G555" s="425"/>
      <c r="H555" s="405"/>
      <c r="I555" s="409"/>
      <c r="J555" s="410"/>
    </row>
    <row r="556" spans="1:11" x14ac:dyDescent="0.2">
      <c r="A556" s="220"/>
      <c r="B556" s="2"/>
      <c r="C556" s="773"/>
      <c r="D556" s="407"/>
      <c r="E556" s="425"/>
      <c r="F556" s="425"/>
      <c r="G556" s="425"/>
      <c r="H556" s="405"/>
      <c r="I556" s="409"/>
      <c r="J556" s="410"/>
    </row>
    <row r="557" spans="1:11" x14ac:dyDescent="0.2">
      <c r="A557" s="220"/>
      <c r="B557" s="2"/>
      <c r="C557" s="773"/>
      <c r="D557" s="407"/>
      <c r="E557" s="425"/>
      <c r="F557" s="425"/>
      <c r="G557" s="425"/>
      <c r="H557" s="405"/>
      <c r="I557" s="409"/>
      <c r="J557" s="410"/>
    </row>
    <row r="558" spans="1:11" ht="9" customHeight="1" x14ac:dyDescent="0.2">
      <c r="A558" s="220"/>
      <c r="B558" s="2"/>
      <c r="C558" s="773"/>
      <c r="D558" s="407"/>
      <c r="E558" s="425"/>
      <c r="F558" s="425"/>
      <c r="G558" s="425"/>
      <c r="H558" s="405"/>
      <c r="I558" s="409"/>
      <c r="J558" s="410"/>
    </row>
    <row r="559" spans="1:11" x14ac:dyDescent="0.2">
      <c r="A559" s="220"/>
      <c r="B559" s="2"/>
      <c r="C559" s="773"/>
      <c r="D559" s="407"/>
      <c r="E559" s="425"/>
      <c r="F559" s="425"/>
      <c r="G559" s="425"/>
      <c r="H559" s="405"/>
      <c r="I559" s="409"/>
      <c r="J559" s="410"/>
    </row>
    <row r="560" spans="1:11" ht="10.5" customHeight="1" x14ac:dyDescent="0.2">
      <c r="A560" s="220"/>
      <c r="B560" s="2"/>
      <c r="C560" s="773"/>
      <c r="D560" s="407"/>
      <c r="E560" s="425"/>
      <c r="F560" s="425"/>
      <c r="G560" s="425"/>
      <c r="H560" s="405"/>
      <c r="I560" s="409"/>
      <c r="J560" s="410"/>
    </row>
    <row r="561" spans="1:11" s="4" customFormat="1" ht="15.75" thickBot="1" x14ac:dyDescent="0.3">
      <c r="A561" s="226"/>
      <c r="B561" s="32" t="s">
        <v>111</v>
      </c>
      <c r="C561" s="872"/>
      <c r="D561" s="445"/>
      <c r="E561" s="412"/>
      <c r="F561" s="412"/>
      <c r="G561" s="412"/>
      <c r="H561" s="411"/>
      <c r="I561" s="413"/>
      <c r="J561" s="413">
        <f>SUM(J528:J560)</f>
        <v>17540752.489999998</v>
      </c>
      <c r="K561" s="242">
        <v>15</v>
      </c>
    </row>
    <row r="562" spans="1:11" ht="15" thickTop="1" x14ac:dyDescent="0.2">
      <c r="A562" s="220"/>
      <c r="B562" s="2"/>
      <c r="C562" s="773"/>
      <c r="D562" s="407"/>
      <c r="E562" s="425"/>
      <c r="F562" s="425"/>
      <c r="G562" s="425"/>
      <c r="H562" s="405"/>
      <c r="I562" s="409"/>
      <c r="J562" s="410"/>
    </row>
    <row r="563" spans="1:11" ht="15" x14ac:dyDescent="0.2">
      <c r="A563" s="220"/>
      <c r="B563" s="364" t="s">
        <v>464</v>
      </c>
      <c r="C563" s="773"/>
      <c r="D563" s="407"/>
      <c r="E563" s="425"/>
      <c r="F563" s="425"/>
      <c r="G563" s="425"/>
      <c r="H563" s="405"/>
      <c r="I563" s="409"/>
      <c r="J563" s="410"/>
    </row>
    <row r="564" spans="1:11" ht="15" x14ac:dyDescent="0.2">
      <c r="A564" s="220"/>
      <c r="B564" s="29"/>
      <c r="C564" s="773"/>
      <c r="D564" s="407"/>
      <c r="E564" s="425"/>
      <c r="F564" s="425"/>
      <c r="G564" s="425"/>
      <c r="H564" s="405"/>
      <c r="I564" s="409"/>
      <c r="J564" s="410"/>
    </row>
    <row r="565" spans="1:11" ht="85.5" x14ac:dyDescent="0.2">
      <c r="A565" s="220"/>
      <c r="B565" s="30" t="s">
        <v>453</v>
      </c>
      <c r="C565" s="773"/>
      <c r="D565" s="407"/>
      <c r="E565" s="425"/>
      <c r="F565" s="425"/>
      <c r="G565" s="425"/>
      <c r="H565" s="405"/>
      <c r="I565" s="409"/>
      <c r="J565" s="410"/>
    </row>
    <row r="566" spans="1:11" x14ac:dyDescent="0.2">
      <c r="A566" s="220"/>
      <c r="B566" s="2"/>
      <c r="C566" s="773"/>
      <c r="D566" s="407"/>
      <c r="E566" s="425"/>
      <c r="F566" s="425"/>
      <c r="G566" s="425"/>
      <c r="H566" s="405"/>
      <c r="I566" s="409"/>
      <c r="J566" s="410"/>
    </row>
    <row r="567" spans="1:11" ht="28.5" x14ac:dyDescent="0.2">
      <c r="A567" s="220" t="s">
        <v>77</v>
      </c>
      <c r="B567" s="224" t="s">
        <v>465</v>
      </c>
      <c r="C567" s="783">
        <v>301</v>
      </c>
      <c r="D567" s="444" t="s">
        <v>87</v>
      </c>
      <c r="E567" s="545">
        <v>0</v>
      </c>
      <c r="F567" s="545">
        <v>0</v>
      </c>
      <c r="G567" s="545">
        <v>0</v>
      </c>
      <c r="H567" s="545">
        <v>1502.25</v>
      </c>
      <c r="I567" s="546">
        <f>E567+F567+G567+H567</f>
        <v>1502.25</v>
      </c>
      <c r="J567" s="547">
        <f>I567*C567</f>
        <v>452177.25</v>
      </c>
      <c r="K567" s="437"/>
    </row>
    <row r="568" spans="1:11" x14ac:dyDescent="0.2">
      <c r="A568" s="220"/>
      <c r="B568" s="224"/>
      <c r="C568" s="783"/>
      <c r="D568" s="444"/>
      <c r="E568" s="425"/>
      <c r="F568" s="425"/>
      <c r="G568" s="425"/>
      <c r="H568" s="405"/>
      <c r="I568" s="409"/>
      <c r="J568" s="410"/>
    </row>
    <row r="569" spans="1:11" ht="42.75" x14ac:dyDescent="0.2">
      <c r="A569" s="220" t="s">
        <v>78</v>
      </c>
      <c r="B569" s="224" t="s">
        <v>466</v>
      </c>
      <c r="C569" s="773">
        <v>59</v>
      </c>
      <c r="D569" s="407" t="s">
        <v>87</v>
      </c>
      <c r="E569" s="545">
        <v>0</v>
      </c>
      <c r="F569" s="545">
        <v>0</v>
      </c>
      <c r="G569" s="545">
        <v>0</v>
      </c>
      <c r="H569" s="545">
        <v>842.66</v>
      </c>
      <c r="I569" s="546">
        <f>E569+F569+G569+H569</f>
        <v>842.66</v>
      </c>
      <c r="J569" s="547">
        <f>I569*C569</f>
        <v>49716.94</v>
      </c>
      <c r="K569" s="437"/>
    </row>
    <row r="570" spans="1:11" x14ac:dyDescent="0.2">
      <c r="A570" s="220"/>
      <c r="B570" s="2"/>
      <c r="D570" s="407"/>
      <c r="E570" s="425"/>
      <c r="F570" s="425"/>
      <c r="G570" s="425"/>
      <c r="H570" s="405"/>
      <c r="I570" s="409"/>
      <c r="J570" s="410"/>
    </row>
    <row r="571" spans="1:11" ht="15" x14ac:dyDescent="0.2">
      <c r="A571" s="220"/>
      <c r="B571" s="227" t="s">
        <v>467</v>
      </c>
      <c r="C571" s="873"/>
      <c r="D571" s="407"/>
      <c r="E571" s="425"/>
      <c r="F571" s="425"/>
      <c r="G571" s="425"/>
      <c r="H571" s="405"/>
      <c r="I571" s="409"/>
      <c r="J571" s="410"/>
    </row>
    <row r="572" spans="1:11" x14ac:dyDescent="0.2">
      <c r="A572" s="220"/>
      <c r="B572" s="228"/>
      <c r="D572" s="451"/>
      <c r="E572" s="405"/>
      <c r="F572" s="425"/>
      <c r="G572" s="425"/>
      <c r="H572" s="405"/>
      <c r="I572" s="409"/>
      <c r="J572" s="410"/>
    </row>
    <row r="573" spans="1:11" ht="28.5" x14ac:dyDescent="0.2">
      <c r="A573" s="220"/>
      <c r="B573" s="229" t="s">
        <v>468</v>
      </c>
      <c r="D573" s="451"/>
      <c r="E573" s="405"/>
      <c r="F573" s="425"/>
      <c r="G573" s="425"/>
      <c r="H573" s="405"/>
      <c r="I573" s="409"/>
      <c r="J573" s="410"/>
    </row>
    <row r="574" spans="1:11" x14ac:dyDescent="0.2">
      <c r="A574" s="220"/>
      <c r="B574" s="2"/>
      <c r="C574" s="773"/>
      <c r="D574" s="407"/>
      <c r="E574" s="425"/>
      <c r="F574" s="425"/>
      <c r="G574" s="425"/>
      <c r="H574" s="405"/>
      <c r="I574" s="409"/>
      <c r="J574" s="410"/>
    </row>
    <row r="575" spans="1:11" ht="28.5" x14ac:dyDescent="0.2">
      <c r="A575" s="220" t="s">
        <v>79</v>
      </c>
      <c r="B575" s="224" t="s">
        <v>469</v>
      </c>
      <c r="C575" s="773">
        <v>120</v>
      </c>
      <c r="D575" s="407" t="s">
        <v>87</v>
      </c>
      <c r="E575" s="545">
        <v>0</v>
      </c>
      <c r="F575" s="545">
        <v>0</v>
      </c>
      <c r="G575" s="545">
        <v>0</v>
      </c>
      <c r="H575" s="545">
        <v>1564.28</v>
      </c>
      <c r="I575" s="546">
        <f>E575+F575+G575+H575</f>
        <v>1564.28</v>
      </c>
      <c r="J575" s="547">
        <f>I575*C575</f>
        <v>187713.6</v>
      </c>
      <c r="K575" s="437"/>
    </row>
    <row r="576" spans="1:11" x14ac:dyDescent="0.2">
      <c r="A576" s="220"/>
      <c r="B576" s="224"/>
      <c r="C576" s="773"/>
      <c r="D576" s="407"/>
      <c r="E576" s="425"/>
      <c r="F576" s="425"/>
      <c r="G576" s="425"/>
      <c r="H576" s="405"/>
      <c r="I576" s="409"/>
      <c r="J576" s="410"/>
    </row>
    <row r="577" spans="1:11" ht="28.5" x14ac:dyDescent="0.2">
      <c r="A577" s="220" t="s">
        <v>80</v>
      </c>
      <c r="B577" s="224" t="s">
        <v>470</v>
      </c>
      <c r="C577" s="773">
        <v>922</v>
      </c>
      <c r="D577" s="407" t="s">
        <v>87</v>
      </c>
      <c r="E577" s="545">
        <v>0</v>
      </c>
      <c r="F577" s="545">
        <v>0</v>
      </c>
      <c r="G577" s="545">
        <v>0</v>
      </c>
      <c r="H577" s="545">
        <v>2210.2800000000002</v>
      </c>
      <c r="I577" s="546">
        <f>E577+F577+G577+H577</f>
        <v>2210.2800000000002</v>
      </c>
      <c r="J577" s="547">
        <f>I577*C577</f>
        <v>2037878.16</v>
      </c>
      <c r="K577" s="437"/>
    </row>
    <row r="578" spans="1:11" x14ac:dyDescent="0.2">
      <c r="A578" s="220"/>
      <c r="B578" s="224"/>
      <c r="C578" s="773"/>
      <c r="D578" s="407"/>
      <c r="E578" s="425"/>
      <c r="F578" s="425"/>
      <c r="G578" s="425"/>
      <c r="H578" s="405"/>
      <c r="I578" s="409"/>
      <c r="J578" s="410"/>
    </row>
    <row r="579" spans="1:11" x14ac:dyDescent="0.2">
      <c r="A579" s="220"/>
      <c r="B579" s="2"/>
      <c r="C579" s="773"/>
      <c r="D579" s="407"/>
      <c r="E579" s="425"/>
      <c r="F579" s="425"/>
      <c r="G579" s="425"/>
      <c r="H579" s="405"/>
      <c r="I579" s="409"/>
      <c r="J579" s="410"/>
    </row>
    <row r="580" spans="1:11" x14ac:dyDescent="0.2">
      <c r="A580" s="220"/>
      <c r="B580" s="2"/>
      <c r="C580" s="773"/>
      <c r="D580" s="407"/>
      <c r="E580" s="425"/>
      <c r="F580" s="425"/>
      <c r="G580" s="425"/>
      <c r="H580" s="405"/>
      <c r="I580" s="409"/>
      <c r="J580" s="410"/>
    </row>
    <row r="581" spans="1:11" x14ac:dyDescent="0.2">
      <c r="A581" s="220"/>
      <c r="B581" s="2"/>
      <c r="C581" s="773"/>
      <c r="D581" s="407"/>
      <c r="E581" s="425"/>
      <c r="F581" s="425"/>
      <c r="G581" s="425"/>
      <c r="H581" s="405"/>
      <c r="I581" s="409"/>
      <c r="J581" s="410"/>
    </row>
    <row r="582" spans="1:11" x14ac:dyDescent="0.2">
      <c r="A582" s="220"/>
      <c r="B582" s="2"/>
      <c r="C582" s="773"/>
      <c r="D582" s="407"/>
      <c r="E582" s="425"/>
      <c r="F582" s="425"/>
      <c r="G582" s="425"/>
      <c r="H582" s="405"/>
      <c r="I582" s="409"/>
      <c r="J582" s="410"/>
    </row>
    <row r="583" spans="1:11" x14ac:dyDescent="0.2">
      <c r="A583" s="220"/>
      <c r="B583" s="2"/>
      <c r="C583" s="773"/>
      <c r="D583" s="407"/>
      <c r="E583" s="425"/>
      <c r="F583" s="425"/>
      <c r="G583" s="425"/>
      <c r="H583" s="405"/>
      <c r="I583" s="409"/>
      <c r="J583" s="410"/>
    </row>
    <row r="584" spans="1:11" x14ac:dyDescent="0.2">
      <c r="A584" s="220"/>
      <c r="B584" s="2"/>
      <c r="C584" s="773"/>
      <c r="D584" s="407"/>
      <c r="E584" s="425"/>
      <c r="F584" s="425"/>
      <c r="G584" s="425"/>
      <c r="H584" s="405"/>
      <c r="I584" s="409"/>
      <c r="J584" s="410"/>
    </row>
    <row r="585" spans="1:11" hidden="1" x14ac:dyDescent="0.2">
      <c r="A585" s="220"/>
      <c r="B585" s="2"/>
      <c r="C585" s="773"/>
      <c r="D585" s="407"/>
      <c r="E585" s="425"/>
      <c r="F585" s="425"/>
      <c r="G585" s="425"/>
      <c r="H585" s="405"/>
      <c r="I585" s="409"/>
      <c r="J585" s="410"/>
    </row>
    <row r="586" spans="1:11" hidden="1" x14ac:dyDescent="0.2">
      <c r="A586" s="220"/>
      <c r="B586" s="2"/>
      <c r="C586" s="773"/>
      <c r="D586" s="407"/>
      <c r="E586" s="425"/>
      <c r="F586" s="425"/>
      <c r="G586" s="425"/>
      <c r="H586" s="405"/>
      <c r="I586" s="409"/>
      <c r="J586" s="410"/>
    </row>
    <row r="587" spans="1:11" x14ac:dyDescent="0.2">
      <c r="A587" s="220"/>
      <c r="B587" s="2"/>
      <c r="C587" s="773"/>
      <c r="D587" s="407"/>
      <c r="E587" s="425"/>
      <c r="F587" s="425"/>
      <c r="G587" s="425"/>
      <c r="H587" s="405"/>
      <c r="I587" s="409"/>
      <c r="J587" s="410"/>
    </row>
    <row r="588" spans="1:11" ht="13.5" customHeight="1" x14ac:dyDescent="0.2">
      <c r="A588" s="220"/>
      <c r="B588" s="2"/>
      <c r="C588" s="773"/>
      <c r="D588" s="407"/>
      <c r="E588" s="425"/>
      <c r="F588" s="425"/>
      <c r="G588" s="425"/>
      <c r="H588" s="405"/>
      <c r="I588" s="409"/>
      <c r="J588" s="410"/>
    </row>
    <row r="589" spans="1:11" ht="10.5" customHeight="1" x14ac:dyDescent="0.2">
      <c r="A589" s="220"/>
      <c r="B589" s="2"/>
      <c r="C589" s="773"/>
      <c r="D589" s="407"/>
      <c r="E589" s="425"/>
      <c r="F589" s="425"/>
      <c r="G589" s="425"/>
      <c r="H589" s="405"/>
      <c r="I589" s="409"/>
      <c r="J589" s="410"/>
    </row>
    <row r="590" spans="1:11" s="4" customFormat="1" ht="15.75" thickBot="1" x14ac:dyDescent="0.3">
      <c r="A590" s="226"/>
      <c r="B590" s="32" t="s">
        <v>111</v>
      </c>
      <c r="C590" s="872"/>
      <c r="D590" s="445"/>
      <c r="E590" s="412"/>
      <c r="F590" s="412"/>
      <c r="G590" s="412"/>
      <c r="H590" s="411"/>
      <c r="I590" s="413"/>
      <c r="J590" s="413">
        <f>SUM(J562:J589)</f>
        <v>2727485.95</v>
      </c>
      <c r="K590" s="242">
        <v>16</v>
      </c>
    </row>
    <row r="591" spans="1:11" ht="15" thickTop="1" x14ac:dyDescent="0.2">
      <c r="A591" s="220"/>
      <c r="B591" s="2"/>
      <c r="C591" s="773"/>
      <c r="D591" s="451"/>
      <c r="E591" s="405"/>
      <c r="F591" s="425"/>
      <c r="G591" s="425"/>
      <c r="H591" s="405"/>
      <c r="I591" s="409"/>
      <c r="J591" s="410"/>
    </row>
    <row r="592" spans="1:11" ht="15" x14ac:dyDescent="0.2">
      <c r="A592" s="220"/>
      <c r="B592" s="29" t="s">
        <v>471</v>
      </c>
      <c r="C592" s="773"/>
      <c r="D592" s="451"/>
      <c r="E592" s="405"/>
      <c r="F592" s="425"/>
      <c r="G592" s="425"/>
      <c r="H592" s="405"/>
      <c r="I592" s="409"/>
      <c r="J592" s="410"/>
    </row>
    <row r="593" spans="1:11" x14ac:dyDescent="0.2">
      <c r="A593" s="220"/>
      <c r="B593" s="2"/>
      <c r="C593" s="773"/>
      <c r="D593" s="451"/>
      <c r="E593" s="405"/>
      <c r="F593" s="425"/>
      <c r="G593" s="425"/>
      <c r="H593" s="405"/>
      <c r="I593" s="409"/>
      <c r="J593" s="410"/>
    </row>
    <row r="594" spans="1:11" ht="29.25" customHeight="1" x14ac:dyDescent="0.2">
      <c r="A594" s="220"/>
      <c r="B594" s="30" t="s">
        <v>472</v>
      </c>
      <c r="C594" s="773"/>
      <c r="D594" s="451"/>
      <c r="E594" s="405"/>
      <c r="F594" s="425"/>
      <c r="G594" s="425"/>
      <c r="H594" s="405"/>
      <c r="I594" s="409"/>
      <c r="J594" s="410"/>
    </row>
    <row r="595" spans="1:11" x14ac:dyDescent="0.2">
      <c r="A595" s="220"/>
      <c r="B595" s="2"/>
      <c r="C595" s="773"/>
      <c r="D595" s="407"/>
      <c r="E595" s="425"/>
      <c r="F595" s="425"/>
      <c r="G595" s="425"/>
      <c r="H595" s="405"/>
      <c r="I595" s="409"/>
      <c r="J595" s="410"/>
    </row>
    <row r="596" spans="1:11" x14ac:dyDescent="0.2">
      <c r="A596" s="220" t="s">
        <v>77</v>
      </c>
      <c r="B596" s="2" t="s">
        <v>473</v>
      </c>
      <c r="C596" s="773">
        <v>2</v>
      </c>
      <c r="D596" s="407" t="s">
        <v>199</v>
      </c>
      <c r="E596" s="545">
        <v>0</v>
      </c>
      <c r="F596" s="545">
        <v>0</v>
      </c>
      <c r="G596" s="545">
        <v>0</v>
      </c>
      <c r="H596" s="545">
        <v>2810.87</v>
      </c>
      <c r="I596" s="546">
        <f>E596+F596+G596+H596</f>
        <v>2810.87</v>
      </c>
      <c r="J596" s="547">
        <f>I596*C596</f>
        <v>5621.74</v>
      </c>
      <c r="K596" s="437"/>
    </row>
    <row r="597" spans="1:11" x14ac:dyDescent="0.2">
      <c r="A597" s="220"/>
      <c r="B597" s="2"/>
      <c r="C597" s="773"/>
      <c r="D597" s="407"/>
      <c r="E597" s="425"/>
      <c r="F597" s="425"/>
      <c r="G597" s="425"/>
      <c r="H597" s="405"/>
      <c r="I597" s="409"/>
      <c r="J597" s="410"/>
    </row>
    <row r="598" spans="1:11" x14ac:dyDescent="0.2">
      <c r="A598" s="220" t="s">
        <v>78</v>
      </c>
      <c r="B598" s="2" t="s">
        <v>474</v>
      </c>
      <c r="C598" s="773">
        <v>4</v>
      </c>
      <c r="D598" s="407" t="s">
        <v>199</v>
      </c>
      <c r="E598" s="545">
        <v>0</v>
      </c>
      <c r="F598" s="545">
        <v>0</v>
      </c>
      <c r="G598" s="545">
        <v>0</v>
      </c>
      <c r="H598" s="545">
        <v>2237.5100000000002</v>
      </c>
      <c r="I598" s="546">
        <f>E598+F598+G598+H598</f>
        <v>2237.5100000000002</v>
      </c>
      <c r="J598" s="547">
        <f>I598*C598</f>
        <v>8950.0400000000009</v>
      </c>
      <c r="K598" s="437"/>
    </row>
    <row r="599" spans="1:11" x14ac:dyDescent="0.2">
      <c r="A599" s="220"/>
      <c r="B599" s="2"/>
      <c r="C599" s="773"/>
      <c r="D599" s="407"/>
      <c r="E599" s="425"/>
      <c r="F599" s="425"/>
      <c r="G599" s="425"/>
      <c r="H599" s="405"/>
      <c r="I599" s="409"/>
      <c r="J599" s="410"/>
    </row>
    <row r="600" spans="1:11" x14ac:dyDescent="0.2">
      <c r="A600" s="220" t="s">
        <v>79</v>
      </c>
      <c r="B600" s="2" t="s">
        <v>475</v>
      </c>
      <c r="C600" s="773">
        <v>3</v>
      </c>
      <c r="D600" s="407" t="s">
        <v>199</v>
      </c>
      <c r="E600" s="545">
        <v>0</v>
      </c>
      <c r="F600" s="545">
        <v>0</v>
      </c>
      <c r="G600" s="545">
        <v>0</v>
      </c>
      <c r="H600" s="545">
        <v>2981.83</v>
      </c>
      <c r="I600" s="546">
        <f>E600+F600+G600+H600</f>
        <v>2981.83</v>
      </c>
      <c r="J600" s="547">
        <f>I600*C600</f>
        <v>8945.49</v>
      </c>
      <c r="K600" s="437"/>
    </row>
    <row r="601" spans="1:11" x14ac:dyDescent="0.2">
      <c r="A601" s="220"/>
      <c r="B601" s="2"/>
      <c r="C601" s="773"/>
      <c r="D601" s="407"/>
      <c r="E601" s="425"/>
      <c r="F601" s="425"/>
      <c r="G601" s="425"/>
      <c r="H601" s="405"/>
      <c r="I601" s="409"/>
      <c r="J601" s="410"/>
    </row>
    <row r="602" spans="1:11" ht="15" x14ac:dyDescent="0.2">
      <c r="A602" s="220"/>
      <c r="B602" s="230" t="s">
        <v>476</v>
      </c>
      <c r="C602" s="773"/>
      <c r="D602" s="407"/>
      <c r="E602" s="405"/>
      <c r="F602" s="425"/>
      <c r="G602" s="425"/>
      <c r="H602" s="405"/>
      <c r="I602" s="409"/>
      <c r="J602" s="410"/>
    </row>
    <row r="603" spans="1:11" ht="15" x14ac:dyDescent="0.2">
      <c r="A603" s="220"/>
      <c r="B603" s="230"/>
      <c r="C603" s="773"/>
      <c r="D603" s="407"/>
      <c r="E603" s="405"/>
      <c r="F603" s="425"/>
      <c r="G603" s="425"/>
      <c r="H603" s="405"/>
      <c r="I603" s="409"/>
      <c r="J603" s="410"/>
    </row>
    <row r="604" spans="1:11" ht="28.5" x14ac:dyDescent="0.2">
      <c r="A604" s="220"/>
      <c r="B604" s="30" t="s">
        <v>477</v>
      </c>
      <c r="C604" s="773"/>
      <c r="D604" s="407"/>
      <c r="E604" s="405"/>
      <c r="F604" s="425"/>
      <c r="G604" s="425"/>
      <c r="H604" s="405"/>
      <c r="I604" s="409"/>
      <c r="J604" s="410"/>
    </row>
    <row r="605" spans="1:11" ht="15" x14ac:dyDescent="0.2">
      <c r="A605" s="220"/>
      <c r="B605" s="230"/>
      <c r="C605" s="773"/>
      <c r="D605" s="407"/>
      <c r="E605" s="405"/>
      <c r="F605" s="425"/>
      <c r="G605" s="425"/>
      <c r="H605" s="405"/>
      <c r="I605" s="409"/>
      <c r="J605" s="410"/>
    </row>
    <row r="606" spans="1:11" x14ac:dyDescent="0.2">
      <c r="A606" s="220" t="s">
        <v>80</v>
      </c>
      <c r="B606" s="2" t="s">
        <v>478</v>
      </c>
      <c r="C606" s="773">
        <v>9</v>
      </c>
      <c r="D606" s="407" t="s">
        <v>199</v>
      </c>
      <c r="E606" s="545">
        <v>0</v>
      </c>
      <c r="F606" s="545">
        <v>0</v>
      </c>
      <c r="G606" s="545">
        <v>0</v>
      </c>
      <c r="H606" s="545">
        <v>641.84</v>
      </c>
      <c r="I606" s="546">
        <f>E606+F606+G606+H606</f>
        <v>641.84</v>
      </c>
      <c r="J606" s="547">
        <f>I606*C606</f>
        <v>5776.56</v>
      </c>
      <c r="K606" s="437"/>
    </row>
    <row r="607" spans="1:11" x14ac:dyDescent="0.2">
      <c r="A607" s="220"/>
      <c r="B607" s="2"/>
      <c r="C607" s="773"/>
      <c r="D607" s="407"/>
      <c r="E607" s="425"/>
      <c r="F607" s="425"/>
      <c r="G607" s="425"/>
      <c r="H607" s="405"/>
      <c r="I607" s="409"/>
      <c r="J607" s="410"/>
    </row>
    <row r="608" spans="1:11" x14ac:dyDescent="0.2">
      <c r="A608" s="220" t="s">
        <v>81</v>
      </c>
      <c r="B608" s="2" t="s">
        <v>479</v>
      </c>
      <c r="C608" s="773">
        <v>1</v>
      </c>
      <c r="D608" s="407" t="s">
        <v>199</v>
      </c>
      <c r="E608" s="545">
        <v>0</v>
      </c>
      <c r="F608" s="545">
        <v>0</v>
      </c>
      <c r="G608" s="545">
        <v>0</v>
      </c>
      <c r="H608" s="545">
        <v>330.77</v>
      </c>
      <c r="I608" s="546">
        <f>E608+F608+G608+H608</f>
        <v>330.77</v>
      </c>
      <c r="J608" s="547">
        <f>I608*C608</f>
        <v>330.77</v>
      </c>
      <c r="K608" s="437"/>
    </row>
    <row r="609" spans="1:11" x14ac:dyDescent="0.2">
      <c r="A609" s="220"/>
      <c r="B609" s="2"/>
      <c r="C609" s="773"/>
      <c r="D609" s="407"/>
      <c r="E609" s="425"/>
      <c r="F609" s="425"/>
      <c r="G609" s="425"/>
      <c r="H609" s="405"/>
      <c r="I609" s="409"/>
      <c r="J609" s="410"/>
    </row>
    <row r="610" spans="1:11" x14ac:dyDescent="0.2">
      <c r="A610" s="220" t="s">
        <v>92</v>
      </c>
      <c r="B610" s="2" t="s">
        <v>480</v>
      </c>
      <c r="C610" s="773">
        <v>8</v>
      </c>
      <c r="D610" s="407" t="s">
        <v>199</v>
      </c>
      <c r="E610" s="545">
        <v>0</v>
      </c>
      <c r="F610" s="545">
        <v>0</v>
      </c>
      <c r="G610" s="545">
        <v>0</v>
      </c>
      <c r="H610" s="545">
        <v>330.77</v>
      </c>
      <c r="I610" s="546">
        <f>E610+F610+G610+H610</f>
        <v>330.77</v>
      </c>
      <c r="J610" s="547">
        <f>I610*C610</f>
        <v>2646.16</v>
      </c>
      <c r="K610" s="437"/>
    </row>
    <row r="611" spans="1:11" x14ac:dyDescent="0.2">
      <c r="A611" s="220"/>
      <c r="B611" s="2"/>
      <c r="C611" s="773"/>
      <c r="D611" s="407"/>
      <c r="E611" s="425"/>
      <c r="F611" s="425"/>
      <c r="G611" s="425"/>
      <c r="H611" s="405"/>
      <c r="I611" s="409"/>
      <c r="J611" s="410"/>
    </row>
    <row r="612" spans="1:11" x14ac:dyDescent="0.2">
      <c r="A612" s="220" t="s">
        <v>94</v>
      </c>
      <c r="B612" s="2" t="s">
        <v>481</v>
      </c>
      <c r="C612" s="773">
        <v>2</v>
      </c>
      <c r="D612" s="407" t="s">
        <v>199</v>
      </c>
      <c r="E612" s="545">
        <v>0</v>
      </c>
      <c r="F612" s="545">
        <v>0</v>
      </c>
      <c r="G612" s="545">
        <v>0</v>
      </c>
      <c r="H612" s="545">
        <v>430.18</v>
      </c>
      <c r="I612" s="546">
        <f>E612+F612+G612+H612</f>
        <v>430.18</v>
      </c>
      <c r="J612" s="547">
        <f>I612*C612</f>
        <v>860.36</v>
      </c>
      <c r="K612" s="437"/>
    </row>
    <row r="613" spans="1:11" x14ac:dyDescent="0.2">
      <c r="A613" s="220"/>
      <c r="B613" s="2"/>
      <c r="C613" s="773"/>
      <c r="D613" s="407"/>
      <c r="E613" s="425"/>
      <c r="F613" s="425"/>
      <c r="G613" s="425"/>
      <c r="H613" s="405"/>
      <c r="I613" s="409"/>
      <c r="J613" s="410"/>
    </row>
    <row r="614" spans="1:11" x14ac:dyDescent="0.2">
      <c r="A614" s="220" t="s">
        <v>96</v>
      </c>
      <c r="B614" s="2" t="s">
        <v>482</v>
      </c>
      <c r="C614" s="773">
        <v>1</v>
      </c>
      <c r="D614" s="407" t="s">
        <v>199</v>
      </c>
      <c r="E614" s="545">
        <v>0</v>
      </c>
      <c r="F614" s="545">
        <v>0</v>
      </c>
      <c r="G614" s="545">
        <v>0</v>
      </c>
      <c r="H614" s="545">
        <v>741.25</v>
      </c>
      <c r="I614" s="546">
        <f>E614+F614+G614+H614</f>
        <v>741.25</v>
      </c>
      <c r="J614" s="547">
        <f>I614*C614</f>
        <v>741.25</v>
      </c>
      <c r="K614" s="437"/>
    </row>
    <row r="615" spans="1:11" x14ac:dyDescent="0.2">
      <c r="A615" s="220"/>
      <c r="B615" s="2"/>
      <c r="C615" s="773"/>
      <c r="D615" s="407"/>
      <c r="E615" s="425"/>
      <c r="F615" s="425"/>
      <c r="G615" s="425"/>
      <c r="H615" s="405"/>
      <c r="I615" s="409"/>
      <c r="J615" s="410"/>
    </row>
    <row r="616" spans="1:11" x14ac:dyDescent="0.2">
      <c r="A616" s="220" t="s">
        <v>99</v>
      </c>
      <c r="B616" s="2" t="s">
        <v>483</v>
      </c>
      <c r="C616" s="773">
        <v>3</v>
      </c>
      <c r="D616" s="407" t="s">
        <v>199</v>
      </c>
      <c r="E616" s="545">
        <v>0</v>
      </c>
      <c r="F616" s="545">
        <v>0</v>
      </c>
      <c r="G616" s="545">
        <v>0</v>
      </c>
      <c r="H616" s="545">
        <v>540.65</v>
      </c>
      <c r="I616" s="546">
        <f>E616+F616+G616+H616</f>
        <v>540.65</v>
      </c>
      <c r="J616" s="547">
        <f>I616*C616</f>
        <v>1621.95</v>
      </c>
      <c r="K616" s="437"/>
    </row>
    <row r="617" spans="1:11" x14ac:dyDescent="0.2">
      <c r="A617" s="220"/>
      <c r="B617" s="2"/>
      <c r="C617" s="773"/>
      <c r="D617" s="407"/>
      <c r="E617" s="425"/>
      <c r="F617" s="425"/>
      <c r="G617" s="425"/>
      <c r="H617" s="405"/>
      <c r="I617" s="409"/>
      <c r="J617" s="410"/>
    </row>
    <row r="618" spans="1:11" x14ac:dyDescent="0.2">
      <c r="A618" s="220" t="s">
        <v>101</v>
      </c>
      <c r="B618" s="2" t="s">
        <v>484</v>
      </c>
      <c r="C618" s="773">
        <v>13</v>
      </c>
      <c r="D618" s="407" t="s">
        <v>199</v>
      </c>
      <c r="E618" s="545">
        <v>0</v>
      </c>
      <c r="F618" s="545">
        <v>0</v>
      </c>
      <c r="G618" s="545">
        <v>0</v>
      </c>
      <c r="H618" s="545">
        <v>444.97</v>
      </c>
      <c r="I618" s="546">
        <f>E618+F618+G618+H618</f>
        <v>444.97</v>
      </c>
      <c r="J618" s="547">
        <f>I618*C618</f>
        <v>5784.61</v>
      </c>
      <c r="K618" s="437"/>
    </row>
    <row r="619" spans="1:11" x14ac:dyDescent="0.2">
      <c r="A619" s="220"/>
      <c r="B619" s="2"/>
      <c r="C619" s="773"/>
      <c r="D619" s="407"/>
      <c r="E619" s="425"/>
      <c r="F619" s="425"/>
      <c r="G619" s="425"/>
      <c r="H619" s="405"/>
      <c r="I619" s="409"/>
      <c r="J619" s="410"/>
    </row>
    <row r="620" spans="1:11" ht="8.25" customHeight="1" x14ac:dyDescent="0.2">
      <c r="A620" s="220"/>
      <c r="B620" s="2"/>
      <c r="C620" s="773"/>
      <c r="D620" s="407"/>
      <c r="E620" s="425"/>
      <c r="F620" s="425"/>
      <c r="G620" s="425"/>
      <c r="H620" s="405"/>
      <c r="I620" s="409"/>
      <c r="J620" s="410"/>
    </row>
    <row r="621" spans="1:11" x14ac:dyDescent="0.2">
      <c r="A621" s="220"/>
      <c r="B621" s="2"/>
      <c r="C621" s="773"/>
      <c r="D621" s="407"/>
      <c r="E621" s="425"/>
      <c r="F621" s="425"/>
      <c r="G621" s="425"/>
      <c r="H621" s="405"/>
      <c r="I621" s="409"/>
      <c r="J621" s="410"/>
    </row>
    <row r="622" spans="1:11" hidden="1" x14ac:dyDescent="0.2">
      <c r="A622" s="220"/>
      <c r="B622" s="2"/>
      <c r="C622" s="773"/>
      <c r="D622" s="407"/>
      <c r="E622" s="425"/>
      <c r="F622" s="425"/>
      <c r="G622" s="425"/>
      <c r="H622" s="405"/>
      <c r="I622" s="409"/>
      <c r="J622" s="410"/>
    </row>
    <row r="623" spans="1:11" hidden="1" x14ac:dyDescent="0.2">
      <c r="A623" s="220"/>
      <c r="B623" s="2"/>
      <c r="C623" s="773"/>
      <c r="D623" s="407"/>
      <c r="E623" s="425"/>
      <c r="F623" s="425"/>
      <c r="G623" s="425"/>
      <c r="H623" s="405"/>
      <c r="I623" s="409"/>
      <c r="J623" s="410"/>
    </row>
    <row r="624" spans="1:11" x14ac:dyDescent="0.2">
      <c r="A624" s="220"/>
      <c r="B624" s="2"/>
      <c r="C624" s="773"/>
      <c r="D624" s="407"/>
      <c r="E624" s="425"/>
      <c r="F624" s="425"/>
      <c r="G624" s="425"/>
      <c r="H624" s="405"/>
      <c r="I624" s="409"/>
      <c r="J624" s="410"/>
    </row>
    <row r="625" spans="1:11" x14ac:dyDescent="0.2">
      <c r="A625" s="220"/>
      <c r="B625" s="2"/>
      <c r="C625" s="773"/>
      <c r="D625" s="407"/>
      <c r="E625" s="425"/>
      <c r="F625" s="425"/>
      <c r="G625" s="425"/>
      <c r="H625" s="405"/>
      <c r="I625" s="409"/>
      <c r="J625" s="410"/>
    </row>
    <row r="626" spans="1:11" x14ac:dyDescent="0.2">
      <c r="A626" s="220"/>
      <c r="B626" s="2"/>
      <c r="C626" s="773"/>
      <c r="D626" s="407"/>
      <c r="E626" s="425"/>
      <c r="F626" s="425"/>
      <c r="G626" s="425"/>
      <c r="H626" s="405"/>
      <c r="I626" s="409"/>
      <c r="J626" s="410"/>
    </row>
    <row r="627" spans="1:11" x14ac:dyDescent="0.2">
      <c r="A627" s="220"/>
      <c r="B627" s="2"/>
      <c r="C627" s="773"/>
      <c r="D627" s="407"/>
      <c r="E627" s="425"/>
      <c r="F627" s="425"/>
      <c r="G627" s="425"/>
      <c r="H627" s="405"/>
      <c r="I627" s="409"/>
      <c r="J627" s="410"/>
    </row>
    <row r="628" spans="1:11" s="4" customFormat="1" ht="15.75" thickBot="1" x14ac:dyDescent="0.3">
      <c r="A628" s="54"/>
      <c r="B628" s="32" t="s">
        <v>111</v>
      </c>
      <c r="C628" s="872"/>
      <c r="D628" s="445"/>
      <c r="E628" s="412"/>
      <c r="F628" s="412"/>
      <c r="G628" s="412"/>
      <c r="H628" s="411"/>
      <c r="I628" s="413"/>
      <c r="J628" s="413">
        <f>SUM(J595:J627)</f>
        <v>41278.93</v>
      </c>
      <c r="K628" s="242">
        <v>17</v>
      </c>
    </row>
    <row r="629" spans="1:11" ht="15" thickTop="1" x14ac:dyDescent="0.2">
      <c r="A629" s="220"/>
      <c r="B629" s="2"/>
      <c r="D629" s="407"/>
      <c r="E629" s="405"/>
      <c r="F629" s="425"/>
      <c r="G629" s="425"/>
      <c r="H629" s="405"/>
      <c r="I629" s="409"/>
      <c r="J629" s="410"/>
    </row>
    <row r="630" spans="1:11" ht="15" x14ac:dyDescent="0.2">
      <c r="A630" s="220"/>
      <c r="B630" s="227" t="s">
        <v>485</v>
      </c>
      <c r="C630" s="773"/>
      <c r="D630" s="407"/>
      <c r="E630" s="405"/>
      <c r="F630" s="425"/>
      <c r="G630" s="425"/>
      <c r="H630" s="405"/>
      <c r="I630" s="409"/>
      <c r="J630" s="410"/>
    </row>
    <row r="631" spans="1:11" ht="15" x14ac:dyDescent="0.2">
      <c r="A631" s="220"/>
      <c r="B631" s="227"/>
      <c r="C631" s="773"/>
      <c r="D631" s="407"/>
      <c r="E631" s="405"/>
      <c r="F631" s="425"/>
      <c r="G631" s="425"/>
      <c r="H631" s="405"/>
      <c r="I631" s="409"/>
      <c r="J631" s="410"/>
    </row>
    <row r="632" spans="1:11" ht="28.5" x14ac:dyDescent="0.2">
      <c r="A632" s="220"/>
      <c r="B632" s="30" t="s">
        <v>486</v>
      </c>
      <c r="C632" s="773"/>
      <c r="D632" s="407"/>
      <c r="E632" s="405"/>
      <c r="F632" s="425"/>
      <c r="G632" s="425"/>
      <c r="H632" s="405"/>
      <c r="I632" s="409"/>
      <c r="J632" s="410"/>
    </row>
    <row r="633" spans="1:11" x14ac:dyDescent="0.2">
      <c r="A633" s="220"/>
      <c r="B633" s="2"/>
      <c r="C633" s="773"/>
      <c r="D633" s="407"/>
      <c r="E633" s="425"/>
      <c r="F633" s="425"/>
      <c r="G633" s="425"/>
      <c r="H633" s="405"/>
      <c r="I633" s="409"/>
      <c r="J633" s="410"/>
    </row>
    <row r="634" spans="1:11" x14ac:dyDescent="0.2">
      <c r="A634" s="220" t="s">
        <v>77</v>
      </c>
      <c r="B634" s="2" t="s">
        <v>487</v>
      </c>
      <c r="C634" s="773">
        <v>12</v>
      </c>
      <c r="D634" s="407" t="s">
        <v>199</v>
      </c>
      <c r="E634" s="545">
        <v>0</v>
      </c>
      <c r="F634" s="545">
        <v>0</v>
      </c>
      <c r="G634" s="545">
        <v>0</v>
      </c>
      <c r="H634" s="545">
        <v>444.97</v>
      </c>
      <c r="I634" s="546">
        <f>E634+F634+G634+H634</f>
        <v>444.97</v>
      </c>
      <c r="J634" s="547">
        <f>I634*C634</f>
        <v>5339.64</v>
      </c>
      <c r="K634" s="437"/>
    </row>
    <row r="635" spans="1:11" x14ac:dyDescent="0.2">
      <c r="A635" s="220"/>
      <c r="B635" s="2"/>
      <c r="C635" s="773"/>
      <c r="D635" s="407"/>
      <c r="E635" s="425"/>
      <c r="F635" s="425"/>
      <c r="G635" s="425"/>
      <c r="H635" s="405"/>
      <c r="I635" s="409"/>
      <c r="J635" s="410"/>
    </row>
    <row r="636" spans="1:11" x14ac:dyDescent="0.2">
      <c r="A636" s="220" t="s">
        <v>78</v>
      </c>
      <c r="B636" s="2" t="s">
        <v>488</v>
      </c>
      <c r="C636" s="773">
        <v>7</v>
      </c>
      <c r="D636" s="407" t="s">
        <v>199</v>
      </c>
      <c r="E636" s="545">
        <v>0</v>
      </c>
      <c r="F636" s="545">
        <v>0</v>
      </c>
      <c r="G636" s="545">
        <v>0</v>
      </c>
      <c r="H636" s="545">
        <v>540.65</v>
      </c>
      <c r="I636" s="546">
        <f>E636+F636+G636+H636</f>
        <v>540.65</v>
      </c>
      <c r="J636" s="547">
        <f>I636*C636</f>
        <v>3784.55</v>
      </c>
      <c r="K636" s="437"/>
    </row>
    <row r="637" spans="1:11" x14ac:dyDescent="0.2">
      <c r="A637" s="220"/>
      <c r="B637" s="2"/>
      <c r="C637" s="773"/>
      <c r="D637" s="407"/>
      <c r="E637" s="425"/>
      <c r="F637" s="425"/>
      <c r="G637" s="425"/>
      <c r="H637" s="405"/>
      <c r="I637" s="409"/>
      <c r="J637" s="410"/>
    </row>
    <row r="638" spans="1:11" x14ac:dyDescent="0.2">
      <c r="A638" s="220" t="s">
        <v>79</v>
      </c>
      <c r="B638" s="2" t="s">
        <v>489</v>
      </c>
      <c r="C638" s="773">
        <v>8</v>
      </c>
      <c r="D638" s="407" t="s">
        <v>199</v>
      </c>
      <c r="E638" s="545">
        <v>0</v>
      </c>
      <c r="F638" s="545">
        <v>0</v>
      </c>
      <c r="G638" s="545">
        <v>0</v>
      </c>
      <c r="H638" s="545">
        <v>670.16</v>
      </c>
      <c r="I638" s="546">
        <f>E638+F638+G638+H638</f>
        <v>670.16</v>
      </c>
      <c r="J638" s="547">
        <f>I638*C638</f>
        <v>5361.28</v>
      </c>
      <c r="K638" s="437"/>
    </row>
    <row r="639" spans="1:11" x14ac:dyDescent="0.2">
      <c r="A639" s="220"/>
      <c r="B639" s="2"/>
      <c r="C639" s="773"/>
      <c r="D639" s="407"/>
      <c r="E639" s="425"/>
      <c r="F639" s="425"/>
      <c r="G639" s="425"/>
      <c r="H639" s="405"/>
      <c r="I639" s="409"/>
      <c r="J639" s="410"/>
    </row>
    <row r="640" spans="1:11" x14ac:dyDescent="0.2">
      <c r="A640" s="220" t="s">
        <v>80</v>
      </c>
      <c r="B640" s="2" t="s">
        <v>490</v>
      </c>
      <c r="C640" s="773">
        <v>9</v>
      </c>
      <c r="D640" s="407" t="s">
        <v>199</v>
      </c>
      <c r="E640" s="545">
        <v>0</v>
      </c>
      <c r="F640" s="545">
        <v>0</v>
      </c>
      <c r="G640" s="545">
        <v>0</v>
      </c>
      <c r="H640" s="545">
        <v>1478.38</v>
      </c>
      <c r="I640" s="546">
        <f>E640+F640+G640+H640</f>
        <v>1478.38</v>
      </c>
      <c r="J640" s="547">
        <f>I640*C640</f>
        <v>13305.42</v>
      </c>
      <c r="K640" s="437"/>
    </row>
    <row r="641" spans="1:11" x14ac:dyDescent="0.2">
      <c r="A641" s="220"/>
      <c r="B641" s="2"/>
      <c r="C641" s="773"/>
      <c r="D641" s="407"/>
      <c r="E641" s="425"/>
      <c r="F641" s="425"/>
      <c r="G641" s="425"/>
      <c r="H641" s="405"/>
      <c r="I641" s="409"/>
      <c r="J641" s="410"/>
    </row>
    <row r="642" spans="1:11" x14ac:dyDescent="0.2">
      <c r="A642" s="220" t="s">
        <v>81</v>
      </c>
      <c r="B642" s="2" t="s">
        <v>491</v>
      </c>
      <c r="C642" s="773">
        <v>2</v>
      </c>
      <c r="D642" s="407" t="s">
        <v>199</v>
      </c>
      <c r="E642" s="545">
        <v>0</v>
      </c>
      <c r="F642" s="545">
        <v>0</v>
      </c>
      <c r="G642" s="545">
        <v>0</v>
      </c>
      <c r="H642" s="545">
        <v>1478.38</v>
      </c>
      <c r="I642" s="546">
        <f>E642+F642+G642+H642</f>
        <v>1478.38</v>
      </c>
      <c r="J642" s="547">
        <f>I642*C642</f>
        <v>2956.76</v>
      </c>
      <c r="K642" s="437"/>
    </row>
    <row r="643" spans="1:11" x14ac:dyDescent="0.2">
      <c r="A643" s="220"/>
      <c r="B643" s="2"/>
      <c r="C643" s="773"/>
      <c r="D643" s="407"/>
      <c r="E643" s="425"/>
      <c r="F643" s="425"/>
      <c r="G643" s="425"/>
      <c r="H643" s="405"/>
      <c r="I643" s="409"/>
      <c r="J643" s="410"/>
    </row>
    <row r="644" spans="1:11" x14ac:dyDescent="0.2">
      <c r="A644" s="220" t="s">
        <v>92</v>
      </c>
      <c r="B644" s="2" t="s">
        <v>492</v>
      </c>
      <c r="C644" s="773">
        <v>1</v>
      </c>
      <c r="D644" s="407" t="s">
        <v>199</v>
      </c>
      <c r="E644" s="545">
        <v>0</v>
      </c>
      <c r="F644" s="545">
        <v>0</v>
      </c>
      <c r="G644" s="545">
        <v>0</v>
      </c>
      <c r="H644" s="545">
        <v>670.16</v>
      </c>
      <c r="I644" s="546">
        <f>E644+F644+G644+H644</f>
        <v>670.16</v>
      </c>
      <c r="J644" s="547">
        <f>I644*C644</f>
        <v>670.16</v>
      </c>
      <c r="K644" s="437"/>
    </row>
    <row r="645" spans="1:11" x14ac:dyDescent="0.2">
      <c r="A645" s="220"/>
      <c r="B645" s="2"/>
      <c r="C645" s="773"/>
      <c r="D645" s="407"/>
      <c r="E645" s="425"/>
      <c r="F645" s="425"/>
      <c r="G645" s="425"/>
      <c r="H645" s="405"/>
      <c r="I645" s="409"/>
      <c r="J645" s="410"/>
    </row>
    <row r="646" spans="1:11" x14ac:dyDescent="0.2">
      <c r="A646" s="220" t="s">
        <v>94</v>
      </c>
      <c r="B646" s="2" t="s">
        <v>493</v>
      </c>
      <c r="C646" s="773">
        <v>3</v>
      </c>
      <c r="D646" s="407" t="s">
        <v>199</v>
      </c>
      <c r="E646" s="545">
        <v>0</v>
      </c>
      <c r="F646" s="545">
        <v>0</v>
      </c>
      <c r="G646" s="545">
        <v>0</v>
      </c>
      <c r="H646" s="545">
        <v>2530.85</v>
      </c>
      <c r="I646" s="546">
        <f>E646+F646+G646+H646</f>
        <v>2530.85</v>
      </c>
      <c r="J646" s="547">
        <f>I646*C646</f>
        <v>7592.55</v>
      </c>
      <c r="K646" s="437"/>
    </row>
    <row r="647" spans="1:11" x14ac:dyDescent="0.2">
      <c r="A647" s="220"/>
      <c r="B647" s="2"/>
      <c r="C647" s="773"/>
      <c r="D647" s="407"/>
      <c r="E647" s="425"/>
      <c r="F647" s="425"/>
      <c r="G647" s="425"/>
      <c r="H647" s="405"/>
      <c r="I647" s="409"/>
      <c r="J647" s="410"/>
    </row>
    <row r="648" spans="1:11" x14ac:dyDescent="0.2">
      <c r="A648" s="220" t="s">
        <v>96</v>
      </c>
      <c r="B648" s="2" t="s">
        <v>494</v>
      </c>
      <c r="C648" s="773">
        <v>2</v>
      </c>
      <c r="D648" s="407" t="s">
        <v>199</v>
      </c>
      <c r="E648" s="545">
        <v>0</v>
      </c>
      <c r="F648" s="545">
        <v>0</v>
      </c>
      <c r="G648" s="545">
        <v>0</v>
      </c>
      <c r="H648" s="545">
        <v>2530.85</v>
      </c>
      <c r="I648" s="546">
        <f>E648+F648+G648+H648</f>
        <v>2530.85</v>
      </c>
      <c r="J648" s="547">
        <f>I648*C648</f>
        <v>5061.7</v>
      </c>
      <c r="K648" s="437"/>
    </row>
    <row r="649" spans="1:11" x14ac:dyDescent="0.2">
      <c r="A649" s="220"/>
      <c r="B649" s="2"/>
      <c r="C649" s="773"/>
      <c r="D649" s="407"/>
      <c r="E649" s="425"/>
      <c r="F649" s="425"/>
      <c r="G649" s="425"/>
      <c r="H649" s="405"/>
      <c r="I649" s="409"/>
      <c r="J649" s="410"/>
    </row>
    <row r="650" spans="1:11" x14ac:dyDescent="0.2">
      <c r="A650" s="220" t="s">
        <v>99</v>
      </c>
      <c r="B650" s="2" t="s">
        <v>495</v>
      </c>
      <c r="C650" s="773">
        <v>6</v>
      </c>
      <c r="D650" s="407" t="s">
        <v>199</v>
      </c>
      <c r="E650" s="545">
        <v>0</v>
      </c>
      <c r="F650" s="545">
        <v>0</v>
      </c>
      <c r="G650" s="545">
        <v>0</v>
      </c>
      <c r="H650" s="545">
        <v>1049.76</v>
      </c>
      <c r="I650" s="546">
        <f>E650+F650+G650+H650</f>
        <v>1049.76</v>
      </c>
      <c r="J650" s="547">
        <f>I650*C650</f>
        <v>6298.56</v>
      </c>
      <c r="K650" s="437"/>
    </row>
    <row r="651" spans="1:11" x14ac:dyDescent="0.2">
      <c r="A651" s="220"/>
      <c r="B651" s="2"/>
      <c r="C651" s="773"/>
      <c r="D651" s="407"/>
      <c r="E651" s="425"/>
      <c r="F651" s="425"/>
      <c r="G651" s="425"/>
      <c r="H651" s="405"/>
      <c r="I651" s="409"/>
      <c r="J651" s="410"/>
    </row>
    <row r="652" spans="1:11" x14ac:dyDescent="0.2">
      <c r="A652" s="220" t="s">
        <v>101</v>
      </c>
      <c r="B652" s="2" t="s">
        <v>496</v>
      </c>
      <c r="C652" s="773">
        <v>8</v>
      </c>
      <c r="D652" s="407" t="s">
        <v>199</v>
      </c>
      <c r="E652" s="545">
        <v>0</v>
      </c>
      <c r="F652" s="545">
        <v>0</v>
      </c>
      <c r="G652" s="545">
        <v>0</v>
      </c>
      <c r="H652" s="545">
        <v>1052.43</v>
      </c>
      <c r="I652" s="546">
        <f>E652+F652+G652+H652</f>
        <v>1052.43</v>
      </c>
      <c r="J652" s="547">
        <f>I652*C652</f>
        <v>8419.44</v>
      </c>
      <c r="K652" s="437"/>
    </row>
    <row r="653" spans="1:11" x14ac:dyDescent="0.2">
      <c r="A653" s="220"/>
      <c r="B653" s="2"/>
      <c r="C653" s="773"/>
      <c r="D653" s="407"/>
      <c r="E653" s="425"/>
      <c r="F653" s="425"/>
      <c r="G653" s="425"/>
      <c r="H653" s="405"/>
      <c r="I653" s="409"/>
      <c r="J653" s="410"/>
    </row>
    <row r="654" spans="1:11" x14ac:dyDescent="0.2">
      <c r="A654" s="220" t="s">
        <v>103</v>
      </c>
      <c r="B654" s="2" t="s">
        <v>497</v>
      </c>
      <c r="C654" s="773">
        <v>2</v>
      </c>
      <c r="D654" s="407" t="s">
        <v>199</v>
      </c>
      <c r="E654" s="545">
        <v>0</v>
      </c>
      <c r="F654" s="545">
        <v>0</v>
      </c>
      <c r="G654" s="545">
        <v>0</v>
      </c>
      <c r="H654" s="545">
        <v>863.52</v>
      </c>
      <c r="I654" s="546">
        <f>E654+F654+G654+H654</f>
        <v>863.52</v>
      </c>
      <c r="J654" s="547">
        <f>I654*C654</f>
        <v>1727.04</v>
      </c>
      <c r="K654" s="437"/>
    </row>
    <row r="655" spans="1:11" x14ac:dyDescent="0.2">
      <c r="A655" s="220"/>
      <c r="B655" s="2"/>
      <c r="C655" s="773"/>
      <c r="D655" s="407"/>
      <c r="E655" s="425"/>
      <c r="F655" s="425"/>
      <c r="G655" s="425"/>
      <c r="H655" s="405"/>
      <c r="I655" s="409"/>
      <c r="J655" s="410"/>
    </row>
    <row r="656" spans="1:11" x14ac:dyDescent="0.2">
      <c r="A656" s="220" t="s">
        <v>105</v>
      </c>
      <c r="B656" s="2" t="s">
        <v>498</v>
      </c>
      <c r="C656" s="773">
        <v>9</v>
      </c>
      <c r="D656" s="407" t="s">
        <v>199</v>
      </c>
      <c r="E656" s="545">
        <v>0</v>
      </c>
      <c r="F656" s="545">
        <v>0</v>
      </c>
      <c r="G656" s="545">
        <v>0</v>
      </c>
      <c r="H656" s="545">
        <v>1049.76</v>
      </c>
      <c r="I656" s="546">
        <f>E656+F656+G656+H656</f>
        <v>1049.76</v>
      </c>
      <c r="J656" s="547">
        <f>I656*C656</f>
        <v>9447.84</v>
      </c>
      <c r="K656" s="437"/>
    </row>
    <row r="657" spans="1:11" x14ac:dyDescent="0.2">
      <c r="A657" s="220"/>
      <c r="B657" s="2"/>
      <c r="C657" s="773"/>
      <c r="D657" s="407"/>
      <c r="E657" s="425"/>
      <c r="F657" s="425"/>
      <c r="G657" s="425"/>
      <c r="H657" s="405"/>
      <c r="I657" s="409"/>
      <c r="J657" s="410"/>
    </row>
    <row r="658" spans="1:11" x14ac:dyDescent="0.2">
      <c r="A658" s="220" t="s">
        <v>107</v>
      </c>
      <c r="B658" s="2" t="s">
        <v>499</v>
      </c>
      <c r="C658" s="773">
        <v>1</v>
      </c>
      <c r="D658" s="407" t="s">
        <v>199</v>
      </c>
      <c r="E658" s="545">
        <v>0</v>
      </c>
      <c r="F658" s="545">
        <v>0</v>
      </c>
      <c r="G658" s="545">
        <v>0</v>
      </c>
      <c r="H658" s="545">
        <v>959.21</v>
      </c>
      <c r="I658" s="546">
        <f>E658+F658+G658+H658</f>
        <v>959.21</v>
      </c>
      <c r="J658" s="547">
        <f>I658*C658</f>
        <v>959.21</v>
      </c>
      <c r="K658" s="437"/>
    </row>
    <row r="659" spans="1:11" x14ac:dyDescent="0.2">
      <c r="A659" s="220"/>
      <c r="B659" s="2"/>
      <c r="C659" s="773"/>
      <c r="D659" s="407"/>
      <c r="E659" s="425"/>
      <c r="F659" s="425"/>
      <c r="G659" s="425"/>
      <c r="H659" s="405"/>
      <c r="I659" s="409"/>
      <c r="J659" s="410"/>
    </row>
    <row r="660" spans="1:11" x14ac:dyDescent="0.2">
      <c r="A660" s="220"/>
      <c r="B660" s="2"/>
      <c r="C660" s="773"/>
      <c r="D660" s="407"/>
      <c r="E660" s="425"/>
      <c r="F660" s="425"/>
      <c r="G660" s="425"/>
      <c r="H660" s="405"/>
      <c r="I660" s="409"/>
      <c r="J660" s="410"/>
    </row>
    <row r="661" spans="1:11" hidden="1" x14ac:dyDescent="0.2">
      <c r="A661" s="220"/>
      <c r="B661" s="2"/>
      <c r="C661" s="773"/>
      <c r="D661" s="407"/>
      <c r="E661" s="425"/>
      <c r="F661" s="425"/>
      <c r="G661" s="425"/>
      <c r="H661" s="405"/>
      <c r="I661" s="409"/>
      <c r="J661" s="410"/>
    </row>
    <row r="662" spans="1:11" x14ac:dyDescent="0.2">
      <c r="A662" s="220"/>
      <c r="B662" s="2"/>
      <c r="C662" s="773"/>
      <c r="D662" s="407"/>
      <c r="E662" s="425"/>
      <c r="F662" s="425"/>
      <c r="G662" s="425"/>
      <c r="H662" s="405"/>
      <c r="I662" s="409"/>
      <c r="J662" s="410"/>
    </row>
    <row r="663" spans="1:11" ht="6.75" customHeight="1" x14ac:dyDescent="0.2">
      <c r="A663" s="220"/>
      <c r="B663" s="2"/>
      <c r="C663" s="773"/>
      <c r="D663" s="407"/>
      <c r="E663" s="425"/>
      <c r="F663" s="425"/>
      <c r="G663" s="425"/>
      <c r="H663" s="405"/>
      <c r="I663" s="409"/>
      <c r="J663" s="410"/>
    </row>
    <row r="664" spans="1:11" x14ac:dyDescent="0.2">
      <c r="A664" s="220"/>
      <c r="B664" s="2"/>
      <c r="C664" s="773"/>
      <c r="D664" s="407"/>
      <c r="E664" s="425"/>
      <c r="F664" s="425"/>
      <c r="G664" s="425"/>
      <c r="H664" s="405"/>
      <c r="I664" s="409"/>
      <c r="J664" s="410"/>
    </row>
    <row r="665" spans="1:11" x14ac:dyDescent="0.2">
      <c r="A665" s="220"/>
      <c r="B665" s="2"/>
      <c r="C665" s="773"/>
      <c r="D665" s="407"/>
      <c r="E665" s="425"/>
      <c r="F665" s="425"/>
      <c r="G665" s="425"/>
      <c r="H665" s="405"/>
      <c r="I665" s="409"/>
      <c r="J665" s="410"/>
    </row>
    <row r="666" spans="1:11" ht="9" customHeight="1" x14ac:dyDescent="0.2">
      <c r="A666" s="220"/>
      <c r="B666" s="2"/>
      <c r="C666" s="773"/>
      <c r="D666" s="407"/>
      <c r="E666" s="425"/>
      <c r="F666" s="425"/>
      <c r="G666" s="425"/>
      <c r="H666" s="405"/>
      <c r="I666" s="409"/>
      <c r="J666" s="410"/>
    </row>
    <row r="667" spans="1:11" s="4" customFormat="1" ht="15.75" thickBot="1" x14ac:dyDescent="0.3">
      <c r="A667" s="54"/>
      <c r="B667" s="32" t="s">
        <v>111</v>
      </c>
      <c r="C667" s="772"/>
      <c r="D667" s="445"/>
      <c r="E667" s="412"/>
      <c r="F667" s="412"/>
      <c r="G667" s="412"/>
      <c r="H667" s="411"/>
      <c r="I667" s="413"/>
      <c r="J667" s="413">
        <f>SUM(J634:J666)</f>
        <v>70924.149999999994</v>
      </c>
      <c r="K667" s="242">
        <v>18</v>
      </c>
    </row>
    <row r="668" spans="1:11" ht="15" thickTop="1" x14ac:dyDescent="0.2">
      <c r="A668" s="220"/>
      <c r="B668" s="2"/>
      <c r="C668" s="773"/>
      <c r="D668" s="407"/>
      <c r="E668" s="405"/>
      <c r="F668" s="425"/>
      <c r="G668" s="425"/>
      <c r="H668" s="405"/>
      <c r="I668" s="409"/>
      <c r="J668" s="410"/>
    </row>
    <row r="669" spans="1:11" ht="15" x14ac:dyDescent="0.2">
      <c r="A669" s="220"/>
      <c r="B669" s="227" t="s">
        <v>485</v>
      </c>
      <c r="C669" s="773"/>
      <c r="D669" s="407"/>
      <c r="E669" s="405"/>
      <c r="F669" s="425"/>
      <c r="G669" s="425"/>
      <c r="H669" s="405"/>
      <c r="I669" s="409"/>
      <c r="J669" s="410"/>
    </row>
    <row r="670" spans="1:11" ht="15" x14ac:dyDescent="0.2">
      <c r="A670" s="220"/>
      <c r="B670" s="227"/>
      <c r="C670" s="773"/>
      <c r="D670" s="407"/>
      <c r="E670" s="405"/>
      <c r="F670" s="425"/>
      <c r="G670" s="425"/>
      <c r="H670" s="405"/>
      <c r="I670" s="409"/>
      <c r="J670" s="410"/>
    </row>
    <row r="671" spans="1:11" ht="28.5" x14ac:dyDescent="0.2">
      <c r="A671" s="220"/>
      <c r="B671" s="30" t="s">
        <v>486</v>
      </c>
      <c r="C671" s="773"/>
      <c r="D671" s="407"/>
      <c r="E671" s="405"/>
      <c r="F671" s="425"/>
      <c r="G671" s="425"/>
      <c r="H671" s="405"/>
      <c r="I671" s="409"/>
      <c r="J671" s="410"/>
    </row>
    <row r="672" spans="1:11" x14ac:dyDescent="0.2">
      <c r="A672" s="220"/>
      <c r="B672" s="2"/>
      <c r="C672" s="773"/>
      <c r="D672" s="407"/>
      <c r="E672" s="425"/>
      <c r="F672" s="425"/>
      <c r="G672" s="425"/>
      <c r="H672" s="405"/>
      <c r="I672" s="409"/>
      <c r="J672" s="410"/>
    </row>
    <row r="673" spans="1:11" x14ac:dyDescent="0.2">
      <c r="A673" s="220" t="s">
        <v>77</v>
      </c>
      <c r="B673" s="2" t="s">
        <v>500</v>
      </c>
      <c r="C673" s="773">
        <v>8</v>
      </c>
      <c r="D673" s="407" t="s">
        <v>199</v>
      </c>
      <c r="E673" s="545">
        <v>0</v>
      </c>
      <c r="F673" s="545">
        <v>0</v>
      </c>
      <c r="G673" s="545">
        <v>0</v>
      </c>
      <c r="H673" s="545">
        <v>1052.43</v>
      </c>
      <c r="I673" s="546">
        <f>E673+F673+G673+H673</f>
        <v>1052.43</v>
      </c>
      <c r="J673" s="547">
        <f>I673*C673</f>
        <v>8419.44</v>
      </c>
      <c r="K673" s="437"/>
    </row>
    <row r="674" spans="1:11" x14ac:dyDescent="0.2">
      <c r="A674" s="220"/>
      <c r="B674" s="2"/>
      <c r="C674" s="773"/>
      <c r="D674" s="407"/>
      <c r="E674" s="425"/>
      <c r="F674" s="425"/>
      <c r="G674" s="425"/>
      <c r="H674" s="405"/>
      <c r="I674" s="409"/>
      <c r="J674" s="410"/>
    </row>
    <row r="675" spans="1:11" x14ac:dyDescent="0.2">
      <c r="A675" s="220" t="s">
        <v>78</v>
      </c>
      <c r="B675" s="2" t="s">
        <v>501</v>
      </c>
      <c r="C675" s="773">
        <v>3</v>
      </c>
      <c r="D675" s="407" t="s">
        <v>199</v>
      </c>
      <c r="E675" s="545">
        <v>0</v>
      </c>
      <c r="F675" s="545">
        <v>0</v>
      </c>
      <c r="G675" s="545">
        <v>0</v>
      </c>
      <c r="H675" s="545">
        <v>1478.38</v>
      </c>
      <c r="I675" s="546">
        <f>E675+F675+G675+H675</f>
        <v>1478.38</v>
      </c>
      <c r="J675" s="547">
        <f>I675*C675</f>
        <v>4435.1400000000003</v>
      </c>
      <c r="K675" s="437"/>
    </row>
    <row r="676" spans="1:11" x14ac:dyDescent="0.2">
      <c r="A676" s="220"/>
      <c r="B676" s="2"/>
      <c r="C676" s="773"/>
      <c r="D676" s="407"/>
      <c r="E676" s="425"/>
      <c r="F676" s="425"/>
      <c r="G676" s="425"/>
      <c r="H676" s="405"/>
      <c r="I676" s="409"/>
      <c r="J676" s="410"/>
    </row>
    <row r="677" spans="1:11" x14ac:dyDescent="0.2">
      <c r="A677" s="220" t="s">
        <v>79</v>
      </c>
      <c r="B677" s="2" t="s">
        <v>502</v>
      </c>
      <c r="C677" s="773">
        <v>1</v>
      </c>
      <c r="D677" s="407" t="s">
        <v>199</v>
      </c>
      <c r="E677" s="545">
        <v>0</v>
      </c>
      <c r="F677" s="545">
        <v>0</v>
      </c>
      <c r="G677" s="545">
        <v>0</v>
      </c>
      <c r="H677" s="545">
        <v>2307.6999999999998</v>
      </c>
      <c r="I677" s="546">
        <f>E677+F677+G677+H677</f>
        <v>2307.6999999999998</v>
      </c>
      <c r="J677" s="547">
        <f>I677*C677</f>
        <v>2307.6999999999998</v>
      </c>
      <c r="K677" s="437"/>
    </row>
    <row r="678" spans="1:11" x14ac:dyDescent="0.2">
      <c r="A678" s="220"/>
      <c r="B678" s="2"/>
      <c r="C678" s="773"/>
      <c r="D678" s="407"/>
      <c r="E678" s="425"/>
      <c r="F678" s="425"/>
      <c r="G678" s="425"/>
      <c r="H678" s="405"/>
      <c r="I678" s="409"/>
      <c r="J678" s="410"/>
    </row>
    <row r="679" spans="1:11" x14ac:dyDescent="0.2">
      <c r="A679" s="220" t="s">
        <v>80</v>
      </c>
      <c r="B679" s="2" t="s">
        <v>503</v>
      </c>
      <c r="C679" s="773">
        <v>1</v>
      </c>
      <c r="D679" s="407" t="s">
        <v>199</v>
      </c>
      <c r="E679" s="545">
        <v>0</v>
      </c>
      <c r="F679" s="545">
        <v>0</v>
      </c>
      <c r="G679" s="545">
        <v>0</v>
      </c>
      <c r="H679" s="545">
        <v>2217.15</v>
      </c>
      <c r="I679" s="546">
        <f>E679+F679+G679+H679</f>
        <v>2217.15</v>
      </c>
      <c r="J679" s="547">
        <f>I679*C679</f>
        <v>2217.15</v>
      </c>
      <c r="K679" s="437"/>
    </row>
    <row r="680" spans="1:11" x14ac:dyDescent="0.2">
      <c r="A680" s="220"/>
      <c r="B680" s="2"/>
      <c r="C680" s="773"/>
      <c r="D680" s="407"/>
      <c r="E680" s="425"/>
      <c r="F680" s="425"/>
      <c r="G680" s="425"/>
      <c r="H680" s="405"/>
      <c r="I680" s="409"/>
      <c r="J680" s="410"/>
    </row>
    <row r="681" spans="1:11" x14ac:dyDescent="0.2">
      <c r="A681" s="220" t="s">
        <v>81</v>
      </c>
      <c r="B681" s="2" t="s">
        <v>504</v>
      </c>
      <c r="C681" s="773">
        <v>1</v>
      </c>
      <c r="D681" s="407" t="s">
        <v>199</v>
      </c>
      <c r="E681" s="545">
        <v>0</v>
      </c>
      <c r="F681" s="545">
        <v>0</v>
      </c>
      <c r="G681" s="545">
        <v>0</v>
      </c>
      <c r="H681" s="545">
        <v>330.77</v>
      </c>
      <c r="I681" s="546">
        <f>E681+F681+G681+H681</f>
        <v>330.77</v>
      </c>
      <c r="J681" s="547">
        <f>I681*C681</f>
        <v>330.77</v>
      </c>
      <c r="K681" s="437"/>
    </row>
    <row r="682" spans="1:11" x14ac:dyDescent="0.2">
      <c r="A682" s="220"/>
      <c r="B682" s="2"/>
      <c r="C682" s="773"/>
      <c r="D682" s="407"/>
      <c r="E682" s="425"/>
      <c r="F682" s="425"/>
      <c r="G682" s="425"/>
      <c r="H682" s="405"/>
      <c r="I682" s="409"/>
      <c r="J682" s="410"/>
    </row>
    <row r="683" spans="1:11" x14ac:dyDescent="0.2">
      <c r="A683" s="220" t="s">
        <v>92</v>
      </c>
      <c r="B683" s="2" t="s">
        <v>505</v>
      </c>
      <c r="C683" s="773">
        <v>10</v>
      </c>
      <c r="D683" s="407" t="s">
        <v>199</v>
      </c>
      <c r="E683" s="545">
        <v>0</v>
      </c>
      <c r="F683" s="545">
        <v>0</v>
      </c>
      <c r="G683" s="545">
        <v>0</v>
      </c>
      <c r="H683" s="545">
        <v>430.18</v>
      </c>
      <c r="I683" s="546">
        <f>E683+F683+G683+H683</f>
        <v>430.18</v>
      </c>
      <c r="J683" s="547">
        <f>I683*C683</f>
        <v>4301.8</v>
      </c>
      <c r="K683" s="437"/>
    </row>
    <row r="684" spans="1:11" x14ac:dyDescent="0.2">
      <c r="A684" s="220"/>
      <c r="B684" s="2"/>
      <c r="C684" s="773"/>
      <c r="D684" s="407"/>
      <c r="E684" s="425"/>
      <c r="F684" s="425"/>
      <c r="G684" s="425"/>
      <c r="H684" s="405"/>
      <c r="I684" s="409"/>
      <c r="J684" s="410"/>
    </row>
    <row r="685" spans="1:11" x14ac:dyDescent="0.2">
      <c r="A685" s="220" t="s">
        <v>94</v>
      </c>
      <c r="B685" s="2" t="s">
        <v>506</v>
      </c>
      <c r="C685" s="773">
        <v>2</v>
      </c>
      <c r="D685" s="407" t="s">
        <v>199</v>
      </c>
      <c r="E685" s="545">
        <v>0</v>
      </c>
      <c r="F685" s="545">
        <v>0</v>
      </c>
      <c r="G685" s="545">
        <v>0</v>
      </c>
      <c r="H685" s="545">
        <v>1248.4000000000001</v>
      </c>
      <c r="I685" s="546">
        <f>E685+F685+G685+H685</f>
        <v>1248.4000000000001</v>
      </c>
      <c r="J685" s="547">
        <f>I685*C685</f>
        <v>2496.8000000000002</v>
      </c>
      <c r="K685" s="437"/>
    </row>
    <row r="686" spans="1:11" x14ac:dyDescent="0.2">
      <c r="A686" s="220"/>
      <c r="B686" s="2"/>
      <c r="C686" s="773"/>
      <c r="D686" s="407"/>
      <c r="E686" s="425"/>
      <c r="F686" s="425"/>
      <c r="G686" s="425"/>
      <c r="H686" s="405"/>
      <c r="I686" s="409"/>
      <c r="J686" s="410"/>
    </row>
    <row r="687" spans="1:11" x14ac:dyDescent="0.2">
      <c r="A687" s="220" t="s">
        <v>96</v>
      </c>
      <c r="B687" s="2" t="s">
        <v>507</v>
      </c>
      <c r="C687" s="773">
        <v>2</v>
      </c>
      <c r="D687" s="407" t="s">
        <v>199</v>
      </c>
      <c r="E687" s="545">
        <v>0</v>
      </c>
      <c r="F687" s="545">
        <v>0</v>
      </c>
      <c r="G687" s="545">
        <v>0</v>
      </c>
      <c r="H687" s="545">
        <v>5360.86</v>
      </c>
      <c r="I687" s="546">
        <f>E687+F687+G687+H687</f>
        <v>5360.86</v>
      </c>
      <c r="J687" s="547">
        <f>I687*C687</f>
        <v>10721.72</v>
      </c>
      <c r="K687" s="437"/>
    </row>
    <row r="688" spans="1:11" x14ac:dyDescent="0.2">
      <c r="A688" s="220"/>
      <c r="B688" s="2"/>
      <c r="C688" s="773"/>
      <c r="D688" s="407"/>
      <c r="E688" s="425"/>
      <c r="F688" s="425"/>
      <c r="G688" s="425"/>
      <c r="H688" s="405"/>
      <c r="I688" s="409"/>
      <c r="J688" s="410"/>
    </row>
    <row r="689" spans="1:11" x14ac:dyDescent="0.2">
      <c r="A689" s="220" t="s">
        <v>99</v>
      </c>
      <c r="B689" s="2" t="s">
        <v>508</v>
      </c>
      <c r="C689" s="773">
        <v>5</v>
      </c>
      <c r="D689" s="407" t="s">
        <v>199</v>
      </c>
      <c r="E689" s="545">
        <v>0</v>
      </c>
      <c r="F689" s="545">
        <v>0</v>
      </c>
      <c r="G689" s="545">
        <v>0</v>
      </c>
      <c r="H689" s="545">
        <v>5360.86</v>
      </c>
      <c r="I689" s="546">
        <f>E689+F689+G689+H689</f>
        <v>5360.86</v>
      </c>
      <c r="J689" s="547">
        <f>I689*C689</f>
        <v>26804.3</v>
      </c>
      <c r="K689" s="437"/>
    </row>
    <row r="690" spans="1:11" x14ac:dyDescent="0.2">
      <c r="A690" s="220"/>
      <c r="B690" s="2"/>
      <c r="C690" s="773"/>
      <c r="D690" s="407"/>
      <c r="E690" s="425"/>
      <c r="F690" s="425"/>
      <c r="G690" s="425"/>
      <c r="H690" s="405"/>
      <c r="I690" s="409"/>
      <c r="J690" s="410"/>
    </row>
    <row r="691" spans="1:11" x14ac:dyDescent="0.2">
      <c r="A691" s="220" t="s">
        <v>101</v>
      </c>
      <c r="B691" s="2" t="s">
        <v>509</v>
      </c>
      <c r="C691" s="773">
        <v>4</v>
      </c>
      <c r="D691" s="407" t="s">
        <v>199</v>
      </c>
      <c r="E691" s="545">
        <v>0</v>
      </c>
      <c r="F691" s="545">
        <v>0</v>
      </c>
      <c r="G691" s="545">
        <v>0</v>
      </c>
      <c r="H691" s="545">
        <v>2723.35</v>
      </c>
      <c r="I691" s="546">
        <f>E691+F691+G691+H691</f>
        <v>2723.35</v>
      </c>
      <c r="J691" s="547">
        <f>I691*C691</f>
        <v>10893.4</v>
      </c>
      <c r="K691" s="437"/>
    </row>
    <row r="692" spans="1:11" x14ac:dyDescent="0.2">
      <c r="A692" s="220"/>
      <c r="B692" s="2"/>
      <c r="C692" s="773"/>
      <c r="D692" s="407"/>
      <c r="E692" s="425"/>
      <c r="F692" s="425"/>
      <c r="G692" s="425"/>
      <c r="H692" s="405"/>
      <c r="I692" s="409"/>
      <c r="J692" s="410"/>
    </row>
    <row r="693" spans="1:11" x14ac:dyDescent="0.2">
      <c r="A693" s="220" t="s">
        <v>103</v>
      </c>
      <c r="B693" s="2" t="s">
        <v>510</v>
      </c>
      <c r="C693" s="773">
        <v>2</v>
      </c>
      <c r="D693" s="407" t="s">
        <v>199</v>
      </c>
      <c r="E693" s="545">
        <v>0</v>
      </c>
      <c r="F693" s="545">
        <v>0</v>
      </c>
      <c r="G693" s="545">
        <v>0</v>
      </c>
      <c r="H693" s="545">
        <v>2723.35</v>
      </c>
      <c r="I693" s="546">
        <f>E693+F693+G693+H693</f>
        <v>2723.35</v>
      </c>
      <c r="J693" s="547">
        <f>I693*C693</f>
        <v>5446.7</v>
      </c>
      <c r="K693" s="437"/>
    </row>
    <row r="694" spans="1:11" x14ac:dyDescent="0.2">
      <c r="A694" s="220"/>
      <c r="B694" s="2"/>
      <c r="C694" s="773"/>
      <c r="D694" s="407"/>
      <c r="E694" s="425"/>
      <c r="F694" s="425"/>
      <c r="G694" s="425"/>
      <c r="H694" s="405"/>
      <c r="I694" s="409"/>
      <c r="J694" s="410"/>
    </row>
    <row r="695" spans="1:11" x14ac:dyDescent="0.2">
      <c r="A695" s="220" t="s">
        <v>105</v>
      </c>
      <c r="B695" s="2" t="s">
        <v>511</v>
      </c>
      <c r="C695" s="773">
        <v>4</v>
      </c>
      <c r="D695" s="407" t="s">
        <v>199</v>
      </c>
      <c r="E695" s="545">
        <v>0</v>
      </c>
      <c r="F695" s="545">
        <v>0</v>
      </c>
      <c r="G695" s="545">
        <v>0</v>
      </c>
      <c r="H695" s="545">
        <v>2771.48</v>
      </c>
      <c r="I695" s="546">
        <f>E695+F695+G695+H695</f>
        <v>2771.48</v>
      </c>
      <c r="J695" s="547">
        <f>I695*C695</f>
        <v>11085.92</v>
      </c>
      <c r="K695" s="437"/>
    </row>
    <row r="696" spans="1:11" x14ac:dyDescent="0.2">
      <c r="A696" s="220"/>
      <c r="B696" s="2"/>
      <c r="C696" s="773"/>
      <c r="D696" s="407"/>
      <c r="E696" s="425"/>
      <c r="F696" s="425"/>
      <c r="G696" s="425"/>
      <c r="H696" s="405"/>
      <c r="I696" s="409"/>
      <c r="J696" s="410"/>
    </row>
    <row r="697" spans="1:11" x14ac:dyDescent="0.2">
      <c r="A697" s="220" t="s">
        <v>107</v>
      </c>
      <c r="B697" s="2" t="s">
        <v>512</v>
      </c>
      <c r="C697" s="773">
        <v>14</v>
      </c>
      <c r="D697" s="407" t="s">
        <v>199</v>
      </c>
      <c r="E697" s="545">
        <v>0</v>
      </c>
      <c r="F697" s="545">
        <v>0</v>
      </c>
      <c r="G697" s="545">
        <v>0</v>
      </c>
      <c r="H697" s="545">
        <v>2879.38</v>
      </c>
      <c r="I697" s="546">
        <f>E697+F697+G697+H697</f>
        <v>2879.38</v>
      </c>
      <c r="J697" s="547">
        <f>I697*C697</f>
        <v>40311.32</v>
      </c>
      <c r="K697" s="437"/>
    </row>
    <row r="698" spans="1:11" x14ac:dyDescent="0.2">
      <c r="A698" s="220"/>
      <c r="B698" s="2"/>
      <c r="C698" s="773"/>
      <c r="D698" s="407"/>
      <c r="E698" s="425"/>
      <c r="F698" s="425"/>
      <c r="G698" s="425"/>
      <c r="H698" s="405"/>
      <c r="I698" s="409"/>
      <c r="J698" s="410"/>
    </row>
    <row r="699" spans="1:11" x14ac:dyDescent="0.2">
      <c r="A699" s="220" t="s">
        <v>109</v>
      </c>
      <c r="B699" s="2" t="s">
        <v>513</v>
      </c>
      <c r="C699" s="773">
        <v>1</v>
      </c>
      <c r="D699" s="407" t="s">
        <v>199</v>
      </c>
      <c r="E699" s="545">
        <v>0</v>
      </c>
      <c r="F699" s="545">
        <v>0</v>
      </c>
      <c r="G699" s="545">
        <v>0</v>
      </c>
      <c r="H699" s="545">
        <v>2879.38</v>
      </c>
      <c r="I699" s="546">
        <f>E699+F699+G699+H699</f>
        <v>2879.38</v>
      </c>
      <c r="J699" s="547">
        <f>I699*C699</f>
        <v>2879.38</v>
      </c>
      <c r="K699" s="437"/>
    </row>
    <row r="700" spans="1:11" x14ac:dyDescent="0.2">
      <c r="A700" s="220"/>
      <c r="B700" s="2"/>
      <c r="C700" s="773"/>
      <c r="D700" s="407"/>
      <c r="E700" s="425"/>
      <c r="F700" s="425"/>
      <c r="G700" s="425"/>
      <c r="H700" s="405"/>
      <c r="I700" s="409"/>
      <c r="J700" s="410"/>
    </row>
    <row r="701" spans="1:11" hidden="1" x14ac:dyDescent="0.2">
      <c r="A701" s="220"/>
      <c r="B701" s="2"/>
      <c r="C701" s="773"/>
      <c r="D701" s="407"/>
      <c r="E701" s="425"/>
      <c r="F701" s="425"/>
      <c r="G701" s="425"/>
      <c r="H701" s="405"/>
      <c r="I701" s="409"/>
      <c r="J701" s="410"/>
    </row>
    <row r="702" spans="1:11" hidden="1" x14ac:dyDescent="0.2">
      <c r="A702" s="220"/>
      <c r="B702" s="2"/>
      <c r="C702" s="773"/>
      <c r="D702" s="407"/>
      <c r="E702" s="425"/>
      <c r="F702" s="425"/>
      <c r="G702" s="425"/>
      <c r="H702" s="405"/>
      <c r="I702" s="409"/>
      <c r="J702" s="410"/>
    </row>
    <row r="703" spans="1:11" x14ac:dyDescent="0.2">
      <c r="A703" s="220"/>
      <c r="B703" s="2"/>
      <c r="C703" s="773"/>
      <c r="D703" s="407"/>
      <c r="E703" s="425"/>
      <c r="F703" s="425"/>
      <c r="G703" s="425"/>
      <c r="H703" s="405"/>
      <c r="I703" s="409"/>
      <c r="J703" s="410"/>
    </row>
    <row r="704" spans="1:11" ht="13.5" customHeight="1" x14ac:dyDescent="0.2">
      <c r="A704" s="220"/>
      <c r="B704" s="2"/>
      <c r="C704" s="773"/>
      <c r="D704" s="407"/>
      <c r="E704" s="425"/>
      <c r="F704" s="425"/>
      <c r="G704" s="425"/>
      <c r="H704" s="405"/>
      <c r="I704" s="409"/>
      <c r="J704" s="410"/>
    </row>
    <row r="705" spans="1:11" ht="12" customHeight="1" x14ac:dyDescent="0.2">
      <c r="A705" s="220"/>
      <c r="B705" s="2"/>
      <c r="C705" s="773"/>
      <c r="D705" s="407"/>
      <c r="E705" s="425"/>
      <c r="F705" s="425"/>
      <c r="G705" s="425"/>
      <c r="H705" s="405"/>
      <c r="I705" s="409"/>
      <c r="J705" s="410"/>
    </row>
    <row r="706" spans="1:11" s="4" customFormat="1" ht="15.75" thickBot="1" x14ac:dyDescent="0.3">
      <c r="A706" s="226"/>
      <c r="B706" s="32" t="s">
        <v>111</v>
      </c>
      <c r="C706" s="872"/>
      <c r="D706" s="445"/>
      <c r="E706" s="412"/>
      <c r="F706" s="412"/>
      <c r="G706" s="412"/>
      <c r="H706" s="411"/>
      <c r="I706" s="413"/>
      <c r="J706" s="413">
        <f>SUM(J673:J705)</f>
        <v>132651.54</v>
      </c>
      <c r="K706" s="242">
        <v>19</v>
      </c>
    </row>
    <row r="707" spans="1:11" ht="15" thickTop="1" x14ac:dyDescent="0.2">
      <c r="A707" s="42"/>
      <c r="B707" s="2"/>
      <c r="D707" s="407"/>
      <c r="E707" s="405"/>
      <c r="F707" s="425"/>
      <c r="G707" s="425"/>
      <c r="H707" s="405"/>
      <c r="I707" s="409"/>
      <c r="J707" s="410"/>
    </row>
    <row r="708" spans="1:11" ht="15" x14ac:dyDescent="0.2">
      <c r="A708" s="41"/>
      <c r="B708" s="227" t="s">
        <v>485</v>
      </c>
      <c r="C708" s="773"/>
      <c r="D708" s="407"/>
      <c r="E708" s="405"/>
      <c r="F708" s="425"/>
      <c r="G708" s="425"/>
      <c r="H708" s="405"/>
      <c r="I708" s="409"/>
      <c r="J708" s="410"/>
    </row>
    <row r="709" spans="1:11" ht="15" x14ac:dyDescent="0.2">
      <c r="A709" s="41"/>
      <c r="B709" s="231"/>
      <c r="C709" s="773"/>
      <c r="D709" s="407"/>
      <c r="E709" s="405"/>
      <c r="F709" s="425"/>
      <c r="G709" s="425"/>
      <c r="H709" s="405"/>
      <c r="I709" s="409"/>
      <c r="J709" s="410"/>
    </row>
    <row r="710" spans="1:11" ht="28.5" x14ac:dyDescent="0.2">
      <c r="A710" s="41"/>
      <c r="B710" s="30" t="s">
        <v>486</v>
      </c>
      <c r="C710" s="773"/>
      <c r="D710" s="407"/>
      <c r="E710" s="405"/>
      <c r="F710" s="425"/>
      <c r="G710" s="425"/>
      <c r="H710" s="405"/>
      <c r="I710" s="409"/>
      <c r="J710" s="410"/>
    </row>
    <row r="711" spans="1:11" x14ac:dyDescent="0.2">
      <c r="A711" s="41"/>
      <c r="B711" s="38"/>
      <c r="C711" s="773"/>
      <c r="D711" s="407"/>
      <c r="E711" s="405"/>
      <c r="F711" s="425"/>
      <c r="G711" s="425"/>
      <c r="H711" s="405"/>
      <c r="I711" s="409"/>
      <c r="J711" s="410"/>
    </row>
    <row r="712" spans="1:11" x14ac:dyDescent="0.2">
      <c r="A712" s="220" t="s">
        <v>77</v>
      </c>
      <c r="B712" s="2" t="s">
        <v>514</v>
      </c>
      <c r="C712" s="773">
        <v>1</v>
      </c>
      <c r="D712" s="407" t="s">
        <v>199</v>
      </c>
      <c r="E712" s="545">
        <v>0</v>
      </c>
      <c r="F712" s="545">
        <v>0</v>
      </c>
      <c r="G712" s="545">
        <v>0</v>
      </c>
      <c r="H712" s="545">
        <v>2932.55</v>
      </c>
      <c r="I712" s="546">
        <f>E712+F712+G712+H712</f>
        <v>2932.55</v>
      </c>
      <c r="J712" s="547">
        <f>I712*C712</f>
        <v>2932.55</v>
      </c>
      <c r="K712" s="437"/>
    </row>
    <row r="713" spans="1:11" x14ac:dyDescent="0.2">
      <c r="A713" s="220"/>
      <c r="B713" s="2"/>
      <c r="C713" s="773"/>
      <c r="D713" s="407"/>
      <c r="E713" s="425"/>
      <c r="F713" s="425"/>
      <c r="G713" s="425"/>
      <c r="H713" s="405"/>
      <c r="I713" s="409"/>
      <c r="J713" s="410"/>
    </row>
    <row r="714" spans="1:11" x14ac:dyDescent="0.2">
      <c r="A714" s="220" t="s">
        <v>78</v>
      </c>
      <c r="B714" s="2" t="s">
        <v>515</v>
      </c>
      <c r="C714" s="773">
        <v>2</v>
      </c>
      <c r="D714" s="407" t="s">
        <v>199</v>
      </c>
      <c r="E714" s="545">
        <v>0</v>
      </c>
      <c r="F714" s="545">
        <v>0</v>
      </c>
      <c r="G714" s="545">
        <v>0</v>
      </c>
      <c r="H714" s="545">
        <v>2339.4299999999998</v>
      </c>
      <c r="I714" s="546">
        <f>E714+F714+G714+H714</f>
        <v>2339.4299999999998</v>
      </c>
      <c r="J714" s="547">
        <f>I714*C714</f>
        <v>4678.8599999999997</v>
      </c>
      <c r="K714" s="437"/>
    </row>
    <row r="715" spans="1:11" x14ac:dyDescent="0.2">
      <c r="A715" s="220"/>
      <c r="B715" s="2"/>
      <c r="C715" s="773"/>
      <c r="D715" s="407"/>
      <c r="E715" s="425"/>
      <c r="F715" s="425"/>
      <c r="G715" s="425"/>
      <c r="H715" s="405"/>
      <c r="I715" s="409"/>
      <c r="J715" s="410"/>
    </row>
    <row r="716" spans="1:11" x14ac:dyDescent="0.2">
      <c r="A716" s="220" t="s">
        <v>79</v>
      </c>
      <c r="B716" s="2" t="s">
        <v>516</v>
      </c>
      <c r="C716" s="773">
        <v>1</v>
      </c>
      <c r="D716" s="407" t="s">
        <v>199</v>
      </c>
      <c r="E716" s="545">
        <v>0</v>
      </c>
      <c r="F716" s="545">
        <v>0</v>
      </c>
      <c r="G716" s="545">
        <v>0</v>
      </c>
      <c r="H716" s="545">
        <v>2530.81</v>
      </c>
      <c r="I716" s="546">
        <f>E716+F716+G716+H716</f>
        <v>2530.81</v>
      </c>
      <c r="J716" s="547">
        <f>I716*C716</f>
        <v>2530.81</v>
      </c>
      <c r="K716" s="437"/>
    </row>
    <row r="717" spans="1:11" x14ac:dyDescent="0.2">
      <c r="A717" s="220"/>
      <c r="B717" s="2"/>
      <c r="C717" s="773"/>
      <c r="D717" s="407"/>
      <c r="E717" s="425"/>
      <c r="F717" s="425"/>
      <c r="G717" s="425"/>
      <c r="H717" s="405"/>
      <c r="I717" s="409"/>
      <c r="J717" s="410"/>
    </row>
    <row r="718" spans="1:11" x14ac:dyDescent="0.2">
      <c r="A718" s="220" t="s">
        <v>80</v>
      </c>
      <c r="B718" s="2" t="s">
        <v>517</v>
      </c>
      <c r="C718" s="773">
        <v>1</v>
      </c>
      <c r="D718" s="407" t="s">
        <v>199</v>
      </c>
      <c r="E718" s="545">
        <v>0</v>
      </c>
      <c r="F718" s="545">
        <v>0</v>
      </c>
      <c r="G718" s="545">
        <v>0</v>
      </c>
      <c r="H718" s="545">
        <v>2530.81</v>
      </c>
      <c r="I718" s="546">
        <f>E718+F718+G718+H718</f>
        <v>2530.81</v>
      </c>
      <c r="J718" s="547">
        <f>I718*C718</f>
        <v>2530.81</v>
      </c>
      <c r="K718" s="437"/>
    </row>
    <row r="719" spans="1:11" x14ac:dyDescent="0.2">
      <c r="A719" s="220"/>
      <c r="B719" s="2"/>
      <c r="C719" s="773"/>
      <c r="D719" s="407"/>
      <c r="E719" s="425"/>
      <c r="F719" s="425"/>
      <c r="G719" s="425"/>
      <c r="H719" s="405"/>
      <c r="I719" s="409"/>
      <c r="J719" s="410"/>
    </row>
    <row r="720" spans="1:11" x14ac:dyDescent="0.2">
      <c r="A720" s="220" t="s">
        <v>81</v>
      </c>
      <c r="B720" s="2" t="s">
        <v>518</v>
      </c>
      <c r="C720" s="773">
        <v>1</v>
      </c>
      <c r="D720" s="407" t="s">
        <v>199</v>
      </c>
      <c r="E720" s="545">
        <v>0</v>
      </c>
      <c r="F720" s="545">
        <v>0</v>
      </c>
      <c r="G720" s="545">
        <v>0</v>
      </c>
      <c r="H720" s="545">
        <v>2423.37</v>
      </c>
      <c r="I720" s="546">
        <f>E720+F720+G720+H720</f>
        <v>2423.37</v>
      </c>
      <c r="J720" s="547">
        <f>I720*C720</f>
        <v>2423.37</v>
      </c>
      <c r="K720" s="437"/>
    </row>
    <row r="721" spans="1:11" x14ac:dyDescent="0.2">
      <c r="A721" s="220"/>
      <c r="B721" s="2"/>
      <c r="C721" s="773"/>
      <c r="D721" s="407"/>
      <c r="E721" s="425"/>
      <c r="F721" s="425"/>
      <c r="G721" s="425"/>
      <c r="H721" s="405"/>
      <c r="I721" s="409"/>
      <c r="J721" s="410"/>
    </row>
    <row r="722" spans="1:11" x14ac:dyDescent="0.2">
      <c r="A722" s="220" t="s">
        <v>92</v>
      </c>
      <c r="B722" s="2" t="s">
        <v>519</v>
      </c>
      <c r="C722" s="773">
        <v>3</v>
      </c>
      <c r="D722" s="407" t="s">
        <v>199</v>
      </c>
      <c r="E722" s="545">
        <v>0</v>
      </c>
      <c r="F722" s="545">
        <v>0</v>
      </c>
      <c r="G722" s="545">
        <v>0</v>
      </c>
      <c r="H722" s="545">
        <v>2423.37</v>
      </c>
      <c r="I722" s="546">
        <f>E722+F722+G722+H722</f>
        <v>2423.37</v>
      </c>
      <c r="J722" s="547">
        <f>I722*C722</f>
        <v>7270.11</v>
      </c>
      <c r="K722" s="437"/>
    </row>
    <row r="723" spans="1:11" x14ac:dyDescent="0.2">
      <c r="A723" s="220"/>
      <c r="B723" s="2"/>
      <c r="C723" s="773"/>
      <c r="D723" s="407"/>
      <c r="E723" s="425"/>
      <c r="F723" s="425"/>
      <c r="G723" s="425"/>
      <c r="H723" s="405"/>
      <c r="I723" s="409"/>
      <c r="J723" s="410"/>
    </row>
    <row r="724" spans="1:11" x14ac:dyDescent="0.2">
      <c r="A724" s="220" t="s">
        <v>94</v>
      </c>
      <c r="B724" s="2" t="s">
        <v>520</v>
      </c>
      <c r="C724" s="773">
        <v>6</v>
      </c>
      <c r="D724" s="407" t="s">
        <v>199</v>
      </c>
      <c r="E724" s="545">
        <v>0</v>
      </c>
      <c r="F724" s="545">
        <v>0</v>
      </c>
      <c r="G724" s="545">
        <v>0</v>
      </c>
      <c r="H724" s="545">
        <v>2580.56</v>
      </c>
      <c r="I724" s="546">
        <f>E724+F724+G724+H724</f>
        <v>2580.56</v>
      </c>
      <c r="J724" s="547">
        <f>I724*C724</f>
        <v>15483.36</v>
      </c>
      <c r="K724" s="437"/>
    </row>
    <row r="725" spans="1:11" x14ac:dyDescent="0.2">
      <c r="A725" s="220"/>
      <c r="B725" s="2"/>
      <c r="C725" s="773"/>
      <c r="D725" s="407"/>
      <c r="E725" s="425"/>
      <c r="F725" s="425"/>
      <c r="G725" s="425"/>
      <c r="H725" s="405"/>
      <c r="I725" s="409"/>
      <c r="J725" s="410"/>
    </row>
    <row r="726" spans="1:11" x14ac:dyDescent="0.2">
      <c r="A726" s="220" t="s">
        <v>96</v>
      </c>
      <c r="B726" s="2" t="s">
        <v>521</v>
      </c>
      <c r="C726" s="773">
        <v>2</v>
      </c>
      <c r="D726" s="407" t="s">
        <v>199</v>
      </c>
      <c r="E726" s="545">
        <v>0</v>
      </c>
      <c r="F726" s="545">
        <v>0</v>
      </c>
      <c r="G726" s="545">
        <v>0</v>
      </c>
      <c r="H726" s="545">
        <v>2633.73</v>
      </c>
      <c r="I726" s="546">
        <f>E726+F726+G726+H726</f>
        <v>2633.73</v>
      </c>
      <c r="J726" s="547">
        <f>I726*C726</f>
        <v>5267.46</v>
      </c>
      <c r="K726" s="437"/>
    </row>
    <row r="727" spans="1:11" x14ac:dyDescent="0.2">
      <c r="A727" s="220"/>
      <c r="B727" s="2"/>
      <c r="C727" s="773"/>
      <c r="D727" s="407"/>
      <c r="E727" s="425"/>
      <c r="F727" s="425"/>
      <c r="G727" s="425"/>
      <c r="H727" s="405"/>
      <c r="I727" s="409"/>
      <c r="J727" s="410"/>
    </row>
    <row r="728" spans="1:11" x14ac:dyDescent="0.2">
      <c r="A728" s="220" t="s">
        <v>99</v>
      </c>
      <c r="B728" s="2" t="s">
        <v>522</v>
      </c>
      <c r="C728" s="773">
        <v>1</v>
      </c>
      <c r="D728" s="407" t="s">
        <v>199</v>
      </c>
      <c r="E728" s="545">
        <v>0</v>
      </c>
      <c r="F728" s="545">
        <v>0</v>
      </c>
      <c r="G728" s="545">
        <v>0</v>
      </c>
      <c r="H728" s="545">
        <v>3897.6</v>
      </c>
      <c r="I728" s="546">
        <f>E728+F728+G728+H728</f>
        <v>3897.6</v>
      </c>
      <c r="J728" s="547">
        <f>I728*C728</f>
        <v>3897.6</v>
      </c>
      <c r="K728" s="437"/>
    </row>
    <row r="729" spans="1:11" x14ac:dyDescent="0.2">
      <c r="A729" s="220"/>
      <c r="B729" s="2"/>
      <c r="C729" s="773"/>
      <c r="D729" s="407"/>
      <c r="E729" s="425"/>
      <c r="F729" s="425"/>
      <c r="G729" s="425"/>
      <c r="H729" s="405"/>
      <c r="I729" s="409"/>
      <c r="J729" s="410"/>
    </row>
    <row r="730" spans="1:11" x14ac:dyDescent="0.2">
      <c r="A730" s="220" t="s">
        <v>101</v>
      </c>
      <c r="B730" s="2" t="s">
        <v>523</v>
      </c>
      <c r="C730" s="773">
        <v>1</v>
      </c>
      <c r="D730" s="407" t="s">
        <v>199</v>
      </c>
      <c r="E730" s="545">
        <v>0</v>
      </c>
      <c r="F730" s="545">
        <v>0</v>
      </c>
      <c r="G730" s="545">
        <v>0</v>
      </c>
      <c r="H730" s="545">
        <v>3897.6</v>
      </c>
      <c r="I730" s="546">
        <f>E730+F730+G730+H730</f>
        <v>3897.6</v>
      </c>
      <c r="J730" s="547">
        <f>I730*C730</f>
        <v>3897.6</v>
      </c>
      <c r="K730" s="437"/>
    </row>
    <row r="731" spans="1:11" x14ac:dyDescent="0.2">
      <c r="A731" s="220"/>
      <c r="B731" s="2"/>
      <c r="C731" s="773"/>
      <c r="D731" s="407"/>
      <c r="E731" s="425"/>
      <c r="F731" s="425"/>
      <c r="G731" s="425"/>
      <c r="H731" s="405"/>
      <c r="I731" s="409"/>
      <c r="J731" s="453"/>
    </row>
    <row r="732" spans="1:11" x14ac:dyDescent="0.2">
      <c r="A732" s="220" t="s">
        <v>103</v>
      </c>
      <c r="B732" s="2" t="s">
        <v>524</v>
      </c>
      <c r="C732" s="773">
        <v>2</v>
      </c>
      <c r="D732" s="407" t="s">
        <v>199</v>
      </c>
      <c r="E732" s="545">
        <v>0</v>
      </c>
      <c r="F732" s="545">
        <v>0</v>
      </c>
      <c r="G732" s="545">
        <v>0</v>
      </c>
      <c r="H732" s="545">
        <v>1386.93</v>
      </c>
      <c r="I732" s="546">
        <f>E732+F732+G732+H732</f>
        <v>1386.93</v>
      </c>
      <c r="J732" s="547">
        <f>I732*C732</f>
        <v>2773.86</v>
      </c>
      <c r="K732" s="437"/>
    </row>
    <row r="733" spans="1:11" x14ac:dyDescent="0.2">
      <c r="A733" s="220"/>
      <c r="B733" s="2"/>
      <c r="C733" s="773"/>
      <c r="D733" s="407"/>
      <c r="E733" s="425"/>
      <c r="F733" s="425"/>
      <c r="G733" s="425"/>
      <c r="H733" s="405"/>
      <c r="I733" s="409"/>
      <c r="J733" s="453"/>
    </row>
    <row r="734" spans="1:11" x14ac:dyDescent="0.2">
      <c r="A734" s="220" t="s">
        <v>105</v>
      </c>
      <c r="B734" s="2" t="s">
        <v>525</v>
      </c>
      <c r="C734" s="773">
        <v>2</v>
      </c>
      <c r="D734" s="407" t="s">
        <v>199</v>
      </c>
      <c r="E734" s="545">
        <v>0</v>
      </c>
      <c r="F734" s="545">
        <v>0</v>
      </c>
      <c r="G734" s="545">
        <v>0</v>
      </c>
      <c r="H734" s="545">
        <v>1896.04</v>
      </c>
      <c r="I734" s="546">
        <f>E734+F734+G734+H734</f>
        <v>1896.04</v>
      </c>
      <c r="J734" s="547">
        <f>I734*C734</f>
        <v>3792.08</v>
      </c>
      <c r="K734" s="437"/>
    </row>
    <row r="735" spans="1:11" x14ac:dyDescent="0.2">
      <c r="A735" s="220"/>
      <c r="B735" s="2"/>
      <c r="C735" s="773"/>
      <c r="D735" s="407"/>
      <c r="E735" s="425"/>
      <c r="F735" s="425"/>
      <c r="G735" s="425"/>
      <c r="H735" s="405"/>
      <c r="I735" s="409"/>
      <c r="J735" s="410"/>
    </row>
    <row r="736" spans="1:11" x14ac:dyDescent="0.2">
      <c r="A736" s="220" t="s">
        <v>107</v>
      </c>
      <c r="B736" s="2" t="s">
        <v>526</v>
      </c>
      <c r="C736" s="773">
        <v>1</v>
      </c>
      <c r="D736" s="407" t="s">
        <v>199</v>
      </c>
      <c r="E736" s="545">
        <v>0</v>
      </c>
      <c r="F736" s="545">
        <v>0</v>
      </c>
      <c r="G736" s="545">
        <v>0</v>
      </c>
      <c r="H736" s="545">
        <v>1896.04</v>
      </c>
      <c r="I736" s="546">
        <f>E736+F736+G736+H736</f>
        <v>1896.04</v>
      </c>
      <c r="J736" s="547">
        <f>I736*C736</f>
        <v>1896.04</v>
      </c>
      <c r="K736" s="437"/>
    </row>
    <row r="737" spans="1:11" x14ac:dyDescent="0.2">
      <c r="A737" s="220"/>
      <c r="B737" s="2"/>
      <c r="C737" s="773"/>
      <c r="D737" s="407"/>
      <c r="E737" s="425"/>
      <c r="F737" s="425"/>
      <c r="G737" s="425"/>
      <c r="H737" s="405"/>
      <c r="I737" s="409"/>
      <c r="J737" s="453"/>
    </row>
    <row r="738" spans="1:11" ht="13.5" customHeight="1" x14ac:dyDescent="0.2">
      <c r="A738" s="220" t="s">
        <v>109</v>
      </c>
      <c r="B738" s="2" t="s">
        <v>527</v>
      </c>
      <c r="C738" s="773">
        <v>3</v>
      </c>
      <c r="D738" s="407" t="s">
        <v>199</v>
      </c>
      <c r="E738" s="545">
        <v>0</v>
      </c>
      <c r="F738" s="545">
        <v>0</v>
      </c>
      <c r="G738" s="545">
        <v>0</v>
      </c>
      <c r="H738" s="545">
        <v>1170.21</v>
      </c>
      <c r="I738" s="546">
        <f>E738+F738+G738+H738</f>
        <v>1170.21</v>
      </c>
      <c r="J738" s="547">
        <f>I738*C738</f>
        <v>3510.63</v>
      </c>
      <c r="K738" s="437"/>
    </row>
    <row r="739" spans="1:11" hidden="1" x14ac:dyDescent="0.2">
      <c r="A739" s="225"/>
      <c r="B739" s="38"/>
      <c r="C739" s="773"/>
      <c r="D739" s="407"/>
      <c r="E739" s="425"/>
      <c r="F739" s="425"/>
      <c r="G739" s="425"/>
      <c r="H739" s="405"/>
      <c r="I739" s="409"/>
      <c r="J739" s="453"/>
    </row>
    <row r="740" spans="1:11" x14ac:dyDescent="0.2">
      <c r="A740" s="225"/>
      <c r="B740" s="38"/>
      <c r="C740" s="773"/>
      <c r="D740" s="407"/>
      <c r="E740" s="425"/>
      <c r="F740" s="425"/>
      <c r="G740" s="425"/>
      <c r="H740" s="405"/>
      <c r="I740" s="409"/>
      <c r="J740" s="453"/>
    </row>
    <row r="741" spans="1:11" ht="3.75" customHeight="1" x14ac:dyDescent="0.2">
      <c r="A741" s="225"/>
      <c r="B741" s="38"/>
      <c r="C741" s="773"/>
      <c r="D741" s="407"/>
      <c r="E741" s="425"/>
      <c r="F741" s="425"/>
      <c r="G741" s="425"/>
      <c r="H741" s="405"/>
      <c r="I741" s="409"/>
      <c r="J741" s="453"/>
    </row>
    <row r="742" spans="1:11" x14ac:dyDescent="0.2">
      <c r="A742" s="225"/>
      <c r="B742" s="38"/>
      <c r="C742" s="773"/>
      <c r="D742" s="407"/>
      <c r="E742" s="425"/>
      <c r="F742" s="425"/>
      <c r="G742" s="425"/>
      <c r="H742" s="405"/>
      <c r="I742" s="409"/>
      <c r="J742" s="453"/>
    </row>
    <row r="743" spans="1:11" x14ac:dyDescent="0.2">
      <c r="A743" s="225"/>
      <c r="B743" s="38"/>
      <c r="C743" s="773"/>
      <c r="D743" s="407"/>
      <c r="E743" s="425"/>
      <c r="F743" s="425"/>
      <c r="G743" s="425"/>
      <c r="H743" s="405"/>
      <c r="I743" s="409"/>
      <c r="J743" s="453"/>
    </row>
    <row r="744" spans="1:11" ht="9" customHeight="1" x14ac:dyDescent="0.2">
      <c r="A744" s="41"/>
      <c r="B744" s="38"/>
      <c r="C744" s="773"/>
      <c r="D744" s="407"/>
      <c r="E744" s="425"/>
      <c r="F744" s="425"/>
      <c r="G744" s="425"/>
      <c r="H744" s="405"/>
      <c r="I744" s="409"/>
      <c r="J744" s="453"/>
    </row>
    <row r="745" spans="1:11" s="4" customFormat="1" ht="15.75" thickBot="1" x14ac:dyDescent="0.3">
      <c r="A745" s="54"/>
      <c r="B745" s="32" t="s">
        <v>111</v>
      </c>
      <c r="C745" s="772"/>
      <c r="D745" s="445"/>
      <c r="E745" s="412"/>
      <c r="F745" s="412"/>
      <c r="G745" s="412"/>
      <c r="H745" s="411"/>
      <c r="I745" s="413"/>
      <c r="J745" s="413">
        <f>SUM(J712:J744)</f>
        <v>62885.14</v>
      </c>
      <c r="K745" s="242">
        <v>20</v>
      </c>
    </row>
    <row r="746" spans="1:11" ht="15" thickTop="1" x14ac:dyDescent="0.2">
      <c r="A746" s="41"/>
      <c r="B746" s="38"/>
      <c r="C746" s="773"/>
      <c r="D746" s="407"/>
      <c r="E746" s="405"/>
      <c r="F746" s="425"/>
      <c r="G746" s="425"/>
      <c r="H746" s="405"/>
      <c r="I746" s="409"/>
      <c r="J746" s="410"/>
    </row>
    <row r="747" spans="1:11" ht="15" x14ac:dyDescent="0.2">
      <c r="A747" s="41"/>
      <c r="B747" s="227" t="s">
        <v>485</v>
      </c>
      <c r="C747" s="773"/>
      <c r="D747" s="407"/>
      <c r="E747" s="405"/>
      <c r="F747" s="425"/>
      <c r="G747" s="425"/>
      <c r="H747" s="405"/>
      <c r="I747" s="409"/>
      <c r="J747" s="410"/>
    </row>
    <row r="748" spans="1:11" ht="15" x14ac:dyDescent="0.2">
      <c r="A748" s="41"/>
      <c r="B748" s="230"/>
      <c r="C748" s="773"/>
      <c r="D748" s="407"/>
      <c r="E748" s="405"/>
      <c r="F748" s="425"/>
      <c r="G748" s="425"/>
      <c r="H748" s="405"/>
      <c r="I748" s="409"/>
      <c r="J748" s="410"/>
    </row>
    <row r="749" spans="1:11" ht="28.5" x14ac:dyDescent="0.2">
      <c r="A749" s="41"/>
      <c r="B749" s="30" t="s">
        <v>486</v>
      </c>
      <c r="C749" s="773"/>
      <c r="D749" s="407"/>
      <c r="E749" s="405"/>
      <c r="F749" s="425"/>
      <c r="G749" s="425"/>
      <c r="H749" s="405"/>
      <c r="I749" s="409"/>
      <c r="J749" s="410"/>
    </row>
    <row r="750" spans="1:11" x14ac:dyDescent="0.2">
      <c r="A750" s="220"/>
      <c r="B750" s="2"/>
      <c r="C750" s="773"/>
      <c r="D750" s="407"/>
      <c r="E750" s="425"/>
      <c r="F750" s="425"/>
      <c r="G750" s="425"/>
      <c r="H750" s="405"/>
      <c r="I750" s="409"/>
      <c r="J750" s="410"/>
    </row>
    <row r="751" spans="1:11" x14ac:dyDescent="0.2">
      <c r="A751" s="220" t="s">
        <v>77</v>
      </c>
      <c r="B751" s="2" t="s">
        <v>528</v>
      </c>
      <c r="C751" s="773">
        <v>1</v>
      </c>
      <c r="D751" s="407" t="s">
        <v>199</v>
      </c>
      <c r="E751" s="545">
        <v>0</v>
      </c>
      <c r="F751" s="545">
        <v>0</v>
      </c>
      <c r="G751" s="545">
        <v>0</v>
      </c>
      <c r="H751" s="545">
        <v>1170.21</v>
      </c>
      <c r="I751" s="546">
        <f>E751+F751+G751+H751</f>
        <v>1170.21</v>
      </c>
      <c r="J751" s="547">
        <f>I751*C751</f>
        <v>1170.21</v>
      </c>
      <c r="K751" s="437"/>
    </row>
    <row r="752" spans="1:11" x14ac:dyDescent="0.2">
      <c r="A752" s="220"/>
      <c r="B752" s="2"/>
      <c r="C752" s="773"/>
      <c r="D752" s="407"/>
      <c r="E752" s="425"/>
      <c r="F752" s="425"/>
      <c r="G752" s="425"/>
      <c r="H752" s="405"/>
      <c r="I752" s="409"/>
      <c r="J752" s="410"/>
    </row>
    <row r="753" spans="1:11" x14ac:dyDescent="0.2">
      <c r="A753" s="220" t="s">
        <v>78</v>
      </c>
      <c r="B753" s="2" t="s">
        <v>529</v>
      </c>
      <c r="C753" s="773">
        <v>11</v>
      </c>
      <c r="D753" s="407" t="s">
        <v>199</v>
      </c>
      <c r="E753" s="545">
        <v>0</v>
      </c>
      <c r="F753" s="545">
        <v>0</v>
      </c>
      <c r="G753" s="545">
        <v>0</v>
      </c>
      <c r="H753" s="545">
        <v>2787.21</v>
      </c>
      <c r="I753" s="546">
        <f>E753+F753+G753+H753</f>
        <v>2787.21</v>
      </c>
      <c r="J753" s="547">
        <f>I753*C753</f>
        <v>30659.31</v>
      </c>
      <c r="K753" s="437"/>
    </row>
    <row r="754" spans="1:11" x14ac:dyDescent="0.2">
      <c r="A754" s="220"/>
      <c r="B754" s="2"/>
      <c r="C754" s="773"/>
      <c r="D754" s="407"/>
      <c r="E754" s="425"/>
      <c r="F754" s="425"/>
      <c r="G754" s="425"/>
      <c r="H754" s="405"/>
      <c r="I754" s="409"/>
      <c r="J754" s="410"/>
    </row>
    <row r="755" spans="1:11" x14ac:dyDescent="0.2">
      <c r="A755" s="220" t="s">
        <v>79</v>
      </c>
      <c r="B755" s="2" t="s">
        <v>530</v>
      </c>
      <c r="C755" s="773">
        <v>1</v>
      </c>
      <c r="D755" s="407" t="s">
        <v>199</v>
      </c>
      <c r="E755" s="545">
        <v>0</v>
      </c>
      <c r="F755" s="545">
        <v>0</v>
      </c>
      <c r="G755" s="545">
        <v>0</v>
      </c>
      <c r="H755" s="545">
        <v>1775.01</v>
      </c>
      <c r="I755" s="546">
        <f>E755+F755+G755+H755</f>
        <v>1775.01</v>
      </c>
      <c r="J755" s="547">
        <f>I755*C755</f>
        <v>1775.01</v>
      </c>
      <c r="K755" s="437"/>
    </row>
    <row r="756" spans="1:11" x14ac:dyDescent="0.2">
      <c r="A756" s="220"/>
      <c r="B756" s="2"/>
      <c r="C756" s="773"/>
      <c r="D756" s="407"/>
      <c r="E756" s="425"/>
      <c r="F756" s="425"/>
      <c r="G756" s="425"/>
      <c r="H756" s="405"/>
      <c r="I756" s="409"/>
      <c r="J756" s="410"/>
    </row>
    <row r="757" spans="1:11" x14ac:dyDescent="0.2">
      <c r="A757" s="220" t="s">
        <v>80</v>
      </c>
      <c r="B757" s="2" t="s">
        <v>531</v>
      </c>
      <c r="C757" s="773">
        <v>11</v>
      </c>
      <c r="D757" s="407" t="s">
        <v>199</v>
      </c>
      <c r="E757" s="545">
        <v>0</v>
      </c>
      <c r="F757" s="545">
        <v>0</v>
      </c>
      <c r="G757" s="545">
        <v>0</v>
      </c>
      <c r="H757" s="545">
        <v>1317.15</v>
      </c>
      <c r="I757" s="546">
        <f>E757+F757+G757+H757</f>
        <v>1317.15</v>
      </c>
      <c r="J757" s="547">
        <f>I757*C757</f>
        <v>14488.65</v>
      </c>
      <c r="K757" s="437"/>
    </row>
    <row r="758" spans="1:11" x14ac:dyDescent="0.2">
      <c r="A758" s="220"/>
      <c r="B758" s="2"/>
      <c r="C758" s="773"/>
      <c r="D758" s="407"/>
      <c r="E758" s="425"/>
      <c r="F758" s="425"/>
      <c r="G758" s="425"/>
      <c r="H758" s="405"/>
      <c r="I758" s="409"/>
      <c r="J758" s="410"/>
    </row>
    <row r="759" spans="1:11" x14ac:dyDescent="0.2">
      <c r="A759" s="220" t="s">
        <v>81</v>
      </c>
      <c r="B759" s="2" t="s">
        <v>532</v>
      </c>
      <c r="C759" s="773">
        <v>22</v>
      </c>
      <c r="D759" s="407" t="s">
        <v>199</v>
      </c>
      <c r="E759" s="545">
        <v>0</v>
      </c>
      <c r="F759" s="545">
        <v>0</v>
      </c>
      <c r="G759" s="545">
        <v>0</v>
      </c>
      <c r="H759" s="545">
        <v>1120.28</v>
      </c>
      <c r="I759" s="546">
        <f>E759+F759+G759+H759</f>
        <v>1120.28</v>
      </c>
      <c r="J759" s="547">
        <f>I759*C759</f>
        <v>24646.16</v>
      </c>
      <c r="K759" s="437"/>
    </row>
    <row r="760" spans="1:11" x14ac:dyDescent="0.2">
      <c r="A760" s="220"/>
      <c r="B760" s="2"/>
      <c r="C760" s="773"/>
      <c r="D760" s="407"/>
      <c r="E760" s="425"/>
      <c r="F760" s="425"/>
      <c r="G760" s="425"/>
      <c r="H760" s="405"/>
      <c r="I760" s="409"/>
      <c r="J760" s="410"/>
    </row>
    <row r="761" spans="1:11" x14ac:dyDescent="0.2">
      <c r="A761" s="220" t="s">
        <v>92</v>
      </c>
      <c r="B761" s="2" t="s">
        <v>533</v>
      </c>
      <c r="C761" s="773">
        <v>16</v>
      </c>
      <c r="D761" s="407" t="s">
        <v>199</v>
      </c>
      <c r="E761" s="545">
        <v>0</v>
      </c>
      <c r="F761" s="545">
        <v>0</v>
      </c>
      <c r="G761" s="545">
        <v>0</v>
      </c>
      <c r="H761" s="545">
        <v>1024.5899999999999</v>
      </c>
      <c r="I761" s="546">
        <f>E761+F761+G761+H761</f>
        <v>1024.5899999999999</v>
      </c>
      <c r="J761" s="547">
        <f>I761*C761</f>
        <v>16393.439999999999</v>
      </c>
      <c r="K761" s="437"/>
    </row>
    <row r="762" spans="1:11" x14ac:dyDescent="0.2">
      <c r="A762" s="220"/>
      <c r="B762" s="2"/>
      <c r="C762" s="773"/>
      <c r="D762" s="407"/>
      <c r="E762" s="425"/>
      <c r="F762" s="425"/>
      <c r="G762" s="425"/>
      <c r="H762" s="405"/>
      <c r="I762" s="409"/>
      <c r="J762" s="410"/>
    </row>
    <row r="763" spans="1:11" x14ac:dyDescent="0.2">
      <c r="A763" s="220" t="s">
        <v>94</v>
      </c>
      <c r="B763" s="2" t="s">
        <v>534</v>
      </c>
      <c r="C763" s="773">
        <v>36</v>
      </c>
      <c r="D763" s="407" t="s">
        <v>199</v>
      </c>
      <c r="E763" s="545">
        <v>0</v>
      </c>
      <c r="F763" s="545">
        <v>0</v>
      </c>
      <c r="G763" s="545">
        <v>0</v>
      </c>
      <c r="H763" s="545">
        <v>1024.5899999999999</v>
      </c>
      <c r="I763" s="546">
        <f>E763+F763+G763+H763</f>
        <v>1024.5899999999999</v>
      </c>
      <c r="J763" s="547">
        <f>I763*C763</f>
        <v>36885.24</v>
      </c>
      <c r="K763" s="437"/>
    </row>
    <row r="764" spans="1:11" x14ac:dyDescent="0.2">
      <c r="A764" s="220"/>
      <c r="B764" s="2"/>
      <c r="C764" s="773"/>
      <c r="D764" s="407"/>
      <c r="E764" s="425"/>
      <c r="F764" s="425"/>
      <c r="G764" s="425"/>
      <c r="H764" s="405"/>
      <c r="I764" s="409"/>
      <c r="J764" s="410"/>
    </row>
    <row r="765" spans="1:11" x14ac:dyDescent="0.2">
      <c r="A765" s="220" t="s">
        <v>96</v>
      </c>
      <c r="B765" s="2" t="s">
        <v>535</v>
      </c>
      <c r="C765" s="773">
        <v>11</v>
      </c>
      <c r="D765" s="407" t="s">
        <v>199</v>
      </c>
      <c r="E765" s="545">
        <v>0</v>
      </c>
      <c r="F765" s="545">
        <v>0</v>
      </c>
      <c r="G765" s="545">
        <v>0</v>
      </c>
      <c r="H765" s="545">
        <v>1317.15</v>
      </c>
      <c r="I765" s="546">
        <f>E765+F765+G765+H765</f>
        <v>1317.15</v>
      </c>
      <c r="J765" s="547">
        <f>I765*C765</f>
        <v>14488.65</v>
      </c>
      <c r="K765" s="437"/>
    </row>
    <row r="766" spans="1:11" x14ac:dyDescent="0.2">
      <c r="A766" s="220"/>
      <c r="B766" s="2"/>
      <c r="C766" s="773"/>
      <c r="D766" s="407"/>
      <c r="E766" s="425"/>
      <c r="F766" s="425"/>
      <c r="G766" s="425"/>
      <c r="H766" s="405"/>
      <c r="I766" s="409"/>
      <c r="J766" s="410"/>
    </row>
    <row r="767" spans="1:11" x14ac:dyDescent="0.2">
      <c r="A767" s="220" t="s">
        <v>99</v>
      </c>
      <c r="B767" s="2" t="s">
        <v>536</v>
      </c>
      <c r="C767" s="773">
        <v>1</v>
      </c>
      <c r="D767" s="407" t="s">
        <v>199</v>
      </c>
      <c r="E767" s="545">
        <v>0</v>
      </c>
      <c r="F767" s="545">
        <v>0</v>
      </c>
      <c r="G767" s="545">
        <v>0</v>
      </c>
      <c r="H767" s="545">
        <v>1120.28</v>
      </c>
      <c r="I767" s="546">
        <f>E767+F767+G767+H767</f>
        <v>1120.28</v>
      </c>
      <c r="J767" s="547">
        <f>I767*C767</f>
        <v>1120.28</v>
      </c>
      <c r="K767" s="437"/>
    </row>
    <row r="768" spans="1:11" x14ac:dyDescent="0.2">
      <c r="A768" s="220"/>
      <c r="B768" s="2"/>
      <c r="C768" s="773"/>
      <c r="D768" s="407"/>
      <c r="E768" s="425"/>
      <c r="F768" s="425"/>
      <c r="G768" s="425"/>
      <c r="H768" s="405"/>
      <c r="I768" s="409"/>
      <c r="J768" s="410"/>
    </row>
    <row r="769" spans="1:11" x14ac:dyDescent="0.2">
      <c r="A769" s="220" t="s">
        <v>101</v>
      </c>
      <c r="B769" s="2" t="s">
        <v>537</v>
      </c>
      <c r="C769" s="773">
        <v>4</v>
      </c>
      <c r="D769" s="407" t="s">
        <v>199</v>
      </c>
      <c r="E769" s="545">
        <v>0</v>
      </c>
      <c r="F769" s="545">
        <v>0</v>
      </c>
      <c r="G769" s="545">
        <v>0</v>
      </c>
      <c r="H769" s="545">
        <v>1024.5899999999999</v>
      </c>
      <c r="I769" s="546">
        <f>E769+F769+G769+H769</f>
        <v>1024.5899999999999</v>
      </c>
      <c r="J769" s="547">
        <f>I769*C769</f>
        <v>4098.3599999999997</v>
      </c>
      <c r="K769" s="437"/>
    </row>
    <row r="770" spans="1:11" x14ac:dyDescent="0.2">
      <c r="A770" s="220"/>
      <c r="B770" s="2"/>
      <c r="C770" s="773"/>
      <c r="D770" s="407"/>
      <c r="E770" s="425"/>
      <c r="F770" s="425"/>
      <c r="G770" s="425"/>
      <c r="H770" s="405"/>
      <c r="I770" s="409"/>
      <c r="J770" s="453"/>
    </row>
    <row r="771" spans="1:11" x14ac:dyDescent="0.2">
      <c r="A771" s="220" t="s">
        <v>103</v>
      </c>
      <c r="B771" s="2" t="s">
        <v>538</v>
      </c>
      <c r="C771" s="773">
        <v>11</v>
      </c>
      <c r="D771" s="407" t="s">
        <v>199</v>
      </c>
      <c r="E771" s="545">
        <v>0</v>
      </c>
      <c r="F771" s="545">
        <v>0</v>
      </c>
      <c r="G771" s="545">
        <v>0</v>
      </c>
      <c r="H771" s="545">
        <v>3092.38</v>
      </c>
      <c r="I771" s="546">
        <f>E771+F771+G771+H771</f>
        <v>3092.38</v>
      </c>
      <c r="J771" s="547">
        <f>I771*C771</f>
        <v>34016.18</v>
      </c>
      <c r="K771" s="437"/>
    </row>
    <row r="772" spans="1:11" x14ac:dyDescent="0.2">
      <c r="A772" s="220"/>
      <c r="B772" s="2"/>
      <c r="C772" s="773"/>
      <c r="D772" s="407"/>
      <c r="E772" s="425"/>
      <c r="F772" s="425"/>
      <c r="G772" s="425"/>
      <c r="H772" s="405"/>
      <c r="I772" s="409"/>
      <c r="J772" s="410"/>
    </row>
    <row r="773" spans="1:11" x14ac:dyDescent="0.2">
      <c r="A773" s="220" t="s">
        <v>105</v>
      </c>
      <c r="B773" s="2" t="s">
        <v>539</v>
      </c>
      <c r="C773" s="773">
        <v>5</v>
      </c>
      <c r="D773" s="407" t="s">
        <v>199</v>
      </c>
      <c r="E773" s="545">
        <v>0</v>
      </c>
      <c r="F773" s="545">
        <v>0</v>
      </c>
      <c r="G773" s="545">
        <v>0</v>
      </c>
      <c r="H773" s="545">
        <v>1499.64</v>
      </c>
      <c r="I773" s="546">
        <f>E773+F773+G773+H773</f>
        <v>1499.64</v>
      </c>
      <c r="J773" s="547">
        <f>I773*C773</f>
        <v>7498.2</v>
      </c>
      <c r="K773" s="437"/>
    </row>
    <row r="774" spans="1:11" x14ac:dyDescent="0.2">
      <c r="A774" s="220"/>
      <c r="B774" s="2"/>
      <c r="C774" s="773"/>
      <c r="D774" s="407"/>
      <c r="E774" s="425"/>
      <c r="F774" s="425"/>
      <c r="G774" s="425"/>
      <c r="H774" s="405"/>
      <c r="I774" s="409"/>
      <c r="J774" s="410"/>
    </row>
    <row r="775" spans="1:11" x14ac:dyDescent="0.2">
      <c r="A775" s="220" t="s">
        <v>107</v>
      </c>
      <c r="B775" s="2" t="s">
        <v>540</v>
      </c>
      <c r="C775" s="773">
        <v>6</v>
      </c>
      <c r="D775" s="407" t="s">
        <v>199</v>
      </c>
      <c r="E775" s="545">
        <v>0</v>
      </c>
      <c r="F775" s="545">
        <v>0</v>
      </c>
      <c r="G775" s="545">
        <v>0</v>
      </c>
      <c r="H775" s="545">
        <v>1431.36</v>
      </c>
      <c r="I775" s="546">
        <f>E775+F775+G775+H775</f>
        <v>1431.36</v>
      </c>
      <c r="J775" s="547">
        <f>I775*C775</f>
        <v>8588.16</v>
      </c>
      <c r="K775" s="437"/>
    </row>
    <row r="776" spans="1:11" x14ac:dyDescent="0.2">
      <c r="A776" s="220"/>
      <c r="B776" s="2"/>
      <c r="C776" s="773"/>
      <c r="D776" s="407"/>
      <c r="E776" s="425"/>
      <c r="F776" s="425"/>
      <c r="G776" s="425"/>
      <c r="H776" s="405"/>
      <c r="I776" s="409"/>
      <c r="J776" s="453"/>
    </row>
    <row r="777" spans="1:11" x14ac:dyDescent="0.2">
      <c r="A777" s="220" t="s">
        <v>109</v>
      </c>
      <c r="B777" s="2" t="s">
        <v>541</v>
      </c>
      <c r="C777" s="773">
        <v>1</v>
      </c>
      <c r="D777" s="407" t="s">
        <v>199</v>
      </c>
      <c r="E777" s="545">
        <v>0</v>
      </c>
      <c r="F777" s="545">
        <v>0</v>
      </c>
      <c r="G777" s="545">
        <v>0</v>
      </c>
      <c r="H777" s="545">
        <v>1632.05</v>
      </c>
      <c r="I777" s="546">
        <f>E777+F777+G777+H777</f>
        <v>1632.05</v>
      </c>
      <c r="J777" s="547">
        <f>I777*C777</f>
        <v>1632.05</v>
      </c>
      <c r="K777" s="437"/>
    </row>
    <row r="778" spans="1:11" x14ac:dyDescent="0.2">
      <c r="A778" s="220"/>
      <c r="B778" s="2"/>
      <c r="C778" s="773"/>
      <c r="D778" s="407"/>
      <c r="E778" s="425"/>
      <c r="F778" s="425"/>
      <c r="G778" s="425"/>
      <c r="H778" s="405"/>
      <c r="I778" s="409"/>
      <c r="J778" s="453"/>
    </row>
    <row r="779" spans="1:11" hidden="1" x14ac:dyDescent="0.2">
      <c r="A779" s="220"/>
      <c r="B779" s="2"/>
      <c r="C779" s="773"/>
      <c r="D779" s="407"/>
      <c r="E779" s="425"/>
      <c r="F779" s="425"/>
      <c r="G779" s="425"/>
      <c r="H779" s="405"/>
      <c r="I779" s="409"/>
      <c r="J779" s="453"/>
    </row>
    <row r="780" spans="1:11" hidden="1" x14ac:dyDescent="0.2">
      <c r="A780" s="220"/>
      <c r="B780" s="2"/>
      <c r="C780" s="773"/>
      <c r="D780" s="407"/>
      <c r="E780" s="425"/>
      <c r="F780" s="425"/>
      <c r="G780" s="425"/>
      <c r="H780" s="405"/>
      <c r="I780" s="409"/>
      <c r="J780" s="453"/>
    </row>
    <row r="781" spans="1:11" x14ac:dyDescent="0.2">
      <c r="A781" s="220"/>
      <c r="B781" s="2"/>
      <c r="C781" s="773"/>
      <c r="D781" s="407"/>
      <c r="E781" s="425"/>
      <c r="F781" s="425"/>
      <c r="G781" s="425"/>
      <c r="H781" s="405"/>
      <c r="I781" s="409"/>
      <c r="J781" s="453"/>
    </row>
    <row r="782" spans="1:11" ht="12.75" customHeight="1" x14ac:dyDescent="0.2">
      <c r="A782" s="220"/>
      <c r="B782" s="2"/>
      <c r="C782" s="773"/>
      <c r="D782" s="407"/>
      <c r="E782" s="425"/>
      <c r="F782" s="425"/>
      <c r="G782" s="425"/>
      <c r="H782" s="405"/>
      <c r="I782" s="409"/>
      <c r="J782" s="453"/>
    </row>
    <row r="783" spans="1:11" ht="11.25" customHeight="1" x14ac:dyDescent="0.2">
      <c r="A783" s="220"/>
      <c r="B783" s="2"/>
      <c r="C783" s="773"/>
      <c r="D783" s="407"/>
      <c r="E783" s="425"/>
      <c r="F783" s="425"/>
      <c r="G783" s="425"/>
      <c r="H783" s="405"/>
      <c r="I783" s="409"/>
      <c r="J783" s="453"/>
    </row>
    <row r="784" spans="1:11" s="4" customFormat="1" ht="15.75" thickBot="1" x14ac:dyDescent="0.3">
      <c r="A784" s="54"/>
      <c r="B784" s="32" t="s">
        <v>111</v>
      </c>
      <c r="C784" s="772"/>
      <c r="D784" s="445"/>
      <c r="E784" s="412"/>
      <c r="F784" s="412"/>
      <c r="G784" s="412"/>
      <c r="H784" s="411"/>
      <c r="I784" s="413"/>
      <c r="J784" s="413">
        <f>SUM(J751:J783)</f>
        <v>197459.9</v>
      </c>
      <c r="K784" s="242">
        <v>21</v>
      </c>
    </row>
    <row r="785" spans="1:11" ht="15" thickTop="1" x14ac:dyDescent="0.2">
      <c r="A785" s="41"/>
      <c r="B785" s="38"/>
      <c r="C785" s="773"/>
      <c r="D785" s="407"/>
      <c r="E785" s="405"/>
      <c r="F785" s="425"/>
      <c r="G785" s="425"/>
      <c r="H785" s="405"/>
      <c r="I785" s="409"/>
      <c r="J785" s="410"/>
    </row>
    <row r="786" spans="1:11" ht="15" x14ac:dyDescent="0.2">
      <c r="A786" s="41"/>
      <c r="B786" s="227" t="s">
        <v>485</v>
      </c>
      <c r="C786" s="773"/>
      <c r="D786" s="407"/>
      <c r="E786" s="405"/>
      <c r="F786" s="425"/>
      <c r="G786" s="425"/>
      <c r="H786" s="405"/>
      <c r="I786" s="409"/>
      <c r="J786" s="410"/>
    </row>
    <row r="787" spans="1:11" ht="15" x14ac:dyDescent="0.2">
      <c r="A787" s="41"/>
      <c r="B787" s="230"/>
      <c r="C787" s="773"/>
      <c r="D787" s="407"/>
      <c r="E787" s="405"/>
      <c r="F787" s="425"/>
      <c r="G787" s="425"/>
      <c r="H787" s="405"/>
      <c r="I787" s="409"/>
      <c r="J787" s="410"/>
    </row>
    <row r="788" spans="1:11" ht="28.5" x14ac:dyDescent="0.2">
      <c r="A788" s="41"/>
      <c r="B788" s="30" t="s">
        <v>486</v>
      </c>
      <c r="C788" s="773"/>
      <c r="D788" s="407"/>
      <c r="E788" s="405"/>
      <c r="F788" s="425"/>
      <c r="G788" s="425"/>
      <c r="H788" s="405"/>
      <c r="I788" s="409"/>
      <c r="J788" s="410"/>
    </row>
    <row r="789" spans="1:11" x14ac:dyDescent="0.2">
      <c r="A789" s="220"/>
      <c r="B789" s="2"/>
      <c r="C789" s="773"/>
      <c r="D789" s="407"/>
      <c r="E789" s="425"/>
      <c r="F789" s="425"/>
      <c r="G789" s="425"/>
      <c r="H789" s="405"/>
      <c r="I789" s="409"/>
      <c r="J789" s="410"/>
    </row>
    <row r="790" spans="1:11" x14ac:dyDescent="0.2">
      <c r="A790" s="220" t="s">
        <v>77</v>
      </c>
      <c r="B790" s="2" t="s">
        <v>542</v>
      </c>
      <c r="C790" s="773">
        <v>10</v>
      </c>
      <c r="D790" s="407" t="s">
        <v>199</v>
      </c>
      <c r="E790" s="545">
        <v>0</v>
      </c>
      <c r="F790" s="545">
        <v>0</v>
      </c>
      <c r="G790" s="545">
        <v>0</v>
      </c>
      <c r="H790" s="545">
        <v>2467.91</v>
      </c>
      <c r="I790" s="546">
        <f>E790+F790+G790+H790</f>
        <v>2467.91</v>
      </c>
      <c r="J790" s="547">
        <f>I790*C790</f>
        <v>24679.1</v>
      </c>
      <c r="K790" s="437"/>
    </row>
    <row r="791" spans="1:11" x14ac:dyDescent="0.2">
      <c r="A791" s="220"/>
      <c r="B791" s="2"/>
      <c r="C791" s="773"/>
      <c r="D791" s="407"/>
      <c r="E791" s="425"/>
      <c r="F791" s="425"/>
      <c r="G791" s="425"/>
      <c r="H791" s="405"/>
      <c r="I791" s="409"/>
      <c r="J791" s="410"/>
    </row>
    <row r="792" spans="1:11" x14ac:dyDescent="0.2">
      <c r="A792" s="220" t="s">
        <v>78</v>
      </c>
      <c r="B792" s="2" t="s">
        <v>543</v>
      </c>
      <c r="C792" s="773">
        <v>16</v>
      </c>
      <c r="D792" s="407" t="s">
        <v>199</v>
      </c>
      <c r="E792" s="545">
        <v>0</v>
      </c>
      <c r="F792" s="545">
        <v>0</v>
      </c>
      <c r="G792" s="545">
        <v>0</v>
      </c>
      <c r="H792" s="545">
        <v>2521.08</v>
      </c>
      <c r="I792" s="546">
        <f>E792+F792+G792+H792</f>
        <v>2521.08</v>
      </c>
      <c r="J792" s="547">
        <f>I792*C792</f>
        <v>40337.279999999999</v>
      </c>
      <c r="K792" s="437"/>
    </row>
    <row r="793" spans="1:11" x14ac:dyDescent="0.2">
      <c r="A793" s="220"/>
      <c r="B793" s="2"/>
      <c r="C793" s="773"/>
      <c r="D793" s="407"/>
      <c r="E793" s="425"/>
      <c r="F793" s="425"/>
      <c r="G793" s="425"/>
      <c r="H793" s="405"/>
      <c r="I793" s="409"/>
      <c r="J793" s="410"/>
    </row>
    <row r="794" spans="1:11" x14ac:dyDescent="0.2">
      <c r="A794" s="220" t="s">
        <v>79</v>
      </c>
      <c r="B794" s="2" t="s">
        <v>544</v>
      </c>
      <c r="C794" s="773">
        <v>8</v>
      </c>
      <c r="D794" s="407" t="s">
        <v>199</v>
      </c>
      <c r="E794" s="545">
        <v>0</v>
      </c>
      <c r="F794" s="545">
        <v>0</v>
      </c>
      <c r="G794" s="545">
        <v>0</v>
      </c>
      <c r="H794" s="545">
        <v>2074.16</v>
      </c>
      <c r="I794" s="546">
        <f>E794+F794+G794+H794</f>
        <v>2074.16</v>
      </c>
      <c r="J794" s="547">
        <f>I794*C794</f>
        <v>16593.28</v>
      </c>
      <c r="K794" s="437"/>
    </row>
    <row r="795" spans="1:11" x14ac:dyDescent="0.2">
      <c r="A795" s="220"/>
      <c r="B795" s="2"/>
      <c r="C795" s="773"/>
      <c r="D795" s="407"/>
      <c r="E795" s="425"/>
      <c r="F795" s="425"/>
      <c r="G795" s="425"/>
      <c r="H795" s="405"/>
      <c r="I795" s="409"/>
      <c r="J795" s="410"/>
    </row>
    <row r="796" spans="1:11" x14ac:dyDescent="0.2">
      <c r="A796" s="220" t="s">
        <v>80</v>
      </c>
      <c r="B796" s="2" t="s">
        <v>545</v>
      </c>
      <c r="C796" s="773">
        <v>3</v>
      </c>
      <c r="D796" s="407" t="s">
        <v>199</v>
      </c>
      <c r="E796" s="545">
        <v>0</v>
      </c>
      <c r="F796" s="545">
        <v>0</v>
      </c>
      <c r="G796" s="545">
        <v>0</v>
      </c>
      <c r="H796" s="545">
        <v>2467.91</v>
      </c>
      <c r="I796" s="546">
        <f>E796+F796+G796+H796</f>
        <v>2467.91</v>
      </c>
      <c r="J796" s="547">
        <f>I796*C796</f>
        <v>7403.73</v>
      </c>
      <c r="K796" s="437"/>
    </row>
    <row r="797" spans="1:11" x14ac:dyDescent="0.2">
      <c r="A797" s="220"/>
      <c r="B797" s="2"/>
      <c r="C797" s="773"/>
      <c r="D797" s="407"/>
      <c r="E797" s="425"/>
      <c r="F797" s="425"/>
      <c r="G797" s="425"/>
      <c r="H797" s="405"/>
      <c r="I797" s="409"/>
      <c r="J797" s="410"/>
    </row>
    <row r="798" spans="1:11" x14ac:dyDescent="0.2">
      <c r="A798" s="220" t="s">
        <v>81</v>
      </c>
      <c r="B798" s="2" t="s">
        <v>546</v>
      </c>
      <c r="C798" s="773">
        <v>27</v>
      </c>
      <c r="D798" s="407" t="s">
        <v>199</v>
      </c>
      <c r="E798" s="545">
        <v>0</v>
      </c>
      <c r="F798" s="545">
        <v>0</v>
      </c>
      <c r="G798" s="545">
        <v>0</v>
      </c>
      <c r="H798" s="545">
        <v>1770.42</v>
      </c>
      <c r="I798" s="546">
        <f>E798+F798+G798+H798</f>
        <v>1770.42</v>
      </c>
      <c r="J798" s="547">
        <f>I798*C798</f>
        <v>47801.34</v>
      </c>
      <c r="K798" s="437"/>
    </row>
    <row r="799" spans="1:11" x14ac:dyDescent="0.2">
      <c r="A799" s="220"/>
      <c r="B799" s="2"/>
      <c r="C799" s="773"/>
      <c r="D799" s="407"/>
      <c r="E799" s="425"/>
      <c r="F799" s="425"/>
      <c r="G799" s="425"/>
      <c r="H799" s="405"/>
      <c r="I799" s="409"/>
      <c r="J799" s="410"/>
    </row>
    <row r="800" spans="1:11" x14ac:dyDescent="0.2">
      <c r="A800" s="220" t="s">
        <v>92</v>
      </c>
      <c r="B800" s="2" t="s">
        <v>547</v>
      </c>
      <c r="C800" s="773">
        <v>3</v>
      </c>
      <c r="D800" s="407" t="s">
        <v>199</v>
      </c>
      <c r="E800" s="545">
        <v>0</v>
      </c>
      <c r="F800" s="545">
        <v>0</v>
      </c>
      <c r="G800" s="545">
        <v>0</v>
      </c>
      <c r="H800" s="545">
        <v>1770.42</v>
      </c>
      <c r="I800" s="546">
        <f>E800+F800+G800+H800</f>
        <v>1770.42</v>
      </c>
      <c r="J800" s="547">
        <f>I800*C800</f>
        <v>5311.26</v>
      </c>
      <c r="K800" s="437"/>
    </row>
    <row r="801" spans="1:11" x14ac:dyDescent="0.2">
      <c r="A801" s="220"/>
      <c r="B801" s="2"/>
      <c r="C801" s="773"/>
      <c r="D801" s="407"/>
      <c r="E801" s="425"/>
      <c r="F801" s="425"/>
      <c r="G801" s="425"/>
      <c r="H801" s="405"/>
      <c r="I801" s="409"/>
      <c r="J801" s="410"/>
    </row>
    <row r="802" spans="1:11" x14ac:dyDescent="0.2">
      <c r="A802" s="220" t="s">
        <v>94</v>
      </c>
      <c r="B802" s="2" t="s">
        <v>548</v>
      </c>
      <c r="C802" s="773">
        <v>10</v>
      </c>
      <c r="D802" s="407" t="s">
        <v>199</v>
      </c>
      <c r="E802" s="545">
        <v>0</v>
      </c>
      <c r="F802" s="545">
        <v>0</v>
      </c>
      <c r="G802" s="545">
        <v>0</v>
      </c>
      <c r="H802" s="545">
        <v>2960.3</v>
      </c>
      <c r="I802" s="546">
        <f>E802+F802+G802+H802</f>
        <v>2960.3</v>
      </c>
      <c r="J802" s="547">
        <f>I802*C802</f>
        <v>29603</v>
      </c>
      <c r="K802" s="437"/>
    </row>
    <row r="803" spans="1:11" x14ac:dyDescent="0.2">
      <c r="A803" s="220"/>
      <c r="B803" s="2"/>
      <c r="C803" s="773"/>
      <c r="D803" s="407"/>
      <c r="E803" s="425"/>
      <c r="F803" s="425"/>
      <c r="G803" s="425"/>
      <c r="H803" s="405"/>
      <c r="I803" s="409"/>
      <c r="J803" s="410"/>
    </row>
    <row r="804" spans="1:11" x14ac:dyDescent="0.2">
      <c r="A804" s="220" t="s">
        <v>96</v>
      </c>
      <c r="B804" s="2" t="s">
        <v>549</v>
      </c>
      <c r="C804" s="773">
        <v>6</v>
      </c>
      <c r="D804" s="407" t="s">
        <v>199</v>
      </c>
      <c r="E804" s="545">
        <v>0</v>
      </c>
      <c r="F804" s="545">
        <v>0</v>
      </c>
      <c r="G804" s="545">
        <v>0</v>
      </c>
      <c r="H804" s="545">
        <v>968.41</v>
      </c>
      <c r="I804" s="546">
        <f>E804+F804+G804+H804</f>
        <v>968.41</v>
      </c>
      <c r="J804" s="547">
        <f>I804*C804</f>
        <v>5810.46</v>
      </c>
      <c r="K804" s="437"/>
    </row>
    <row r="805" spans="1:11" x14ac:dyDescent="0.2">
      <c r="A805" s="220"/>
      <c r="B805" s="2"/>
      <c r="C805" s="773"/>
      <c r="D805" s="407"/>
      <c r="E805" s="425"/>
      <c r="F805" s="425"/>
      <c r="G805" s="425"/>
      <c r="H805" s="405"/>
      <c r="I805" s="409"/>
      <c r="J805" s="410"/>
    </row>
    <row r="806" spans="1:11" x14ac:dyDescent="0.2">
      <c r="A806" s="220" t="s">
        <v>99</v>
      </c>
      <c r="B806" s="2" t="s">
        <v>550</v>
      </c>
      <c r="C806" s="773">
        <v>7</v>
      </c>
      <c r="D806" s="407" t="s">
        <v>199</v>
      </c>
      <c r="E806" s="545">
        <v>0</v>
      </c>
      <c r="F806" s="545">
        <v>0</v>
      </c>
      <c r="G806" s="545">
        <v>0</v>
      </c>
      <c r="H806" s="545">
        <v>968.41</v>
      </c>
      <c r="I806" s="546">
        <f>E806+F806+G806+H806</f>
        <v>968.41</v>
      </c>
      <c r="J806" s="547">
        <f>I806*C806</f>
        <v>6778.87</v>
      </c>
      <c r="K806" s="437"/>
    </row>
    <row r="807" spans="1:11" x14ac:dyDescent="0.2">
      <c r="A807" s="220"/>
      <c r="B807" s="2"/>
      <c r="C807" s="773"/>
      <c r="D807" s="407"/>
      <c r="E807" s="425"/>
      <c r="F807" s="425"/>
      <c r="G807" s="425"/>
      <c r="H807" s="405"/>
      <c r="I807" s="409"/>
      <c r="J807" s="410"/>
    </row>
    <row r="808" spans="1:11" x14ac:dyDescent="0.2">
      <c r="A808" s="220" t="s">
        <v>101</v>
      </c>
      <c r="B808" s="2" t="s">
        <v>551</v>
      </c>
      <c r="C808" s="773">
        <v>7</v>
      </c>
      <c r="D808" s="407" t="s">
        <v>199</v>
      </c>
      <c r="E808" s="545">
        <v>0</v>
      </c>
      <c r="F808" s="545">
        <v>0</v>
      </c>
      <c r="G808" s="545">
        <v>0</v>
      </c>
      <c r="H808" s="545">
        <v>2281.1</v>
      </c>
      <c r="I808" s="546">
        <f>E808+F808+G808+H808</f>
        <v>2281.1</v>
      </c>
      <c r="J808" s="547">
        <f>I808*C808</f>
        <v>15967.7</v>
      </c>
      <c r="K808" s="437"/>
    </row>
    <row r="809" spans="1:11" x14ac:dyDescent="0.2">
      <c r="A809" s="220"/>
      <c r="B809" s="2"/>
      <c r="C809" s="773"/>
      <c r="D809" s="407"/>
      <c r="E809" s="425"/>
      <c r="F809" s="425"/>
      <c r="G809" s="425"/>
      <c r="H809" s="405"/>
      <c r="I809" s="409"/>
      <c r="J809" s="410"/>
    </row>
    <row r="810" spans="1:11" x14ac:dyDescent="0.2">
      <c r="A810" s="220" t="s">
        <v>103</v>
      </c>
      <c r="B810" s="2" t="s">
        <v>552</v>
      </c>
      <c r="C810" s="773">
        <v>4</v>
      </c>
      <c r="D810" s="407" t="s">
        <v>199</v>
      </c>
      <c r="E810" s="545">
        <v>0</v>
      </c>
      <c r="F810" s="545">
        <v>0</v>
      </c>
      <c r="G810" s="545">
        <v>0</v>
      </c>
      <c r="H810" s="545">
        <v>2334.27</v>
      </c>
      <c r="I810" s="546">
        <f>E810+F810+G810+H810</f>
        <v>2334.27</v>
      </c>
      <c r="J810" s="547">
        <f>I810*C810</f>
        <v>9337.08</v>
      </c>
      <c r="K810" s="437"/>
    </row>
    <row r="811" spans="1:11" x14ac:dyDescent="0.2">
      <c r="A811" s="220"/>
      <c r="B811" s="2"/>
      <c r="C811" s="773"/>
      <c r="D811" s="407"/>
      <c r="E811" s="425"/>
      <c r="F811" s="425"/>
      <c r="G811" s="425"/>
      <c r="H811" s="405"/>
      <c r="I811" s="409"/>
      <c r="J811" s="410"/>
    </row>
    <row r="812" spans="1:11" x14ac:dyDescent="0.2">
      <c r="A812" s="220" t="s">
        <v>105</v>
      </c>
      <c r="B812" s="2" t="s">
        <v>553</v>
      </c>
      <c r="C812" s="773">
        <v>7</v>
      </c>
      <c r="D812" s="407" t="s">
        <v>199</v>
      </c>
      <c r="E812" s="545">
        <v>0</v>
      </c>
      <c r="F812" s="545">
        <v>0</v>
      </c>
      <c r="G812" s="545">
        <v>0</v>
      </c>
      <c r="H812" s="545">
        <v>1120.28</v>
      </c>
      <c r="I812" s="546">
        <f>E812+F812+G812+H812</f>
        <v>1120.28</v>
      </c>
      <c r="J812" s="547">
        <f>I812*C812</f>
        <v>7841.96</v>
      </c>
      <c r="K812" s="437"/>
    </row>
    <row r="813" spans="1:11" x14ac:dyDescent="0.2">
      <c r="A813" s="220"/>
      <c r="B813" s="2"/>
      <c r="C813" s="773"/>
      <c r="D813" s="407"/>
      <c r="E813" s="425"/>
      <c r="F813" s="425"/>
      <c r="G813" s="425"/>
      <c r="H813" s="405"/>
      <c r="I813" s="409"/>
      <c r="J813" s="410"/>
    </row>
    <row r="814" spans="1:11" x14ac:dyDescent="0.2">
      <c r="A814" s="220" t="s">
        <v>107</v>
      </c>
      <c r="B814" s="2" t="s">
        <v>554</v>
      </c>
      <c r="C814" s="773">
        <v>2</v>
      </c>
      <c r="D814" s="407" t="s">
        <v>199</v>
      </c>
      <c r="E814" s="545">
        <v>0</v>
      </c>
      <c r="F814" s="545">
        <v>0</v>
      </c>
      <c r="G814" s="545">
        <v>0</v>
      </c>
      <c r="H814" s="545">
        <v>1024.5899999999999</v>
      </c>
      <c r="I814" s="546">
        <f>E814+F814+G814+H814</f>
        <v>1024.5899999999999</v>
      </c>
      <c r="J814" s="547">
        <f>I814*C814</f>
        <v>2049.1799999999998</v>
      </c>
      <c r="K814" s="437"/>
    </row>
    <row r="815" spans="1:11" x14ac:dyDescent="0.2">
      <c r="A815" s="220"/>
      <c r="B815" s="2"/>
      <c r="C815" s="773"/>
      <c r="D815" s="407"/>
      <c r="E815" s="425"/>
      <c r="F815" s="425"/>
      <c r="G815" s="425"/>
      <c r="H815" s="405"/>
      <c r="I815" s="409"/>
      <c r="J815" s="453"/>
    </row>
    <row r="816" spans="1:11" x14ac:dyDescent="0.2">
      <c r="A816" s="220" t="s">
        <v>109</v>
      </c>
      <c r="B816" s="2" t="s">
        <v>555</v>
      </c>
      <c r="C816" s="773">
        <v>8</v>
      </c>
      <c r="D816" s="407" t="s">
        <v>199</v>
      </c>
      <c r="E816" s="545">
        <v>0</v>
      </c>
      <c r="F816" s="545">
        <v>0</v>
      </c>
      <c r="G816" s="545">
        <v>0</v>
      </c>
      <c r="H816" s="545">
        <v>1317.15</v>
      </c>
      <c r="I816" s="546">
        <f>E816+F816+G816+H816</f>
        <v>1317.15</v>
      </c>
      <c r="J816" s="547">
        <f>I816*C816</f>
        <v>10537.2</v>
      </c>
      <c r="K816" s="437"/>
    </row>
    <row r="817" spans="1:11" hidden="1" x14ac:dyDescent="0.2">
      <c r="A817" s="220"/>
      <c r="B817" s="2"/>
      <c r="C817" s="773"/>
      <c r="D817" s="407"/>
      <c r="E817" s="425"/>
      <c r="F817" s="425"/>
      <c r="G817" s="425"/>
      <c r="H817" s="405"/>
      <c r="I817" s="409"/>
      <c r="J817" s="453"/>
    </row>
    <row r="818" spans="1:11" hidden="1" x14ac:dyDescent="0.2">
      <c r="A818" s="220"/>
      <c r="B818" s="2"/>
      <c r="C818" s="773"/>
      <c r="D818" s="407"/>
      <c r="E818" s="425"/>
      <c r="F818" s="425"/>
      <c r="G818" s="425"/>
      <c r="H818" s="405"/>
      <c r="I818" s="409"/>
      <c r="J818" s="453"/>
    </row>
    <row r="819" spans="1:11" x14ac:dyDescent="0.2">
      <c r="A819" s="220"/>
      <c r="B819" s="2"/>
      <c r="C819" s="773"/>
      <c r="D819" s="407"/>
      <c r="E819" s="425"/>
      <c r="F819" s="425"/>
      <c r="G819" s="425"/>
      <c r="H819" s="405"/>
      <c r="I819" s="409"/>
      <c r="J819" s="453"/>
    </row>
    <row r="820" spans="1:11" x14ac:dyDescent="0.2">
      <c r="A820" s="220"/>
      <c r="B820" s="2"/>
      <c r="C820" s="773"/>
      <c r="D820" s="407"/>
      <c r="E820" s="425"/>
      <c r="F820" s="425"/>
      <c r="G820" s="425"/>
      <c r="H820" s="405"/>
      <c r="I820" s="409"/>
      <c r="J820" s="453"/>
    </row>
    <row r="821" spans="1:11" ht="11.25" customHeight="1" x14ac:dyDescent="0.2">
      <c r="A821" s="220"/>
      <c r="B821" s="2"/>
      <c r="C821" s="773"/>
      <c r="D821" s="407"/>
      <c r="E821" s="425"/>
      <c r="F821" s="425"/>
      <c r="G821" s="425"/>
      <c r="H821" s="405"/>
      <c r="I821" s="409"/>
      <c r="J821" s="453"/>
    </row>
    <row r="822" spans="1:11" ht="13.5" customHeight="1" x14ac:dyDescent="0.2">
      <c r="A822" s="220"/>
      <c r="B822" s="2"/>
      <c r="C822" s="773"/>
      <c r="D822" s="407"/>
      <c r="E822" s="425"/>
      <c r="F822" s="425"/>
      <c r="G822" s="425"/>
      <c r="H822" s="405"/>
      <c r="I822" s="409"/>
      <c r="J822" s="453"/>
    </row>
    <row r="823" spans="1:11" s="4" customFormat="1" ht="15.75" thickBot="1" x14ac:dyDescent="0.3">
      <c r="A823" s="54"/>
      <c r="B823" s="32" t="s">
        <v>111</v>
      </c>
      <c r="C823" s="772"/>
      <c r="D823" s="445"/>
      <c r="E823" s="412"/>
      <c r="F823" s="412"/>
      <c r="G823" s="412"/>
      <c r="H823" s="411"/>
      <c r="I823" s="413"/>
      <c r="J823" s="413">
        <f>SUM(J790:J822)</f>
        <v>230051.44</v>
      </c>
      <c r="K823" s="242">
        <v>22</v>
      </c>
    </row>
    <row r="824" spans="1:11" ht="15" thickTop="1" x14ac:dyDescent="0.2">
      <c r="A824" s="41"/>
      <c r="B824" s="38"/>
      <c r="C824" s="773"/>
      <c r="D824" s="407"/>
      <c r="E824" s="405"/>
      <c r="F824" s="425"/>
      <c r="G824" s="425"/>
      <c r="H824" s="405"/>
      <c r="I824" s="409"/>
      <c r="J824" s="410"/>
    </row>
    <row r="825" spans="1:11" ht="15" x14ac:dyDescent="0.2">
      <c r="A825" s="41"/>
      <c r="B825" s="227" t="s">
        <v>485</v>
      </c>
      <c r="C825" s="773"/>
      <c r="D825" s="407"/>
      <c r="E825" s="405"/>
      <c r="F825" s="425"/>
      <c r="G825" s="425"/>
      <c r="H825" s="405"/>
      <c r="I825" s="409"/>
      <c r="J825" s="410"/>
    </row>
    <row r="826" spans="1:11" ht="15" x14ac:dyDescent="0.2">
      <c r="A826" s="41"/>
      <c r="B826" s="230"/>
      <c r="C826" s="773"/>
      <c r="D826" s="407"/>
      <c r="E826" s="405"/>
      <c r="F826" s="425"/>
      <c r="G826" s="425"/>
      <c r="H826" s="405"/>
      <c r="I826" s="409"/>
      <c r="J826" s="410"/>
    </row>
    <row r="827" spans="1:11" ht="28.5" x14ac:dyDescent="0.2">
      <c r="A827" s="41"/>
      <c r="B827" s="30" t="s">
        <v>486</v>
      </c>
      <c r="C827" s="773"/>
      <c r="D827" s="407"/>
      <c r="E827" s="405"/>
      <c r="F827" s="425"/>
      <c r="G827" s="425"/>
      <c r="H827" s="405"/>
      <c r="I827" s="409"/>
      <c r="J827" s="410"/>
    </row>
    <row r="828" spans="1:11" x14ac:dyDescent="0.2">
      <c r="A828" s="220"/>
      <c r="B828" s="2"/>
      <c r="C828" s="773"/>
      <c r="D828" s="407"/>
      <c r="E828" s="425"/>
      <c r="F828" s="425"/>
      <c r="G828" s="425"/>
      <c r="H828" s="405"/>
      <c r="I828" s="409"/>
      <c r="J828" s="410"/>
    </row>
    <row r="829" spans="1:11" x14ac:dyDescent="0.2">
      <c r="A829" s="220" t="s">
        <v>77</v>
      </c>
      <c r="B829" s="2" t="s">
        <v>556</v>
      </c>
      <c r="C829" s="773">
        <v>1</v>
      </c>
      <c r="D829" s="407" t="s">
        <v>199</v>
      </c>
      <c r="E829" s="545">
        <v>0</v>
      </c>
      <c r="F829" s="545">
        <v>0</v>
      </c>
      <c r="G829" s="545">
        <v>0</v>
      </c>
      <c r="H829" s="545">
        <v>1317.15</v>
      </c>
      <c r="I829" s="546">
        <f>E829+F829+G829+H829</f>
        <v>1317.15</v>
      </c>
      <c r="J829" s="547">
        <f>I829*C829</f>
        <v>1317.15</v>
      </c>
      <c r="K829" s="437"/>
    </row>
    <row r="830" spans="1:11" x14ac:dyDescent="0.2">
      <c r="A830" s="220"/>
      <c r="B830" s="2"/>
      <c r="C830" s="773"/>
      <c r="D830" s="407"/>
      <c r="E830" s="425"/>
      <c r="F830" s="425"/>
      <c r="G830" s="425"/>
      <c r="H830" s="405"/>
      <c r="I830" s="409"/>
      <c r="J830" s="410"/>
    </row>
    <row r="831" spans="1:11" x14ac:dyDescent="0.2">
      <c r="A831" s="220" t="s">
        <v>78</v>
      </c>
      <c r="B831" s="2" t="s">
        <v>557</v>
      </c>
      <c r="C831" s="773">
        <v>6</v>
      </c>
      <c r="D831" s="407" t="s">
        <v>199</v>
      </c>
      <c r="E831" s="545">
        <v>0</v>
      </c>
      <c r="F831" s="545">
        <v>0</v>
      </c>
      <c r="G831" s="545">
        <v>0</v>
      </c>
      <c r="H831" s="545">
        <v>2074.16</v>
      </c>
      <c r="I831" s="546">
        <f>E831+F831+G831+H831</f>
        <v>2074.16</v>
      </c>
      <c r="J831" s="547">
        <f>I831*C831</f>
        <v>12444.96</v>
      </c>
      <c r="K831" s="437"/>
    </row>
    <row r="832" spans="1:11" x14ac:dyDescent="0.2">
      <c r="A832" s="220"/>
      <c r="B832" s="2"/>
      <c r="C832" s="773"/>
      <c r="D832" s="407"/>
      <c r="E832" s="425"/>
      <c r="F832" s="425"/>
      <c r="G832" s="425"/>
      <c r="H832" s="405"/>
      <c r="I832" s="409"/>
      <c r="J832" s="410"/>
    </row>
    <row r="833" spans="1:11" x14ac:dyDescent="0.2">
      <c r="A833" s="220" t="s">
        <v>79</v>
      </c>
      <c r="B833" s="2" t="s">
        <v>558</v>
      </c>
      <c r="C833" s="773">
        <v>1</v>
      </c>
      <c r="D833" s="407" t="s">
        <v>199</v>
      </c>
      <c r="E833" s="545">
        <v>0</v>
      </c>
      <c r="F833" s="545">
        <v>0</v>
      </c>
      <c r="G833" s="545">
        <v>0</v>
      </c>
      <c r="H833" s="545">
        <v>2521.08</v>
      </c>
      <c r="I833" s="546">
        <f>E833+F833+G833+H833</f>
        <v>2521.08</v>
      </c>
      <c r="J833" s="547">
        <f>I833*C833</f>
        <v>2521.08</v>
      </c>
      <c r="K833" s="437"/>
    </row>
    <row r="834" spans="1:11" x14ac:dyDescent="0.2">
      <c r="A834" s="220"/>
      <c r="B834" s="2"/>
      <c r="C834" s="773"/>
      <c r="D834" s="407"/>
      <c r="E834" s="425"/>
      <c r="F834" s="425"/>
      <c r="G834" s="425"/>
      <c r="H834" s="405"/>
      <c r="I834" s="409"/>
      <c r="J834" s="410"/>
    </row>
    <row r="835" spans="1:11" x14ac:dyDescent="0.2">
      <c r="A835" s="220" t="s">
        <v>80</v>
      </c>
      <c r="B835" s="2" t="s">
        <v>559</v>
      </c>
      <c r="C835" s="773">
        <v>4</v>
      </c>
      <c r="D835" s="407" t="s">
        <v>199</v>
      </c>
      <c r="E835" s="545">
        <v>0</v>
      </c>
      <c r="F835" s="545">
        <v>0</v>
      </c>
      <c r="G835" s="545">
        <v>0</v>
      </c>
      <c r="H835" s="545">
        <v>1120.28</v>
      </c>
      <c r="I835" s="546">
        <f>E835+F835+G835+H835</f>
        <v>1120.28</v>
      </c>
      <c r="J835" s="547">
        <f>I835*C835</f>
        <v>4481.12</v>
      </c>
      <c r="K835" s="437"/>
    </row>
    <row r="836" spans="1:11" x14ac:dyDescent="0.2">
      <c r="A836" s="220"/>
      <c r="B836" s="2"/>
      <c r="C836" s="773"/>
      <c r="D836" s="407"/>
      <c r="E836" s="425"/>
      <c r="F836" s="425"/>
      <c r="G836" s="425"/>
      <c r="H836" s="405"/>
      <c r="I836" s="409"/>
      <c r="J836" s="410"/>
    </row>
    <row r="837" spans="1:11" x14ac:dyDescent="0.2">
      <c r="A837" s="220" t="s">
        <v>81</v>
      </c>
      <c r="B837" s="2" t="s">
        <v>560</v>
      </c>
      <c r="C837" s="773">
        <v>2</v>
      </c>
      <c r="D837" s="407" t="s">
        <v>199</v>
      </c>
      <c r="E837" s="545">
        <v>0</v>
      </c>
      <c r="F837" s="545">
        <v>0</v>
      </c>
      <c r="G837" s="545">
        <v>0</v>
      </c>
      <c r="H837" s="545">
        <v>1024.5899999999999</v>
      </c>
      <c r="I837" s="546">
        <f>E837+F837+G837+H837</f>
        <v>1024.5899999999999</v>
      </c>
      <c r="J837" s="547">
        <f>I837*C837</f>
        <v>2049.1799999999998</v>
      </c>
      <c r="K837" s="437"/>
    </row>
    <row r="838" spans="1:11" x14ac:dyDescent="0.2">
      <c r="A838" s="220"/>
      <c r="B838" s="2"/>
      <c r="C838" s="773"/>
      <c r="D838" s="407"/>
      <c r="E838" s="425"/>
      <c r="F838" s="425"/>
      <c r="G838" s="425"/>
      <c r="H838" s="405"/>
      <c r="I838" s="409"/>
      <c r="J838" s="410"/>
    </row>
    <row r="839" spans="1:11" x14ac:dyDescent="0.2">
      <c r="A839" s="220" t="s">
        <v>92</v>
      </c>
      <c r="B839" s="2" t="s">
        <v>561</v>
      </c>
      <c r="C839" s="773">
        <v>3</v>
      </c>
      <c r="D839" s="407" t="s">
        <v>199</v>
      </c>
      <c r="E839" s="545">
        <v>0</v>
      </c>
      <c r="F839" s="545">
        <v>0</v>
      </c>
      <c r="G839" s="545">
        <v>0</v>
      </c>
      <c r="H839" s="545">
        <v>1997.75</v>
      </c>
      <c r="I839" s="546">
        <f>E839+F839+G839+H839</f>
        <v>1997.75</v>
      </c>
      <c r="J839" s="547">
        <f>I839*C839</f>
        <v>5993.25</v>
      </c>
      <c r="K839" s="437"/>
    </row>
    <row r="840" spans="1:11" x14ac:dyDescent="0.2">
      <c r="A840" s="220"/>
      <c r="B840" s="2"/>
      <c r="C840" s="773"/>
      <c r="D840" s="407"/>
      <c r="E840" s="425"/>
      <c r="F840" s="425"/>
      <c r="G840" s="425"/>
      <c r="H840" s="405"/>
      <c r="I840" s="409"/>
      <c r="J840" s="410"/>
    </row>
    <row r="841" spans="1:11" x14ac:dyDescent="0.2">
      <c r="A841" s="220" t="s">
        <v>94</v>
      </c>
      <c r="B841" s="2" t="s">
        <v>562</v>
      </c>
      <c r="C841" s="773">
        <v>2</v>
      </c>
      <c r="D841" s="407" t="s">
        <v>199</v>
      </c>
      <c r="E841" s="545">
        <v>0</v>
      </c>
      <c r="F841" s="545">
        <v>0</v>
      </c>
      <c r="G841" s="545">
        <v>0</v>
      </c>
      <c r="H841" s="545">
        <v>1467.66</v>
      </c>
      <c r="I841" s="546">
        <f>E841+F841+G841+H841</f>
        <v>1467.66</v>
      </c>
      <c r="J841" s="547">
        <f>I841*C841</f>
        <v>2935.32</v>
      </c>
      <c r="K841" s="437"/>
    </row>
    <row r="842" spans="1:11" x14ac:dyDescent="0.2">
      <c r="A842" s="220"/>
      <c r="B842" s="2"/>
      <c r="C842" s="773"/>
      <c r="D842" s="407"/>
      <c r="E842" s="425"/>
      <c r="F842" s="425"/>
      <c r="G842" s="425"/>
      <c r="H842" s="405"/>
      <c r="I842" s="409"/>
      <c r="J842" s="453"/>
    </row>
    <row r="843" spans="1:11" x14ac:dyDescent="0.2">
      <c r="A843" s="220" t="s">
        <v>96</v>
      </c>
      <c r="B843" s="2" t="s">
        <v>563</v>
      </c>
      <c r="C843" s="773">
        <v>2</v>
      </c>
      <c r="D843" s="407" t="s">
        <v>199</v>
      </c>
      <c r="E843" s="545">
        <v>0</v>
      </c>
      <c r="F843" s="545">
        <v>0</v>
      </c>
      <c r="G843" s="545">
        <v>0</v>
      </c>
      <c r="H843" s="545">
        <v>3092.38</v>
      </c>
      <c r="I843" s="546">
        <f>E843+F843+G843+H843</f>
        <v>3092.38</v>
      </c>
      <c r="J843" s="547">
        <f>I843*C843</f>
        <v>6184.76</v>
      </c>
      <c r="K843" s="437"/>
    </row>
    <row r="844" spans="1:11" x14ac:dyDescent="0.2">
      <c r="A844" s="220"/>
      <c r="B844" s="2"/>
      <c r="C844" s="773"/>
      <c r="D844" s="407"/>
      <c r="E844" s="425"/>
      <c r="F844" s="425"/>
      <c r="G844" s="425"/>
      <c r="H844" s="405"/>
      <c r="I844" s="409"/>
      <c r="J844" s="453"/>
    </row>
    <row r="845" spans="1:11" x14ac:dyDescent="0.2">
      <c r="A845" s="220" t="s">
        <v>99</v>
      </c>
      <c r="B845" s="2" t="s">
        <v>564</v>
      </c>
      <c r="C845" s="773">
        <v>1</v>
      </c>
      <c r="D845" s="407" t="s">
        <v>199</v>
      </c>
      <c r="E845" s="545">
        <v>0</v>
      </c>
      <c r="F845" s="545">
        <v>0</v>
      </c>
      <c r="G845" s="545">
        <v>0</v>
      </c>
      <c r="H845" s="545">
        <v>1218.6300000000001</v>
      </c>
      <c r="I845" s="546">
        <f>E845+F845+G845+H845</f>
        <v>1218.6300000000001</v>
      </c>
      <c r="J845" s="547">
        <f>I845*C845</f>
        <v>1218.6300000000001</v>
      </c>
      <c r="K845" s="437"/>
    </row>
    <row r="846" spans="1:11" x14ac:dyDescent="0.2">
      <c r="A846" s="220"/>
      <c r="B846" s="2"/>
      <c r="C846" s="773"/>
      <c r="D846" s="407"/>
      <c r="E846" s="425"/>
      <c r="F846" s="425"/>
      <c r="G846" s="425"/>
      <c r="H846" s="405"/>
      <c r="I846" s="409"/>
      <c r="J846" s="410"/>
    </row>
    <row r="847" spans="1:11" x14ac:dyDescent="0.2">
      <c r="A847" s="220" t="s">
        <v>101</v>
      </c>
      <c r="B847" s="2" t="s">
        <v>565</v>
      </c>
      <c r="C847" s="773">
        <v>3</v>
      </c>
      <c r="D847" s="407" t="s">
        <v>199</v>
      </c>
      <c r="E847" s="545">
        <v>0</v>
      </c>
      <c r="F847" s="545">
        <v>0</v>
      </c>
      <c r="G847" s="545">
        <v>0</v>
      </c>
      <c r="H847" s="545">
        <v>1770.42</v>
      </c>
      <c r="I847" s="546">
        <f>E847+F847+G847+H847</f>
        <v>1770.42</v>
      </c>
      <c r="J847" s="547">
        <f>I847*C847</f>
        <v>5311.26</v>
      </c>
      <c r="K847" s="437"/>
    </row>
    <row r="848" spans="1:11" x14ac:dyDescent="0.2">
      <c r="A848" s="220"/>
      <c r="B848" s="2"/>
      <c r="C848" s="773"/>
      <c r="D848" s="407"/>
      <c r="E848" s="425"/>
      <c r="F848" s="425"/>
      <c r="G848" s="425"/>
      <c r="H848" s="405"/>
      <c r="I848" s="409"/>
      <c r="J848" s="410"/>
    </row>
    <row r="849" spans="1:11" x14ac:dyDescent="0.2">
      <c r="A849" s="220" t="s">
        <v>103</v>
      </c>
      <c r="B849" s="2" t="s">
        <v>566</v>
      </c>
      <c r="C849" s="773">
        <v>1</v>
      </c>
      <c r="D849" s="407" t="s">
        <v>199</v>
      </c>
      <c r="E849" s="545">
        <v>0</v>
      </c>
      <c r="F849" s="545">
        <v>0</v>
      </c>
      <c r="G849" s="545">
        <v>0</v>
      </c>
      <c r="H849" s="545">
        <v>3092.38</v>
      </c>
      <c r="I849" s="546">
        <f>E849+F849+G849+H849</f>
        <v>3092.38</v>
      </c>
      <c r="J849" s="547">
        <f>I849*C849</f>
        <v>3092.38</v>
      </c>
      <c r="K849" s="437"/>
    </row>
    <row r="850" spans="1:11" x14ac:dyDescent="0.2">
      <c r="A850" s="220"/>
      <c r="B850" s="2"/>
      <c r="C850" s="773"/>
      <c r="D850" s="407"/>
      <c r="E850" s="425"/>
      <c r="F850" s="425"/>
      <c r="G850" s="425"/>
      <c r="H850" s="405"/>
      <c r="I850" s="409"/>
      <c r="J850" s="410"/>
    </row>
    <row r="851" spans="1:11" x14ac:dyDescent="0.2">
      <c r="A851" s="220" t="s">
        <v>105</v>
      </c>
      <c r="B851" s="2" t="s">
        <v>567</v>
      </c>
      <c r="C851" s="773">
        <v>2</v>
      </c>
      <c r="D851" s="407" t="s">
        <v>199</v>
      </c>
      <c r="E851" s="545">
        <v>0</v>
      </c>
      <c r="F851" s="545">
        <v>0</v>
      </c>
      <c r="G851" s="545">
        <v>0</v>
      </c>
      <c r="H851" s="545">
        <v>6261.02</v>
      </c>
      <c r="I851" s="546">
        <f>E851+F851+G851+H851</f>
        <v>6261.02</v>
      </c>
      <c r="J851" s="547">
        <f>I851*C851</f>
        <v>12522.04</v>
      </c>
      <c r="K851" s="437"/>
    </row>
    <row r="852" spans="1:11" x14ac:dyDescent="0.2">
      <c r="A852" s="220"/>
      <c r="B852" s="2"/>
      <c r="C852" s="773"/>
      <c r="D852" s="407"/>
      <c r="E852" s="425"/>
      <c r="F852" s="425"/>
      <c r="G852" s="425"/>
      <c r="H852" s="405"/>
      <c r="I852" s="409"/>
      <c r="J852" s="410"/>
    </row>
    <row r="853" spans="1:11" x14ac:dyDescent="0.2">
      <c r="A853" s="220" t="s">
        <v>107</v>
      </c>
      <c r="B853" s="2" t="s">
        <v>568</v>
      </c>
      <c r="C853" s="773">
        <v>1</v>
      </c>
      <c r="D853" s="407" t="s">
        <v>199</v>
      </c>
      <c r="E853" s="545">
        <v>0</v>
      </c>
      <c r="F853" s="545">
        <v>0</v>
      </c>
      <c r="G853" s="545">
        <v>0</v>
      </c>
      <c r="H853" s="545">
        <v>6069.64</v>
      </c>
      <c r="I853" s="546">
        <f>E853+F853+G853+H853</f>
        <v>6069.64</v>
      </c>
      <c r="J853" s="547">
        <f>I853*C853</f>
        <v>6069.64</v>
      </c>
      <c r="K853" s="437"/>
    </row>
    <row r="854" spans="1:11" x14ac:dyDescent="0.2">
      <c r="A854" s="220"/>
      <c r="B854" s="2"/>
      <c r="C854" s="773"/>
      <c r="D854" s="407"/>
      <c r="E854" s="425"/>
      <c r="F854" s="425"/>
      <c r="G854" s="425"/>
      <c r="H854" s="405"/>
      <c r="I854" s="409"/>
      <c r="J854" s="453"/>
    </row>
    <row r="855" spans="1:11" x14ac:dyDescent="0.2">
      <c r="A855" s="220" t="s">
        <v>109</v>
      </c>
      <c r="B855" s="2" t="s">
        <v>569</v>
      </c>
      <c r="C855" s="773">
        <v>11</v>
      </c>
      <c r="D855" s="407" t="s">
        <v>199</v>
      </c>
      <c r="E855" s="545">
        <v>0</v>
      </c>
      <c r="F855" s="545">
        <v>0</v>
      </c>
      <c r="G855" s="545">
        <v>0</v>
      </c>
      <c r="H855" s="545">
        <v>6261.02</v>
      </c>
      <c r="I855" s="546">
        <f>E855+F855+G855+H855</f>
        <v>6261.02</v>
      </c>
      <c r="J855" s="547">
        <f>I855*C855</f>
        <v>68871.22</v>
      </c>
      <c r="K855" s="437"/>
    </row>
    <row r="856" spans="1:11" x14ac:dyDescent="0.2">
      <c r="A856" s="220"/>
      <c r="B856" s="2"/>
      <c r="C856" s="773"/>
      <c r="D856" s="407"/>
      <c r="E856" s="425"/>
      <c r="F856" s="425"/>
      <c r="G856" s="425"/>
      <c r="H856" s="405"/>
      <c r="I856" s="409"/>
      <c r="J856" s="453"/>
    </row>
    <row r="857" spans="1:11" hidden="1" x14ac:dyDescent="0.2">
      <c r="A857" s="220"/>
      <c r="B857" s="2"/>
      <c r="C857" s="773"/>
      <c r="D857" s="407"/>
      <c r="E857" s="425"/>
      <c r="F857" s="425"/>
      <c r="G857" s="425"/>
      <c r="H857" s="405"/>
      <c r="I857" s="409"/>
      <c r="J857" s="453"/>
    </row>
    <row r="858" spans="1:11" hidden="1" x14ac:dyDescent="0.2">
      <c r="A858" s="220"/>
      <c r="B858" s="2"/>
      <c r="C858" s="773"/>
      <c r="D858" s="407"/>
      <c r="E858" s="425"/>
      <c r="F858" s="425"/>
      <c r="G858" s="425"/>
      <c r="H858" s="405"/>
      <c r="I858" s="409"/>
      <c r="J858" s="453"/>
    </row>
    <row r="859" spans="1:11" x14ac:dyDescent="0.2">
      <c r="A859" s="220"/>
      <c r="B859" s="2"/>
      <c r="C859" s="773"/>
      <c r="D859" s="407"/>
      <c r="E859" s="425"/>
      <c r="F859" s="425"/>
      <c r="G859" s="425"/>
      <c r="H859" s="405"/>
      <c r="I859" s="409"/>
      <c r="J859" s="453"/>
    </row>
    <row r="860" spans="1:11" x14ac:dyDescent="0.2">
      <c r="A860" s="220"/>
      <c r="B860" s="2"/>
      <c r="C860" s="773"/>
      <c r="D860" s="407"/>
      <c r="E860" s="425"/>
      <c r="F860" s="425"/>
      <c r="G860" s="425"/>
      <c r="H860" s="405"/>
      <c r="I860" s="409"/>
      <c r="J860" s="453"/>
    </row>
    <row r="861" spans="1:11" ht="9.75" customHeight="1" x14ac:dyDescent="0.2">
      <c r="A861" s="220"/>
      <c r="B861" s="2"/>
      <c r="C861" s="773"/>
      <c r="D861" s="407"/>
      <c r="E861" s="425"/>
      <c r="F861" s="425"/>
      <c r="G861" s="425"/>
      <c r="H861" s="405"/>
      <c r="I861" s="409"/>
      <c r="J861" s="453"/>
    </row>
    <row r="862" spans="1:11" s="4" customFormat="1" ht="15.75" thickBot="1" x14ac:dyDescent="0.3">
      <c r="A862" s="54"/>
      <c r="B862" s="32" t="s">
        <v>111</v>
      </c>
      <c r="C862" s="772"/>
      <c r="D862" s="445"/>
      <c r="E862" s="412"/>
      <c r="F862" s="412"/>
      <c r="G862" s="412"/>
      <c r="H862" s="411"/>
      <c r="I862" s="413"/>
      <c r="J862" s="413">
        <f>SUM(J829:J861)</f>
        <v>135011.99</v>
      </c>
      <c r="K862" s="242">
        <v>23</v>
      </c>
    </row>
    <row r="863" spans="1:11" ht="15" thickTop="1" x14ac:dyDescent="0.2">
      <c r="A863" s="41"/>
      <c r="B863" s="38"/>
      <c r="C863" s="773"/>
      <c r="D863" s="407"/>
      <c r="E863" s="405"/>
      <c r="F863" s="425"/>
      <c r="G863" s="425"/>
      <c r="H863" s="405"/>
      <c r="I863" s="409"/>
      <c r="J863" s="410"/>
    </row>
    <row r="864" spans="1:11" ht="15" x14ac:dyDescent="0.2">
      <c r="A864" s="41"/>
      <c r="B864" s="227" t="s">
        <v>485</v>
      </c>
      <c r="C864" s="773"/>
      <c r="D864" s="407"/>
      <c r="E864" s="405"/>
      <c r="F864" s="425"/>
      <c r="G864" s="425"/>
      <c r="H864" s="405"/>
      <c r="I864" s="409"/>
      <c r="J864" s="410"/>
    </row>
    <row r="865" spans="1:11" ht="15" x14ac:dyDescent="0.2">
      <c r="A865" s="41"/>
      <c r="B865" s="230"/>
      <c r="C865" s="773"/>
      <c r="D865" s="407"/>
      <c r="E865" s="405"/>
      <c r="F865" s="425"/>
      <c r="G865" s="425"/>
      <c r="H865" s="405"/>
      <c r="I865" s="409"/>
      <c r="J865" s="410"/>
    </row>
    <row r="866" spans="1:11" ht="28.5" x14ac:dyDescent="0.2">
      <c r="A866" s="41"/>
      <c r="B866" s="30" t="s">
        <v>486</v>
      </c>
      <c r="C866" s="773"/>
      <c r="D866" s="407"/>
      <c r="E866" s="405"/>
      <c r="F866" s="425"/>
      <c r="G866" s="425"/>
      <c r="H866" s="405"/>
      <c r="I866" s="409"/>
      <c r="J866" s="410"/>
    </row>
    <row r="867" spans="1:11" x14ac:dyDescent="0.2">
      <c r="A867" s="220"/>
      <c r="B867" s="2"/>
      <c r="C867" s="773"/>
      <c r="D867" s="407"/>
      <c r="E867" s="425"/>
      <c r="F867" s="425"/>
      <c r="G867" s="425"/>
      <c r="H867" s="405"/>
      <c r="I867" s="409"/>
      <c r="J867" s="410"/>
    </row>
    <row r="868" spans="1:11" x14ac:dyDescent="0.2">
      <c r="A868" s="220" t="s">
        <v>77</v>
      </c>
      <c r="B868" s="2" t="s">
        <v>570</v>
      </c>
      <c r="C868" s="773">
        <v>3</v>
      </c>
      <c r="D868" s="407" t="s">
        <v>199</v>
      </c>
      <c r="E868" s="545">
        <v>0</v>
      </c>
      <c r="F868" s="545">
        <v>0</v>
      </c>
      <c r="G868" s="545">
        <v>0</v>
      </c>
      <c r="H868" s="545">
        <v>6069.64</v>
      </c>
      <c r="I868" s="546">
        <f>E868+F868+G868+H868</f>
        <v>6069.64</v>
      </c>
      <c r="J868" s="547">
        <f>I868*C868</f>
        <v>18208.919999999998</v>
      </c>
      <c r="K868" s="437"/>
    </row>
    <row r="869" spans="1:11" x14ac:dyDescent="0.2">
      <c r="A869" s="220"/>
      <c r="B869" s="2"/>
      <c r="C869" s="773"/>
      <c r="D869" s="407"/>
      <c r="E869" s="425"/>
      <c r="F869" s="425"/>
      <c r="G869" s="425"/>
      <c r="H869" s="405"/>
      <c r="I869" s="409"/>
      <c r="J869" s="410"/>
    </row>
    <row r="870" spans="1:11" x14ac:dyDescent="0.2">
      <c r="A870" s="220" t="s">
        <v>78</v>
      </c>
      <c r="B870" s="2" t="s">
        <v>571</v>
      </c>
      <c r="C870" s="773">
        <v>5</v>
      </c>
      <c r="D870" s="407" t="s">
        <v>199</v>
      </c>
      <c r="E870" s="545">
        <v>0</v>
      </c>
      <c r="F870" s="545">
        <v>0</v>
      </c>
      <c r="G870" s="545">
        <v>0</v>
      </c>
      <c r="H870" s="545">
        <v>7284.56</v>
      </c>
      <c r="I870" s="546">
        <f>E870+F870+G870+H870</f>
        <v>7284.56</v>
      </c>
      <c r="J870" s="547">
        <f>I870*C870</f>
        <v>36422.800000000003</v>
      </c>
      <c r="K870" s="437"/>
    </row>
    <row r="871" spans="1:11" x14ac:dyDescent="0.2">
      <c r="A871" s="220"/>
      <c r="B871" s="2"/>
      <c r="C871" s="773"/>
      <c r="D871" s="407"/>
      <c r="E871" s="425"/>
      <c r="F871" s="425"/>
      <c r="G871" s="425"/>
      <c r="H871" s="405"/>
      <c r="I871" s="409"/>
      <c r="J871" s="410"/>
    </row>
    <row r="872" spans="1:11" x14ac:dyDescent="0.2">
      <c r="A872" s="220" t="s">
        <v>79</v>
      </c>
      <c r="B872" s="2" t="s">
        <v>572</v>
      </c>
      <c r="C872" s="773">
        <v>9</v>
      </c>
      <c r="D872" s="407" t="s">
        <v>199</v>
      </c>
      <c r="E872" s="545">
        <v>0</v>
      </c>
      <c r="F872" s="545">
        <v>0</v>
      </c>
      <c r="G872" s="545">
        <v>0</v>
      </c>
      <c r="H872" s="545">
        <v>7279.24</v>
      </c>
      <c r="I872" s="546">
        <f>E872+F872+G872+H872</f>
        <v>7279.24</v>
      </c>
      <c r="J872" s="547">
        <f>I872*C872</f>
        <v>65513.16</v>
      </c>
      <c r="K872" s="437"/>
    </row>
    <row r="873" spans="1:11" x14ac:dyDescent="0.2">
      <c r="A873" s="220"/>
      <c r="B873" s="2"/>
      <c r="C873" s="773"/>
      <c r="D873" s="407"/>
      <c r="E873" s="425"/>
      <c r="F873" s="425"/>
      <c r="G873" s="425"/>
      <c r="H873" s="405"/>
      <c r="I873" s="409"/>
      <c r="J873" s="410"/>
    </row>
    <row r="874" spans="1:11" x14ac:dyDescent="0.2">
      <c r="A874" s="220" t="s">
        <v>80</v>
      </c>
      <c r="B874" s="2" t="s">
        <v>573</v>
      </c>
      <c r="C874" s="773">
        <v>5</v>
      </c>
      <c r="D874" s="407" t="s">
        <v>199</v>
      </c>
      <c r="E874" s="545">
        <v>0</v>
      </c>
      <c r="F874" s="545">
        <v>0</v>
      </c>
      <c r="G874" s="545">
        <v>0</v>
      </c>
      <c r="H874" s="545">
        <v>7279.24</v>
      </c>
      <c r="I874" s="546">
        <f>E874+F874+G874+H874</f>
        <v>7279.24</v>
      </c>
      <c r="J874" s="547">
        <f>I874*C874</f>
        <v>36396.199999999997</v>
      </c>
      <c r="K874" s="437"/>
    </row>
    <row r="875" spans="1:11" x14ac:dyDescent="0.2">
      <c r="A875" s="220"/>
      <c r="B875" s="2"/>
      <c r="C875" s="773"/>
      <c r="D875" s="407"/>
      <c r="E875" s="425"/>
      <c r="F875" s="425"/>
      <c r="G875" s="425"/>
      <c r="H875" s="405"/>
      <c r="I875" s="409"/>
      <c r="J875" s="410"/>
    </row>
    <row r="876" spans="1:11" x14ac:dyDescent="0.2">
      <c r="A876" s="220" t="s">
        <v>81</v>
      </c>
      <c r="B876" s="2" t="s">
        <v>574</v>
      </c>
      <c r="C876" s="773">
        <v>1</v>
      </c>
      <c r="D876" s="407" t="s">
        <v>199</v>
      </c>
      <c r="E876" s="545">
        <v>0</v>
      </c>
      <c r="F876" s="545">
        <v>0</v>
      </c>
      <c r="G876" s="545">
        <v>0</v>
      </c>
      <c r="H876" s="545">
        <v>7598.78</v>
      </c>
      <c r="I876" s="546">
        <f>E876+F876+G876+H876</f>
        <v>7598.78</v>
      </c>
      <c r="J876" s="547">
        <f>I876*C876</f>
        <v>7598.78</v>
      </c>
      <c r="K876" s="437"/>
    </row>
    <row r="877" spans="1:11" x14ac:dyDescent="0.2">
      <c r="A877" s="220"/>
      <c r="B877" s="2"/>
      <c r="C877" s="773"/>
      <c r="D877" s="407"/>
      <c r="E877" s="425"/>
      <c r="F877" s="425"/>
      <c r="G877" s="425"/>
      <c r="H877" s="405"/>
      <c r="I877" s="409"/>
      <c r="J877" s="410"/>
    </row>
    <row r="878" spans="1:11" x14ac:dyDescent="0.2">
      <c r="A878" s="220" t="s">
        <v>92</v>
      </c>
      <c r="B878" s="2" t="s">
        <v>575</v>
      </c>
      <c r="C878" s="773">
        <v>16</v>
      </c>
      <c r="D878" s="407" t="s">
        <v>199</v>
      </c>
      <c r="E878" s="545">
        <v>0</v>
      </c>
      <c r="F878" s="545">
        <v>0</v>
      </c>
      <c r="G878" s="545">
        <v>0</v>
      </c>
      <c r="H878" s="545">
        <v>2676.34</v>
      </c>
      <c r="I878" s="546">
        <f>E878+F878+G878+H878</f>
        <v>2676.34</v>
      </c>
      <c r="J878" s="547">
        <f>I878*C878</f>
        <v>42821.440000000002</v>
      </c>
      <c r="K878" s="437"/>
    </row>
    <row r="879" spans="1:11" x14ac:dyDescent="0.2">
      <c r="A879" s="220"/>
      <c r="B879" s="2"/>
      <c r="C879" s="773"/>
      <c r="D879" s="407"/>
      <c r="E879" s="425"/>
      <c r="F879" s="425"/>
      <c r="G879" s="425"/>
      <c r="H879" s="405"/>
      <c r="I879" s="409"/>
      <c r="J879" s="410"/>
    </row>
    <row r="880" spans="1:11" x14ac:dyDescent="0.2">
      <c r="A880" s="220" t="s">
        <v>94</v>
      </c>
      <c r="B880" s="2" t="s">
        <v>576</v>
      </c>
      <c r="C880" s="773">
        <v>3</v>
      </c>
      <c r="D880" s="407" t="s">
        <v>199</v>
      </c>
      <c r="E880" s="545">
        <v>0</v>
      </c>
      <c r="F880" s="545">
        <v>0</v>
      </c>
      <c r="G880" s="545">
        <v>0</v>
      </c>
      <c r="H880" s="545">
        <v>2580.65</v>
      </c>
      <c r="I880" s="546">
        <f>E880+F880+G880+H880</f>
        <v>2580.65</v>
      </c>
      <c r="J880" s="547">
        <f>I880*C880</f>
        <v>7741.95</v>
      </c>
      <c r="K880" s="437"/>
    </row>
    <row r="881" spans="1:11" x14ac:dyDescent="0.2">
      <c r="A881" s="220"/>
      <c r="B881" s="2"/>
      <c r="C881" s="773"/>
      <c r="D881" s="407"/>
      <c r="E881" s="425"/>
      <c r="F881" s="425"/>
      <c r="G881" s="425"/>
      <c r="H881" s="405"/>
      <c r="I881" s="409"/>
      <c r="J881" s="410"/>
    </row>
    <row r="882" spans="1:11" x14ac:dyDescent="0.2">
      <c r="A882" s="220" t="s">
        <v>96</v>
      </c>
      <c r="B882" s="2" t="s">
        <v>577</v>
      </c>
      <c r="C882" s="773">
        <v>1</v>
      </c>
      <c r="D882" s="407" t="s">
        <v>199</v>
      </c>
      <c r="E882" s="545">
        <v>0</v>
      </c>
      <c r="F882" s="545">
        <v>0</v>
      </c>
      <c r="G882" s="545">
        <v>0</v>
      </c>
      <c r="H882" s="545">
        <v>2676.34</v>
      </c>
      <c r="I882" s="546">
        <f>E882+F882+G882+H882</f>
        <v>2676.34</v>
      </c>
      <c r="J882" s="547">
        <f>I882*C882</f>
        <v>2676.34</v>
      </c>
      <c r="K882" s="437"/>
    </row>
    <row r="883" spans="1:11" x14ac:dyDescent="0.2">
      <c r="A883" s="220"/>
      <c r="B883" s="2"/>
      <c r="C883" s="773"/>
      <c r="D883" s="407"/>
      <c r="E883" s="425"/>
      <c r="F883" s="425"/>
      <c r="G883" s="425"/>
      <c r="H883" s="405"/>
      <c r="I883" s="409"/>
      <c r="J883" s="410"/>
    </row>
    <row r="884" spans="1:11" x14ac:dyDescent="0.2">
      <c r="A884" s="220" t="s">
        <v>99</v>
      </c>
      <c r="B884" s="2" t="s">
        <v>578</v>
      </c>
      <c r="C884" s="773">
        <v>2</v>
      </c>
      <c r="D884" s="407" t="s">
        <v>199</v>
      </c>
      <c r="E884" s="545">
        <v>0</v>
      </c>
      <c r="F884" s="545">
        <v>0</v>
      </c>
      <c r="G884" s="545">
        <v>0</v>
      </c>
      <c r="H884" s="545">
        <v>5946.44</v>
      </c>
      <c r="I884" s="546">
        <f>E884+F884+G884+H884</f>
        <v>5946.44</v>
      </c>
      <c r="J884" s="547">
        <f>I884*C884</f>
        <v>11892.88</v>
      </c>
      <c r="K884" s="437"/>
    </row>
    <row r="885" spans="1:11" x14ac:dyDescent="0.2">
      <c r="A885" s="220"/>
      <c r="B885" s="2"/>
      <c r="C885" s="773"/>
      <c r="D885" s="407"/>
      <c r="E885" s="425"/>
      <c r="F885" s="425"/>
      <c r="G885" s="425"/>
      <c r="H885" s="405"/>
      <c r="I885" s="409"/>
      <c r="J885" s="410"/>
    </row>
    <row r="886" spans="1:11" x14ac:dyDescent="0.2">
      <c r="A886" s="220" t="s">
        <v>101</v>
      </c>
      <c r="B886" s="2" t="s">
        <v>579</v>
      </c>
      <c r="C886" s="773">
        <v>2</v>
      </c>
      <c r="D886" s="407" t="s">
        <v>199</v>
      </c>
      <c r="E886" s="545">
        <v>0</v>
      </c>
      <c r="F886" s="545">
        <v>0</v>
      </c>
      <c r="G886" s="545">
        <v>0</v>
      </c>
      <c r="H886" s="545">
        <v>5552.69</v>
      </c>
      <c r="I886" s="546">
        <f>E886+F886+G886+H886</f>
        <v>5552.69</v>
      </c>
      <c r="J886" s="547">
        <f>I886*C886</f>
        <v>11105.38</v>
      </c>
      <c r="K886" s="437"/>
    </row>
    <row r="887" spans="1:11" x14ac:dyDescent="0.2">
      <c r="A887" s="220"/>
      <c r="B887" s="2"/>
      <c r="C887" s="773"/>
      <c r="D887" s="407"/>
      <c r="E887" s="425"/>
      <c r="F887" s="425"/>
      <c r="G887" s="425"/>
      <c r="H887" s="405"/>
      <c r="I887" s="409"/>
      <c r="J887" s="410"/>
    </row>
    <row r="888" spans="1:11" x14ac:dyDescent="0.2">
      <c r="A888" s="220" t="s">
        <v>103</v>
      </c>
      <c r="B888" s="2" t="s">
        <v>580</v>
      </c>
      <c r="C888" s="773">
        <v>2</v>
      </c>
      <c r="D888" s="407" t="s">
        <v>199</v>
      </c>
      <c r="E888" s="545">
        <v>0</v>
      </c>
      <c r="F888" s="545">
        <v>0</v>
      </c>
      <c r="G888" s="545">
        <v>0</v>
      </c>
      <c r="H888" s="545">
        <v>4534.47</v>
      </c>
      <c r="I888" s="546">
        <f>E888+F888+G888+H888</f>
        <v>4534.47</v>
      </c>
      <c r="J888" s="547">
        <f>I888*C888</f>
        <v>9068.94</v>
      </c>
      <c r="K888" s="437"/>
    </row>
    <row r="889" spans="1:11" x14ac:dyDescent="0.2">
      <c r="A889" s="220"/>
      <c r="B889" s="2"/>
      <c r="C889" s="773"/>
      <c r="D889" s="407"/>
      <c r="E889" s="425"/>
      <c r="F889" s="425"/>
      <c r="G889" s="425"/>
      <c r="H889" s="405"/>
      <c r="I889" s="409"/>
      <c r="J889" s="410"/>
    </row>
    <row r="890" spans="1:11" x14ac:dyDescent="0.2">
      <c r="A890" s="220" t="s">
        <v>105</v>
      </c>
      <c r="B890" s="2" t="s">
        <v>581</v>
      </c>
      <c r="C890" s="773">
        <v>2</v>
      </c>
      <c r="D890" s="407" t="s">
        <v>199</v>
      </c>
      <c r="E890" s="545">
        <v>0</v>
      </c>
      <c r="F890" s="545">
        <v>0</v>
      </c>
      <c r="G890" s="545">
        <v>0</v>
      </c>
      <c r="H890" s="545">
        <v>4534.47</v>
      </c>
      <c r="I890" s="546">
        <f>E890+F890+G890+H890</f>
        <v>4534.47</v>
      </c>
      <c r="J890" s="547">
        <f>I890*C890</f>
        <v>9068.94</v>
      </c>
      <c r="K890" s="437"/>
    </row>
    <row r="891" spans="1:11" x14ac:dyDescent="0.2">
      <c r="A891" s="220"/>
      <c r="B891" s="2"/>
      <c r="C891" s="773"/>
      <c r="D891" s="407"/>
      <c r="E891" s="425"/>
      <c r="F891" s="425"/>
      <c r="G891" s="425"/>
      <c r="H891" s="405"/>
      <c r="I891" s="409"/>
      <c r="J891" s="410"/>
    </row>
    <row r="892" spans="1:11" x14ac:dyDescent="0.2">
      <c r="A892" s="220" t="s">
        <v>107</v>
      </c>
      <c r="B892" s="2" t="s">
        <v>582</v>
      </c>
      <c r="C892" s="773">
        <v>9</v>
      </c>
      <c r="D892" s="407" t="s">
        <v>199</v>
      </c>
      <c r="E892" s="545">
        <v>0</v>
      </c>
      <c r="F892" s="545">
        <v>0</v>
      </c>
      <c r="G892" s="545">
        <v>0</v>
      </c>
      <c r="H892" s="545">
        <v>3956.07</v>
      </c>
      <c r="I892" s="546">
        <f>E892+F892+G892+H892</f>
        <v>3956.07</v>
      </c>
      <c r="J892" s="547">
        <f>I892*C892</f>
        <v>35604.629999999997</v>
      </c>
      <c r="K892" s="437"/>
    </row>
    <row r="893" spans="1:11" x14ac:dyDescent="0.2">
      <c r="A893" s="220"/>
      <c r="B893" s="2"/>
      <c r="C893" s="773"/>
      <c r="D893" s="407"/>
      <c r="E893" s="425"/>
      <c r="F893" s="425"/>
      <c r="G893" s="425"/>
      <c r="H893" s="405"/>
      <c r="I893" s="409"/>
      <c r="J893" s="410"/>
    </row>
    <row r="894" spans="1:11" x14ac:dyDescent="0.2">
      <c r="A894" s="220" t="s">
        <v>109</v>
      </c>
      <c r="B894" s="2" t="s">
        <v>583</v>
      </c>
      <c r="C894" s="773">
        <v>6</v>
      </c>
      <c r="D894" s="407" t="s">
        <v>199</v>
      </c>
      <c r="E894" s="545">
        <v>0</v>
      </c>
      <c r="F894" s="545">
        <v>0</v>
      </c>
      <c r="G894" s="545">
        <v>0</v>
      </c>
      <c r="H894" s="545">
        <v>4010.56</v>
      </c>
      <c r="I894" s="546">
        <f>E894+F894+G894+H894</f>
        <v>4010.56</v>
      </c>
      <c r="J894" s="547">
        <f>I894*C894</f>
        <v>24063.360000000001</v>
      </c>
      <c r="K894" s="437"/>
    </row>
    <row r="895" spans="1:11" x14ac:dyDescent="0.2">
      <c r="A895" s="220"/>
      <c r="B895" s="2"/>
      <c r="C895" s="773"/>
      <c r="D895" s="407"/>
      <c r="E895" s="425"/>
      <c r="F895" s="425"/>
      <c r="G895" s="425"/>
      <c r="H895" s="405"/>
      <c r="I895" s="409"/>
      <c r="J895" s="410"/>
    </row>
    <row r="896" spans="1:11" x14ac:dyDescent="0.2">
      <c r="A896" s="220"/>
      <c r="B896" s="2"/>
      <c r="C896" s="773"/>
      <c r="D896" s="407"/>
      <c r="E896" s="425"/>
      <c r="F896" s="425"/>
      <c r="G896" s="425"/>
      <c r="H896" s="405"/>
      <c r="I896" s="409"/>
      <c r="J896" s="410"/>
    </row>
    <row r="897" spans="1:11" hidden="1" x14ac:dyDescent="0.2">
      <c r="A897" s="220"/>
      <c r="B897" s="2"/>
      <c r="C897" s="773"/>
      <c r="D897" s="407"/>
      <c r="E897" s="425"/>
      <c r="F897" s="425"/>
      <c r="G897" s="425"/>
      <c r="H897" s="405"/>
      <c r="I897" s="409"/>
      <c r="J897" s="410"/>
    </row>
    <row r="898" spans="1:11" hidden="1" x14ac:dyDescent="0.2">
      <c r="A898" s="220"/>
      <c r="B898" s="2"/>
      <c r="C898" s="773"/>
      <c r="D898" s="407"/>
      <c r="E898" s="425"/>
      <c r="F898" s="425"/>
      <c r="G898" s="425"/>
      <c r="H898" s="405"/>
      <c r="I898" s="409"/>
      <c r="J898" s="410"/>
    </row>
    <row r="899" spans="1:11" x14ac:dyDescent="0.2">
      <c r="A899" s="220"/>
      <c r="B899" s="2"/>
      <c r="C899" s="773"/>
      <c r="D899" s="407"/>
      <c r="E899" s="425"/>
      <c r="F899" s="425"/>
      <c r="G899" s="425"/>
      <c r="H899" s="405"/>
      <c r="I899" s="409"/>
      <c r="J899" s="410"/>
    </row>
    <row r="900" spans="1:11" ht="10.5" customHeight="1" x14ac:dyDescent="0.2">
      <c r="A900" s="220"/>
      <c r="B900" s="2"/>
      <c r="C900" s="773"/>
      <c r="D900" s="407"/>
      <c r="E900" s="425"/>
      <c r="F900" s="425"/>
      <c r="G900" s="425"/>
      <c r="H900" s="405"/>
      <c r="I900" s="409"/>
      <c r="J900" s="410"/>
    </row>
    <row r="901" spans="1:11" s="4" customFormat="1" ht="15.75" thickBot="1" x14ac:dyDescent="0.3">
      <c r="A901" s="54"/>
      <c r="B901" s="32" t="s">
        <v>111</v>
      </c>
      <c r="C901" s="772"/>
      <c r="D901" s="445"/>
      <c r="E901" s="412"/>
      <c r="F901" s="412"/>
      <c r="G901" s="412"/>
      <c r="H901" s="411"/>
      <c r="I901" s="413"/>
      <c r="J901" s="413">
        <f>SUM(J868:J900)</f>
        <v>318183.71999999997</v>
      </c>
      <c r="K901" s="242">
        <v>24</v>
      </c>
    </row>
    <row r="902" spans="1:11" ht="15" thickTop="1" x14ac:dyDescent="0.2">
      <c r="A902" s="41"/>
      <c r="B902" s="38"/>
      <c r="C902" s="773"/>
      <c r="D902" s="407"/>
      <c r="E902" s="405"/>
      <c r="F902" s="425"/>
      <c r="G902" s="425"/>
      <c r="H902" s="405"/>
      <c r="I902" s="409"/>
      <c r="J902" s="410"/>
    </row>
    <row r="903" spans="1:11" ht="15" x14ac:dyDescent="0.2">
      <c r="A903" s="41"/>
      <c r="B903" s="227" t="s">
        <v>485</v>
      </c>
      <c r="C903" s="773"/>
      <c r="D903" s="407"/>
      <c r="E903" s="405"/>
      <c r="F903" s="425"/>
      <c r="G903" s="425"/>
      <c r="H903" s="405"/>
      <c r="I903" s="409"/>
      <c r="J903" s="410"/>
    </row>
    <row r="904" spans="1:11" ht="15" x14ac:dyDescent="0.2">
      <c r="A904" s="41"/>
      <c r="B904" s="230"/>
      <c r="C904" s="773"/>
      <c r="D904" s="407"/>
      <c r="E904" s="405"/>
      <c r="F904" s="425"/>
      <c r="G904" s="425"/>
      <c r="H904" s="405"/>
      <c r="I904" s="409"/>
      <c r="J904" s="410"/>
    </row>
    <row r="905" spans="1:11" ht="28.5" x14ac:dyDescent="0.2">
      <c r="A905" s="41"/>
      <c r="B905" s="30" t="s">
        <v>486</v>
      </c>
      <c r="C905" s="773"/>
      <c r="D905" s="407"/>
      <c r="E905" s="405"/>
      <c r="F905" s="425"/>
      <c r="G905" s="425"/>
      <c r="H905" s="405"/>
      <c r="I905" s="409"/>
      <c r="J905" s="410"/>
    </row>
    <row r="906" spans="1:11" x14ac:dyDescent="0.2">
      <c r="A906" s="41"/>
      <c r="B906" s="38"/>
      <c r="C906" s="773"/>
      <c r="D906" s="407"/>
      <c r="E906" s="405"/>
      <c r="F906" s="425"/>
      <c r="G906" s="425"/>
      <c r="H906" s="405"/>
      <c r="I906" s="409"/>
      <c r="J906" s="410"/>
    </row>
    <row r="907" spans="1:11" x14ac:dyDescent="0.2">
      <c r="A907" s="220" t="s">
        <v>77</v>
      </c>
      <c r="B907" s="2" t="s">
        <v>584</v>
      </c>
      <c r="C907" s="773">
        <v>1</v>
      </c>
      <c r="D907" s="407" t="s">
        <v>199</v>
      </c>
      <c r="E907" s="545">
        <v>0</v>
      </c>
      <c r="F907" s="545">
        <v>0</v>
      </c>
      <c r="G907" s="545">
        <v>0</v>
      </c>
      <c r="H907" s="545">
        <v>3770.58</v>
      </c>
      <c r="I907" s="546">
        <f>E907+F907+G907+H907</f>
        <v>3770.58</v>
      </c>
      <c r="J907" s="547">
        <f>I907*C907</f>
        <v>3770.58</v>
      </c>
      <c r="K907" s="437"/>
    </row>
    <row r="908" spans="1:11" x14ac:dyDescent="0.2">
      <c r="A908" s="220"/>
      <c r="B908" s="2"/>
      <c r="C908" s="773"/>
      <c r="D908" s="407"/>
      <c r="E908" s="425"/>
      <c r="F908" s="425"/>
      <c r="G908" s="425"/>
      <c r="H908" s="405"/>
      <c r="I908" s="409"/>
      <c r="J908" s="410"/>
    </row>
    <row r="909" spans="1:11" x14ac:dyDescent="0.2">
      <c r="A909" s="220" t="s">
        <v>78</v>
      </c>
      <c r="B909" s="2" t="s">
        <v>585</v>
      </c>
      <c r="C909" s="773">
        <v>7</v>
      </c>
      <c r="D909" s="407" t="s">
        <v>199</v>
      </c>
      <c r="E909" s="545">
        <v>0</v>
      </c>
      <c r="F909" s="545">
        <v>0</v>
      </c>
      <c r="G909" s="545">
        <v>0</v>
      </c>
      <c r="H909" s="545">
        <v>6261.02</v>
      </c>
      <c r="I909" s="546">
        <f>E909+F909+G909+H909</f>
        <v>6261.02</v>
      </c>
      <c r="J909" s="547">
        <f>I909*C909</f>
        <v>43827.14</v>
      </c>
      <c r="K909" s="437"/>
    </row>
    <row r="910" spans="1:11" x14ac:dyDescent="0.2">
      <c r="A910" s="220"/>
      <c r="B910" s="2"/>
      <c r="C910" s="773"/>
      <c r="D910" s="407"/>
      <c r="E910" s="425"/>
      <c r="F910" s="425"/>
      <c r="G910" s="425"/>
      <c r="H910" s="405"/>
      <c r="I910" s="409"/>
      <c r="J910" s="410"/>
    </row>
    <row r="911" spans="1:11" x14ac:dyDescent="0.2">
      <c r="A911" s="220" t="s">
        <v>79</v>
      </c>
      <c r="B911" s="2" t="s">
        <v>586</v>
      </c>
      <c r="C911" s="773">
        <v>4</v>
      </c>
      <c r="D911" s="407" t="s">
        <v>199</v>
      </c>
      <c r="E911" s="545">
        <v>0</v>
      </c>
      <c r="F911" s="545">
        <v>0</v>
      </c>
      <c r="G911" s="545">
        <v>0</v>
      </c>
      <c r="H911" s="545">
        <v>6261.02</v>
      </c>
      <c r="I911" s="546">
        <f>E911+F911+G911+H911</f>
        <v>6261.02</v>
      </c>
      <c r="J911" s="547">
        <f>I911*C911</f>
        <v>25044.080000000002</v>
      </c>
      <c r="K911" s="437"/>
    </row>
    <row r="912" spans="1:11" x14ac:dyDescent="0.2">
      <c r="A912" s="220"/>
      <c r="B912" s="2"/>
      <c r="C912" s="773"/>
      <c r="D912" s="407"/>
      <c r="E912" s="425"/>
      <c r="F912" s="425"/>
      <c r="G912" s="425"/>
      <c r="H912" s="405"/>
      <c r="I912" s="409"/>
      <c r="J912" s="410"/>
    </row>
    <row r="913" spans="1:11" x14ac:dyDescent="0.2">
      <c r="A913" s="220" t="s">
        <v>80</v>
      </c>
      <c r="B913" s="2" t="s">
        <v>587</v>
      </c>
      <c r="C913" s="773">
        <v>3</v>
      </c>
      <c r="D913" s="407" t="s">
        <v>199</v>
      </c>
      <c r="E913" s="545">
        <v>0</v>
      </c>
      <c r="F913" s="545">
        <v>0</v>
      </c>
      <c r="G913" s="545">
        <v>0</v>
      </c>
      <c r="H913" s="545">
        <v>3762.52</v>
      </c>
      <c r="I913" s="546">
        <f>E913+F913+G913+H913</f>
        <v>3762.52</v>
      </c>
      <c r="J913" s="547">
        <f>I913*C913</f>
        <v>11287.56</v>
      </c>
      <c r="K913" s="437"/>
    </row>
    <row r="914" spans="1:11" x14ac:dyDescent="0.2">
      <c r="A914" s="220"/>
      <c r="B914" s="2"/>
      <c r="C914" s="773"/>
      <c r="D914" s="407"/>
      <c r="E914" s="425"/>
      <c r="F914" s="425"/>
      <c r="G914" s="425"/>
      <c r="H914" s="405"/>
      <c r="I914" s="409"/>
      <c r="J914" s="410"/>
    </row>
    <row r="915" spans="1:11" x14ac:dyDescent="0.2">
      <c r="A915" s="220" t="s">
        <v>81</v>
      </c>
      <c r="B915" s="2" t="s">
        <v>588</v>
      </c>
      <c r="C915" s="773">
        <v>1</v>
      </c>
      <c r="D915" s="407" t="s">
        <v>199</v>
      </c>
      <c r="E915" s="545">
        <v>0</v>
      </c>
      <c r="F915" s="545">
        <v>0</v>
      </c>
      <c r="G915" s="545">
        <v>0</v>
      </c>
      <c r="H915" s="545">
        <v>3762.52</v>
      </c>
      <c r="I915" s="546">
        <f>E915+F915+G915+H915</f>
        <v>3762.52</v>
      </c>
      <c r="J915" s="547">
        <f>I915*C915</f>
        <v>3762.52</v>
      </c>
      <c r="K915" s="437"/>
    </row>
    <row r="916" spans="1:11" x14ac:dyDescent="0.2">
      <c r="A916" s="220"/>
      <c r="B916" s="2"/>
      <c r="C916" s="773"/>
      <c r="D916" s="407"/>
      <c r="E916" s="425"/>
      <c r="F916" s="425"/>
      <c r="G916" s="425"/>
      <c r="H916" s="405"/>
      <c r="I916" s="409"/>
      <c r="J916" s="453"/>
    </row>
    <row r="917" spans="1:11" x14ac:dyDescent="0.2">
      <c r="A917" s="220" t="s">
        <v>92</v>
      </c>
      <c r="B917" s="2" t="s">
        <v>589</v>
      </c>
      <c r="C917" s="773">
        <v>2</v>
      </c>
      <c r="D917" s="407" t="s">
        <v>199</v>
      </c>
      <c r="E917" s="545">
        <v>0</v>
      </c>
      <c r="F917" s="545">
        <v>0</v>
      </c>
      <c r="G917" s="545">
        <v>0</v>
      </c>
      <c r="H917" s="545">
        <v>3157.72</v>
      </c>
      <c r="I917" s="546">
        <f>E917+F917+G917+H917</f>
        <v>3157.72</v>
      </c>
      <c r="J917" s="547">
        <f>I917*C917</f>
        <v>6315.44</v>
      </c>
      <c r="K917" s="437"/>
    </row>
    <row r="918" spans="1:11" x14ac:dyDescent="0.2">
      <c r="A918" s="220"/>
      <c r="B918" s="2"/>
      <c r="C918" s="773"/>
      <c r="D918" s="407"/>
      <c r="E918" s="425"/>
      <c r="F918" s="425"/>
      <c r="G918" s="425"/>
      <c r="H918" s="405"/>
      <c r="I918" s="409"/>
      <c r="J918" s="410"/>
    </row>
    <row r="919" spans="1:11" x14ac:dyDescent="0.2">
      <c r="A919" s="220" t="s">
        <v>94</v>
      </c>
      <c r="B919" s="2" t="s">
        <v>590</v>
      </c>
      <c r="C919" s="773">
        <v>1</v>
      </c>
      <c r="D919" s="407" t="s">
        <v>199</v>
      </c>
      <c r="E919" s="545">
        <v>0</v>
      </c>
      <c r="F919" s="545">
        <v>0</v>
      </c>
      <c r="G919" s="545">
        <v>0</v>
      </c>
      <c r="H919" s="545">
        <v>3253.41</v>
      </c>
      <c r="I919" s="546">
        <f>E919+F919+G919+H919</f>
        <v>3253.41</v>
      </c>
      <c r="J919" s="547">
        <f>I919*C919</f>
        <v>3253.41</v>
      </c>
      <c r="K919" s="437"/>
    </row>
    <row r="920" spans="1:11" x14ac:dyDescent="0.2">
      <c r="A920" s="220"/>
      <c r="B920" s="2"/>
      <c r="C920" s="773"/>
      <c r="D920" s="407"/>
      <c r="E920" s="425"/>
      <c r="F920" s="425"/>
      <c r="G920" s="425"/>
      <c r="H920" s="405"/>
      <c r="I920" s="409"/>
      <c r="J920" s="410"/>
    </row>
    <row r="921" spans="1:11" x14ac:dyDescent="0.2">
      <c r="A921" s="220" t="s">
        <v>96</v>
      </c>
      <c r="B921" s="2" t="s">
        <v>591</v>
      </c>
      <c r="C921" s="773">
        <v>12</v>
      </c>
      <c r="D921" s="407" t="s">
        <v>199</v>
      </c>
      <c r="E921" s="545">
        <v>0</v>
      </c>
      <c r="F921" s="545">
        <v>0</v>
      </c>
      <c r="G921" s="545">
        <v>0</v>
      </c>
      <c r="H921" s="545">
        <v>6261.02</v>
      </c>
      <c r="I921" s="546">
        <f>E921+F921+G921+H921</f>
        <v>6261.02</v>
      </c>
      <c r="J921" s="547">
        <f>I921*C921</f>
        <v>75132.240000000005</v>
      </c>
      <c r="K921" s="437"/>
    </row>
    <row r="922" spans="1:11" x14ac:dyDescent="0.2">
      <c r="A922" s="220"/>
      <c r="B922" s="2"/>
      <c r="C922" s="773"/>
      <c r="D922" s="407"/>
      <c r="E922" s="425"/>
      <c r="F922" s="425"/>
      <c r="G922" s="425"/>
      <c r="H922" s="405"/>
      <c r="I922" s="409"/>
      <c r="J922" s="410"/>
    </row>
    <row r="923" spans="1:11" x14ac:dyDescent="0.2">
      <c r="A923" s="220" t="s">
        <v>99</v>
      </c>
      <c r="B923" s="2" t="s">
        <v>592</v>
      </c>
      <c r="C923" s="773">
        <v>3</v>
      </c>
      <c r="D923" s="407" t="s">
        <v>199</v>
      </c>
      <c r="E923" s="545">
        <v>0</v>
      </c>
      <c r="F923" s="545">
        <v>0</v>
      </c>
      <c r="G923" s="545">
        <v>0</v>
      </c>
      <c r="H923" s="545">
        <v>6314.19</v>
      </c>
      <c r="I923" s="546">
        <f>E923+F923+G923+H923</f>
        <v>6314.19</v>
      </c>
      <c r="J923" s="547">
        <f>I923*C923</f>
        <v>18942.57</v>
      </c>
      <c r="K923" s="437"/>
    </row>
    <row r="924" spans="1:11" x14ac:dyDescent="0.2">
      <c r="A924" s="220"/>
      <c r="B924" s="2"/>
      <c r="C924" s="773"/>
      <c r="D924" s="407"/>
      <c r="E924" s="425"/>
      <c r="F924" s="425"/>
      <c r="G924" s="425"/>
      <c r="H924" s="405"/>
      <c r="I924" s="409"/>
      <c r="J924" s="410"/>
    </row>
    <row r="925" spans="1:11" x14ac:dyDescent="0.2">
      <c r="A925" s="220" t="s">
        <v>101</v>
      </c>
      <c r="B925" s="2" t="s">
        <v>593</v>
      </c>
      <c r="C925" s="773">
        <v>2</v>
      </c>
      <c r="D925" s="407" t="s">
        <v>199</v>
      </c>
      <c r="E925" s="545">
        <v>0</v>
      </c>
      <c r="F925" s="545">
        <v>0</v>
      </c>
      <c r="G925" s="545">
        <v>0</v>
      </c>
      <c r="H925" s="545">
        <v>4587.6400000000003</v>
      </c>
      <c r="I925" s="546">
        <f>E925+F925+G925+H925</f>
        <v>4587.6400000000003</v>
      </c>
      <c r="J925" s="547">
        <f>I925*C925</f>
        <v>9175.2800000000007</v>
      </c>
      <c r="K925" s="437"/>
    </row>
    <row r="926" spans="1:11" x14ac:dyDescent="0.2">
      <c r="A926" s="220"/>
      <c r="B926" s="2"/>
      <c r="C926" s="773"/>
      <c r="D926" s="407"/>
      <c r="E926" s="425"/>
      <c r="F926" s="425"/>
      <c r="G926" s="425"/>
      <c r="H926" s="405"/>
      <c r="I926" s="409"/>
      <c r="J926" s="410"/>
    </row>
    <row r="927" spans="1:11" x14ac:dyDescent="0.2">
      <c r="A927" s="220" t="s">
        <v>103</v>
      </c>
      <c r="B927" s="2" t="s">
        <v>594</v>
      </c>
      <c r="C927" s="773">
        <v>2</v>
      </c>
      <c r="D927" s="407" t="s">
        <v>199</v>
      </c>
      <c r="E927" s="545">
        <v>0</v>
      </c>
      <c r="F927" s="545">
        <v>0</v>
      </c>
      <c r="G927" s="545">
        <v>0</v>
      </c>
      <c r="H927" s="545">
        <v>4534.47</v>
      </c>
      <c r="I927" s="546">
        <f>E927+F927+G927+H927</f>
        <v>4534.47</v>
      </c>
      <c r="J927" s="547">
        <f>I927*C927</f>
        <v>9068.94</v>
      </c>
      <c r="K927" s="437"/>
    </row>
    <row r="928" spans="1:11" x14ac:dyDescent="0.2">
      <c r="A928" s="220"/>
      <c r="B928" s="2"/>
      <c r="C928" s="773"/>
      <c r="D928" s="407"/>
      <c r="E928" s="425"/>
      <c r="F928" s="425"/>
      <c r="G928" s="425"/>
      <c r="H928" s="405"/>
      <c r="I928" s="409"/>
      <c r="J928" s="410"/>
    </row>
    <row r="929" spans="1:11" x14ac:dyDescent="0.2">
      <c r="A929" s="220" t="s">
        <v>105</v>
      </c>
      <c r="B929" s="2" t="s">
        <v>595</v>
      </c>
      <c r="C929" s="773">
        <v>2</v>
      </c>
      <c r="D929" s="407" t="s">
        <v>199</v>
      </c>
      <c r="E929" s="545">
        <v>0</v>
      </c>
      <c r="F929" s="545">
        <v>0</v>
      </c>
      <c r="G929" s="545">
        <v>0</v>
      </c>
      <c r="H929" s="545">
        <v>7279.24</v>
      </c>
      <c r="I929" s="546">
        <f>E929+F929+G929+H929</f>
        <v>7279.24</v>
      </c>
      <c r="J929" s="547">
        <f>I929*C929</f>
        <v>14558.48</v>
      </c>
      <c r="K929" s="437"/>
    </row>
    <row r="930" spans="1:11" x14ac:dyDescent="0.2">
      <c r="A930" s="220"/>
      <c r="B930" s="2"/>
      <c r="C930" s="773"/>
      <c r="D930" s="407"/>
      <c r="E930" s="425"/>
      <c r="F930" s="425"/>
      <c r="G930" s="425"/>
      <c r="H930" s="405"/>
      <c r="I930" s="409"/>
      <c r="J930" s="410"/>
    </row>
    <row r="931" spans="1:11" x14ac:dyDescent="0.2">
      <c r="A931" s="220" t="s">
        <v>107</v>
      </c>
      <c r="B931" s="2" t="s">
        <v>596</v>
      </c>
      <c r="C931" s="773">
        <v>9</v>
      </c>
      <c r="D931" s="407" t="s">
        <v>199</v>
      </c>
      <c r="E931" s="545">
        <v>0</v>
      </c>
      <c r="F931" s="545">
        <v>0</v>
      </c>
      <c r="G931" s="545">
        <v>0</v>
      </c>
      <c r="H931" s="545">
        <v>3253.41</v>
      </c>
      <c r="I931" s="546">
        <f>E931+F931+G931+H931</f>
        <v>3253.41</v>
      </c>
      <c r="J931" s="547">
        <f>I931*C931</f>
        <v>29280.69</v>
      </c>
      <c r="K931" s="437"/>
    </row>
    <row r="932" spans="1:11" x14ac:dyDescent="0.2">
      <c r="A932" s="220"/>
      <c r="B932" s="2"/>
      <c r="C932" s="773"/>
      <c r="D932" s="407"/>
      <c r="E932" s="425"/>
      <c r="F932" s="425"/>
      <c r="G932" s="425"/>
      <c r="H932" s="405"/>
      <c r="I932" s="409"/>
      <c r="J932" s="410"/>
    </row>
    <row r="933" spans="1:11" x14ac:dyDescent="0.2">
      <c r="A933" s="220" t="s">
        <v>109</v>
      </c>
      <c r="B933" s="2" t="s">
        <v>597</v>
      </c>
      <c r="C933" s="773">
        <v>2</v>
      </c>
      <c r="D933" s="407" t="s">
        <v>199</v>
      </c>
      <c r="E933" s="545">
        <v>0</v>
      </c>
      <c r="F933" s="545">
        <v>0</v>
      </c>
      <c r="G933" s="545">
        <v>0</v>
      </c>
      <c r="H933" s="545">
        <v>3253.41</v>
      </c>
      <c r="I933" s="546">
        <f>E933+F933+G933+H933</f>
        <v>3253.41</v>
      </c>
      <c r="J933" s="547">
        <f>I933*C933</f>
        <v>6506.82</v>
      </c>
      <c r="K933" s="437"/>
    </row>
    <row r="934" spans="1:11" x14ac:dyDescent="0.2">
      <c r="A934" s="220"/>
      <c r="B934" s="2"/>
      <c r="C934" s="773"/>
      <c r="D934" s="407"/>
      <c r="E934" s="425"/>
      <c r="F934" s="425"/>
      <c r="G934" s="425"/>
      <c r="H934" s="405"/>
      <c r="I934" s="409"/>
      <c r="J934" s="453"/>
    </row>
    <row r="935" spans="1:11" x14ac:dyDescent="0.2">
      <c r="A935" s="220"/>
      <c r="B935" s="2"/>
      <c r="C935" s="773"/>
      <c r="D935" s="407"/>
      <c r="E935" s="425"/>
      <c r="F935" s="425"/>
      <c r="G935" s="425"/>
      <c r="H935" s="405"/>
      <c r="I935" s="409"/>
      <c r="J935" s="453"/>
    </row>
    <row r="936" spans="1:11" hidden="1" x14ac:dyDescent="0.2">
      <c r="A936" s="220"/>
      <c r="B936" s="2"/>
      <c r="C936" s="773"/>
      <c r="D936" s="407"/>
      <c r="E936" s="425"/>
      <c r="F936" s="425"/>
      <c r="G936" s="425"/>
      <c r="H936" s="405"/>
      <c r="I936" s="409"/>
      <c r="J936" s="453"/>
    </row>
    <row r="937" spans="1:11" hidden="1" x14ac:dyDescent="0.2">
      <c r="A937" s="220"/>
      <c r="B937" s="2"/>
      <c r="C937" s="773"/>
      <c r="D937" s="407"/>
      <c r="E937" s="425"/>
      <c r="F937" s="425"/>
      <c r="G937" s="425"/>
      <c r="H937" s="405"/>
      <c r="I937" s="409"/>
      <c r="J937" s="453"/>
    </row>
    <row r="938" spans="1:11" x14ac:dyDescent="0.2">
      <c r="A938" s="220"/>
      <c r="B938" s="2"/>
      <c r="C938" s="773"/>
      <c r="D938" s="407"/>
      <c r="E938" s="425"/>
      <c r="F938" s="425"/>
      <c r="G938" s="425"/>
      <c r="H938" s="405"/>
      <c r="I938" s="409"/>
      <c r="J938" s="453"/>
    </row>
    <row r="939" spans="1:11" ht="10.5" customHeight="1" x14ac:dyDescent="0.2">
      <c r="A939" s="220"/>
      <c r="B939" s="2"/>
      <c r="C939" s="773"/>
      <c r="D939" s="407"/>
      <c r="E939" s="425"/>
      <c r="F939" s="425"/>
      <c r="G939" s="425"/>
      <c r="H939" s="405"/>
      <c r="I939" s="409"/>
      <c r="J939" s="453"/>
    </row>
    <row r="940" spans="1:11" s="4" customFormat="1" ht="15.75" thickBot="1" x14ac:dyDescent="0.3">
      <c r="A940" s="54"/>
      <c r="B940" s="32" t="s">
        <v>111</v>
      </c>
      <c r="C940" s="772"/>
      <c r="D940" s="445"/>
      <c r="E940" s="412"/>
      <c r="F940" s="412"/>
      <c r="G940" s="412"/>
      <c r="H940" s="411"/>
      <c r="I940" s="413"/>
      <c r="J940" s="413">
        <f>SUM(J907:J939)</f>
        <v>259925.75</v>
      </c>
      <c r="K940" s="242">
        <v>25</v>
      </c>
    </row>
    <row r="941" spans="1:11" ht="15" thickTop="1" x14ac:dyDescent="0.2">
      <c r="A941" s="41"/>
      <c r="B941" s="38"/>
      <c r="C941" s="773"/>
      <c r="D941" s="407"/>
      <c r="E941" s="405"/>
      <c r="F941" s="425"/>
      <c r="G941" s="425"/>
      <c r="H941" s="405"/>
      <c r="I941" s="409"/>
      <c r="J941" s="410"/>
    </row>
    <row r="942" spans="1:11" ht="15" x14ac:dyDescent="0.2">
      <c r="A942" s="41"/>
      <c r="B942" s="227" t="s">
        <v>485</v>
      </c>
      <c r="C942" s="773"/>
      <c r="D942" s="407"/>
      <c r="E942" s="405"/>
      <c r="F942" s="425"/>
      <c r="G942" s="425"/>
      <c r="H942" s="405"/>
      <c r="I942" s="409"/>
      <c r="J942" s="410"/>
    </row>
    <row r="943" spans="1:11" ht="15" x14ac:dyDescent="0.2">
      <c r="A943" s="41"/>
      <c r="B943" s="230"/>
      <c r="C943" s="773"/>
      <c r="D943" s="407"/>
      <c r="E943" s="405"/>
      <c r="F943" s="425"/>
      <c r="G943" s="425"/>
      <c r="H943" s="405"/>
      <c r="I943" s="409"/>
      <c r="J943" s="410"/>
    </row>
    <row r="944" spans="1:11" ht="28.5" x14ac:dyDescent="0.2">
      <c r="A944" s="41"/>
      <c r="B944" s="30" t="s">
        <v>486</v>
      </c>
      <c r="C944" s="773"/>
      <c r="D944" s="407"/>
      <c r="E944" s="405"/>
      <c r="F944" s="425"/>
      <c r="G944" s="425"/>
      <c r="H944" s="405"/>
      <c r="I944" s="409"/>
      <c r="J944" s="410"/>
    </row>
    <row r="945" spans="1:11" x14ac:dyDescent="0.2">
      <c r="A945" s="42"/>
      <c r="B945" s="2"/>
      <c r="C945" s="773"/>
      <c r="D945" s="407"/>
      <c r="E945" s="425"/>
      <c r="F945" s="425"/>
      <c r="G945" s="425"/>
      <c r="H945" s="405"/>
      <c r="I945" s="409"/>
      <c r="J945" s="410"/>
    </row>
    <row r="946" spans="1:11" x14ac:dyDescent="0.2">
      <c r="A946" s="220" t="s">
        <v>77</v>
      </c>
      <c r="B946" s="2" t="s">
        <v>598</v>
      </c>
      <c r="C946" s="773">
        <v>1</v>
      </c>
      <c r="D946" s="407" t="s">
        <v>199</v>
      </c>
      <c r="E946" s="545">
        <v>0</v>
      </c>
      <c r="F946" s="545">
        <v>0</v>
      </c>
      <c r="G946" s="545">
        <v>0</v>
      </c>
      <c r="H946" s="545">
        <v>3185.45</v>
      </c>
      <c r="I946" s="546">
        <f>E946+F946+G946+H946</f>
        <v>3185.45</v>
      </c>
      <c r="J946" s="547">
        <f>I946*C946</f>
        <v>3185.45</v>
      </c>
      <c r="K946" s="437"/>
    </row>
    <row r="947" spans="1:11" x14ac:dyDescent="0.2">
      <c r="A947" s="220"/>
      <c r="B947" s="2"/>
      <c r="C947" s="773"/>
      <c r="D947" s="407"/>
      <c r="E947" s="425"/>
      <c r="F947" s="425"/>
      <c r="G947" s="425"/>
      <c r="H947" s="405"/>
      <c r="I947" s="409"/>
      <c r="J947" s="410"/>
    </row>
    <row r="948" spans="1:11" x14ac:dyDescent="0.2">
      <c r="A948" s="220" t="s">
        <v>78</v>
      </c>
      <c r="B948" s="2" t="s">
        <v>599</v>
      </c>
      <c r="C948" s="773">
        <v>10</v>
      </c>
      <c r="D948" s="407" t="s">
        <v>199</v>
      </c>
      <c r="E948" s="545">
        <v>0</v>
      </c>
      <c r="F948" s="545">
        <v>0</v>
      </c>
      <c r="G948" s="545">
        <v>0</v>
      </c>
      <c r="H948" s="545">
        <v>6210.07</v>
      </c>
      <c r="I948" s="546">
        <f>E948+F948+G948+H948</f>
        <v>6210.07</v>
      </c>
      <c r="J948" s="547">
        <f>I948*C948</f>
        <v>62100.7</v>
      </c>
      <c r="K948" s="437"/>
    </row>
    <row r="949" spans="1:11" x14ac:dyDescent="0.2">
      <c r="A949" s="220"/>
      <c r="B949" s="2"/>
      <c r="C949" s="773"/>
      <c r="D949" s="407"/>
      <c r="E949" s="425"/>
      <c r="F949" s="425"/>
      <c r="G949" s="425"/>
      <c r="H949" s="405"/>
      <c r="I949" s="409"/>
      <c r="J949" s="410"/>
    </row>
    <row r="950" spans="1:11" x14ac:dyDescent="0.2">
      <c r="A950" s="220" t="s">
        <v>79</v>
      </c>
      <c r="B950" s="2" t="s">
        <v>600</v>
      </c>
      <c r="C950" s="773">
        <v>8</v>
      </c>
      <c r="D950" s="407" t="s">
        <v>199</v>
      </c>
      <c r="E950" s="545">
        <v>0</v>
      </c>
      <c r="F950" s="545">
        <v>0</v>
      </c>
      <c r="G950" s="545">
        <v>0</v>
      </c>
      <c r="H950" s="545">
        <v>98.13</v>
      </c>
      <c r="I950" s="546">
        <f>E950+F950+G950+H950</f>
        <v>98.13</v>
      </c>
      <c r="J950" s="547">
        <f>I950*C950</f>
        <v>785.04</v>
      </c>
      <c r="K950" s="437"/>
    </row>
    <row r="951" spans="1:11" x14ac:dyDescent="0.2">
      <c r="A951" s="220"/>
      <c r="B951" s="2"/>
      <c r="C951" s="773"/>
      <c r="D951" s="407"/>
      <c r="E951" s="425"/>
      <c r="F951" s="425"/>
      <c r="G951" s="425"/>
      <c r="H951" s="405"/>
      <c r="I951" s="409"/>
      <c r="J951" s="453"/>
    </row>
    <row r="952" spans="1:11" x14ac:dyDescent="0.2">
      <c r="A952" s="220" t="s">
        <v>80</v>
      </c>
      <c r="B952" s="2" t="s">
        <v>601</v>
      </c>
      <c r="C952" s="773">
        <v>2</v>
      </c>
      <c r="D952" s="407" t="s">
        <v>199</v>
      </c>
      <c r="E952" s="545">
        <v>0</v>
      </c>
      <c r="F952" s="545">
        <v>0</v>
      </c>
      <c r="G952" s="545">
        <v>0</v>
      </c>
      <c r="H952" s="545">
        <v>4023.65</v>
      </c>
      <c r="I952" s="546">
        <f>E952+F952+G952+H952</f>
        <v>4023.65</v>
      </c>
      <c r="J952" s="547">
        <f>I952*C952</f>
        <v>8047.3</v>
      </c>
      <c r="K952" s="437"/>
    </row>
    <row r="953" spans="1:11" x14ac:dyDescent="0.2">
      <c r="A953" s="220"/>
      <c r="B953" s="2"/>
      <c r="C953" s="773"/>
      <c r="D953" s="407"/>
      <c r="E953" s="425"/>
      <c r="F953" s="425"/>
      <c r="G953" s="425"/>
      <c r="H953" s="405"/>
      <c r="I953" s="409"/>
      <c r="J953" s="453"/>
    </row>
    <row r="954" spans="1:11" x14ac:dyDescent="0.2">
      <c r="A954" s="220" t="s">
        <v>81</v>
      </c>
      <c r="B954" s="2" t="s">
        <v>602</v>
      </c>
      <c r="C954" s="773">
        <v>4</v>
      </c>
      <c r="D954" s="407" t="s">
        <v>199</v>
      </c>
      <c r="E954" s="545">
        <v>0</v>
      </c>
      <c r="F954" s="545">
        <v>0</v>
      </c>
      <c r="G954" s="545">
        <v>0</v>
      </c>
      <c r="H954" s="545">
        <v>6050.3</v>
      </c>
      <c r="I954" s="546">
        <f>E954+F954+G954+H954</f>
        <v>6050.3</v>
      </c>
      <c r="J954" s="547">
        <f>I954*C954</f>
        <v>24201.200000000001</v>
      </c>
      <c r="K954" s="437"/>
    </row>
    <row r="955" spans="1:11" x14ac:dyDescent="0.2">
      <c r="A955" s="220"/>
      <c r="B955" s="2"/>
      <c r="C955" s="773"/>
      <c r="D955" s="407"/>
      <c r="E955" s="425"/>
      <c r="F955" s="425"/>
      <c r="G955" s="425"/>
      <c r="H955" s="405"/>
      <c r="I955" s="409"/>
      <c r="J955" s="453"/>
    </row>
    <row r="956" spans="1:11" x14ac:dyDescent="0.2">
      <c r="A956" s="220" t="s">
        <v>92</v>
      </c>
      <c r="B956" s="2" t="s">
        <v>603</v>
      </c>
      <c r="C956" s="773">
        <v>13</v>
      </c>
      <c r="D956" s="407" t="s">
        <v>199</v>
      </c>
      <c r="E956" s="545">
        <v>0</v>
      </c>
      <c r="F956" s="545">
        <v>0</v>
      </c>
      <c r="G956" s="545">
        <v>0</v>
      </c>
      <c r="H956" s="545">
        <v>337.39</v>
      </c>
      <c r="I956" s="546">
        <f>E956+F956+G956+H956</f>
        <v>337.39</v>
      </c>
      <c r="J956" s="547">
        <f>I956*C956</f>
        <v>4386.07</v>
      </c>
      <c r="K956" s="437"/>
    </row>
    <row r="957" spans="1:11" x14ac:dyDescent="0.2">
      <c r="A957" s="220"/>
      <c r="B957" s="2"/>
      <c r="C957" s="773"/>
      <c r="D957" s="407"/>
      <c r="E957" s="425"/>
      <c r="F957" s="425"/>
      <c r="G957" s="425"/>
      <c r="H957" s="405"/>
      <c r="I957" s="409"/>
      <c r="J957" s="410"/>
    </row>
    <row r="958" spans="1:11" x14ac:dyDescent="0.2">
      <c r="A958" s="220" t="s">
        <v>94</v>
      </c>
      <c r="B958" s="2" t="s">
        <v>604</v>
      </c>
      <c r="C958" s="773">
        <v>1</v>
      </c>
      <c r="D958" s="407" t="s">
        <v>199</v>
      </c>
      <c r="E958" s="545">
        <v>0</v>
      </c>
      <c r="F958" s="545">
        <v>0</v>
      </c>
      <c r="G958" s="545">
        <v>0</v>
      </c>
      <c r="H958" s="545">
        <v>436.8</v>
      </c>
      <c r="I958" s="546">
        <f>E958+F958+G958+H958</f>
        <v>436.8</v>
      </c>
      <c r="J958" s="547">
        <f>I958*C958</f>
        <v>436.8</v>
      </c>
      <c r="K958" s="437"/>
    </row>
    <row r="959" spans="1:11" x14ac:dyDescent="0.2">
      <c r="A959" s="220"/>
      <c r="B959" s="2"/>
      <c r="C959" s="773"/>
      <c r="D959" s="407"/>
      <c r="E959" s="425"/>
      <c r="F959" s="425"/>
      <c r="G959" s="425"/>
      <c r="H959" s="405"/>
      <c r="I959" s="409"/>
      <c r="J959" s="410"/>
    </row>
    <row r="960" spans="1:11" x14ac:dyDescent="0.2">
      <c r="A960" s="220" t="s">
        <v>96</v>
      </c>
      <c r="B960" s="2" t="s">
        <v>605</v>
      </c>
      <c r="C960" s="773">
        <v>6</v>
      </c>
      <c r="D960" s="407" t="s">
        <v>199</v>
      </c>
      <c r="E960" s="545">
        <v>0</v>
      </c>
      <c r="F960" s="545">
        <v>0</v>
      </c>
      <c r="G960" s="545">
        <v>0</v>
      </c>
      <c r="H960" s="545">
        <v>337.1</v>
      </c>
      <c r="I960" s="546">
        <f>E960+F960+G960+H960</f>
        <v>337.1</v>
      </c>
      <c r="J960" s="547">
        <f>I960*C960</f>
        <v>2022.6</v>
      </c>
      <c r="K960" s="437"/>
    </row>
    <row r="961" spans="1:11" x14ac:dyDescent="0.2">
      <c r="A961" s="220"/>
      <c r="B961" s="2"/>
      <c r="C961" s="773"/>
      <c r="D961" s="407"/>
      <c r="E961" s="425"/>
      <c r="F961" s="425"/>
      <c r="G961" s="425"/>
      <c r="H961" s="405"/>
      <c r="I961" s="409"/>
      <c r="J961" s="410"/>
    </row>
    <row r="962" spans="1:11" x14ac:dyDescent="0.2">
      <c r="A962" s="220" t="s">
        <v>99</v>
      </c>
      <c r="B962" s="2" t="s">
        <v>606</v>
      </c>
      <c r="C962" s="773">
        <v>4</v>
      </c>
      <c r="D962" s="407" t="s">
        <v>199</v>
      </c>
      <c r="E962" s="545">
        <v>0</v>
      </c>
      <c r="F962" s="545">
        <v>0</v>
      </c>
      <c r="G962" s="545">
        <v>0</v>
      </c>
      <c r="H962" s="545">
        <v>436.8</v>
      </c>
      <c r="I962" s="546">
        <f>E962+F962+G962+H962</f>
        <v>436.8</v>
      </c>
      <c r="J962" s="547">
        <f>I962*C962</f>
        <v>1747.2</v>
      </c>
      <c r="K962" s="437"/>
    </row>
    <row r="963" spans="1:11" x14ac:dyDescent="0.2">
      <c r="A963" s="220"/>
      <c r="B963" s="2"/>
      <c r="C963" s="773"/>
      <c r="D963" s="407"/>
      <c r="E963" s="425"/>
      <c r="F963" s="425"/>
      <c r="G963" s="425"/>
      <c r="H963" s="405"/>
      <c r="I963" s="409"/>
      <c r="J963" s="410"/>
    </row>
    <row r="964" spans="1:11" x14ac:dyDescent="0.2">
      <c r="A964" s="220" t="s">
        <v>101</v>
      </c>
      <c r="B964" s="2" t="s">
        <v>607</v>
      </c>
      <c r="C964" s="773">
        <v>14</v>
      </c>
      <c r="D964" s="407" t="s">
        <v>199</v>
      </c>
      <c r="E964" s="545">
        <v>0</v>
      </c>
      <c r="F964" s="545">
        <v>0</v>
      </c>
      <c r="G964" s="545">
        <v>0</v>
      </c>
      <c r="H964" s="545">
        <v>337.39</v>
      </c>
      <c r="I964" s="546">
        <f>E964+F964+G964+H964</f>
        <v>337.39</v>
      </c>
      <c r="J964" s="547">
        <f>I964*C964</f>
        <v>4723.46</v>
      </c>
      <c r="K964" s="437"/>
    </row>
    <row r="965" spans="1:11" x14ac:dyDescent="0.2">
      <c r="A965" s="220"/>
      <c r="B965" s="2"/>
      <c r="C965" s="773"/>
      <c r="D965" s="407"/>
      <c r="E965" s="425"/>
      <c r="F965" s="425"/>
      <c r="G965" s="425"/>
      <c r="H965" s="405"/>
      <c r="I965" s="409"/>
      <c r="J965" s="410"/>
    </row>
    <row r="966" spans="1:11" x14ac:dyDescent="0.2">
      <c r="A966" s="220" t="s">
        <v>103</v>
      </c>
      <c r="B966" s="2" t="s">
        <v>608</v>
      </c>
      <c r="C966" s="773">
        <v>2</v>
      </c>
      <c r="D966" s="407" t="s">
        <v>199</v>
      </c>
      <c r="E966" s="545">
        <v>0</v>
      </c>
      <c r="F966" s="545">
        <v>0</v>
      </c>
      <c r="G966" s="545">
        <v>0</v>
      </c>
      <c r="H966" s="545">
        <v>451.59</v>
      </c>
      <c r="I966" s="546">
        <f>E966+F966+G966+H966</f>
        <v>451.59</v>
      </c>
      <c r="J966" s="547">
        <f>I966*C966</f>
        <v>903.18</v>
      </c>
      <c r="K966" s="437"/>
    </row>
    <row r="967" spans="1:11" x14ac:dyDescent="0.2">
      <c r="A967" s="220"/>
      <c r="B967" s="2"/>
      <c r="C967" s="773"/>
      <c r="D967" s="407"/>
      <c r="E967" s="425"/>
      <c r="F967" s="425"/>
      <c r="G967" s="425"/>
      <c r="H967" s="405"/>
      <c r="I967" s="409"/>
      <c r="J967" s="410"/>
    </row>
    <row r="968" spans="1:11" x14ac:dyDescent="0.2">
      <c r="A968" s="220" t="s">
        <v>105</v>
      </c>
      <c r="B968" s="2" t="s">
        <v>609</v>
      </c>
      <c r="C968" s="773">
        <v>3</v>
      </c>
      <c r="D968" s="407" t="s">
        <v>199</v>
      </c>
      <c r="E968" s="545">
        <v>0</v>
      </c>
      <c r="F968" s="545">
        <v>0</v>
      </c>
      <c r="G968" s="545">
        <v>0</v>
      </c>
      <c r="H968" s="545">
        <v>676.78</v>
      </c>
      <c r="I968" s="546">
        <f>E968+F968+G968+H968</f>
        <v>676.78</v>
      </c>
      <c r="J968" s="547">
        <f>I968*C968</f>
        <v>2030.34</v>
      </c>
      <c r="K968" s="437"/>
    </row>
    <row r="969" spans="1:11" x14ac:dyDescent="0.2">
      <c r="A969" s="220"/>
      <c r="B969" s="2"/>
      <c r="C969" s="773"/>
      <c r="D969" s="407"/>
      <c r="E969" s="425"/>
      <c r="F969" s="425"/>
      <c r="G969" s="425"/>
      <c r="H969" s="405"/>
      <c r="I969" s="409"/>
      <c r="J969" s="410"/>
    </row>
    <row r="970" spans="1:11" x14ac:dyDescent="0.2">
      <c r="A970" s="220" t="s">
        <v>107</v>
      </c>
      <c r="B970" s="2" t="s">
        <v>610</v>
      </c>
      <c r="C970" s="773">
        <v>1</v>
      </c>
      <c r="D970" s="407" t="s">
        <v>199</v>
      </c>
      <c r="E970" s="545">
        <v>0</v>
      </c>
      <c r="F970" s="545">
        <v>0</v>
      </c>
      <c r="G970" s="545">
        <v>0</v>
      </c>
      <c r="H970" s="545">
        <v>388.4</v>
      </c>
      <c r="I970" s="546">
        <f>E970+F970+G970+H970</f>
        <v>388.4</v>
      </c>
      <c r="J970" s="547">
        <f>I970*C970</f>
        <v>388.4</v>
      </c>
      <c r="K970" s="437"/>
    </row>
    <row r="971" spans="1:11" x14ac:dyDescent="0.2">
      <c r="A971" s="220"/>
      <c r="B971" s="2"/>
      <c r="C971" s="773"/>
      <c r="D971" s="407"/>
      <c r="E971" s="425"/>
      <c r="F971" s="425"/>
      <c r="G971" s="425"/>
      <c r="H971" s="405"/>
      <c r="I971" s="409"/>
      <c r="J971" s="410"/>
    </row>
    <row r="972" spans="1:11" x14ac:dyDescent="0.2">
      <c r="A972" s="220" t="s">
        <v>109</v>
      </c>
      <c r="B972" s="2" t="s">
        <v>611</v>
      </c>
      <c r="C972" s="773">
        <v>1</v>
      </c>
      <c r="D972" s="407" t="s">
        <v>199</v>
      </c>
      <c r="E972" s="545">
        <v>0</v>
      </c>
      <c r="F972" s="545">
        <v>0</v>
      </c>
      <c r="G972" s="545">
        <v>0</v>
      </c>
      <c r="H972" s="545">
        <v>579.77</v>
      </c>
      <c r="I972" s="546">
        <f>E972+F972+G972+H972</f>
        <v>579.77</v>
      </c>
      <c r="J972" s="547">
        <f>I972*C972</f>
        <v>579.77</v>
      </c>
      <c r="K972" s="437"/>
    </row>
    <row r="973" spans="1:11" x14ac:dyDescent="0.2">
      <c r="A973" s="220"/>
      <c r="B973" s="2"/>
      <c r="C973" s="773"/>
      <c r="D973" s="407"/>
      <c r="E973" s="425"/>
      <c r="F973" s="425"/>
      <c r="G973" s="425"/>
      <c r="H973" s="405"/>
      <c r="I973" s="409"/>
      <c r="J973" s="453"/>
    </row>
    <row r="974" spans="1:11" hidden="1" x14ac:dyDescent="0.2">
      <c r="A974" s="220"/>
      <c r="B974" s="2"/>
      <c r="C974" s="773"/>
      <c r="D974" s="407"/>
      <c r="E974" s="425"/>
      <c r="F974" s="425"/>
      <c r="G974" s="425"/>
      <c r="H974" s="405"/>
      <c r="I974" s="409"/>
      <c r="J974" s="453"/>
    </row>
    <row r="975" spans="1:11" hidden="1" x14ac:dyDescent="0.2">
      <c r="A975" s="220"/>
      <c r="B975" s="2"/>
      <c r="C975" s="773"/>
      <c r="D975" s="407"/>
      <c r="E975" s="425"/>
      <c r="F975" s="425"/>
      <c r="G975" s="425"/>
      <c r="H975" s="405"/>
      <c r="I975" s="409"/>
      <c r="J975" s="453"/>
    </row>
    <row r="976" spans="1:11" x14ac:dyDescent="0.2">
      <c r="A976" s="220"/>
      <c r="B976" s="2"/>
      <c r="C976" s="773"/>
      <c r="D976" s="407"/>
      <c r="E976" s="425"/>
      <c r="F976" s="425"/>
      <c r="G976" s="425"/>
      <c r="H976" s="405"/>
      <c r="I976" s="409"/>
      <c r="J976" s="453"/>
    </row>
    <row r="977" spans="1:11" x14ac:dyDescent="0.2">
      <c r="A977" s="220"/>
      <c r="B977" s="2"/>
      <c r="C977" s="773"/>
      <c r="D977" s="407"/>
      <c r="E977" s="425"/>
      <c r="F977" s="425"/>
      <c r="G977" s="425"/>
      <c r="H977" s="405"/>
      <c r="I977" s="409"/>
      <c r="J977" s="453"/>
    </row>
    <row r="978" spans="1:11" ht="9.75" customHeight="1" x14ac:dyDescent="0.2">
      <c r="A978" s="220"/>
      <c r="B978" s="2"/>
      <c r="C978" s="773"/>
      <c r="D978" s="407"/>
      <c r="E978" s="425"/>
      <c r="F978" s="425"/>
      <c r="G978" s="425"/>
      <c r="H978" s="405"/>
      <c r="I978" s="409"/>
      <c r="J978" s="453"/>
    </row>
    <row r="979" spans="1:11" s="4" customFormat="1" ht="15.75" thickBot="1" x14ac:dyDescent="0.3">
      <c r="A979" s="54"/>
      <c r="B979" s="32" t="s">
        <v>111</v>
      </c>
      <c r="C979" s="772"/>
      <c r="D979" s="445"/>
      <c r="E979" s="412"/>
      <c r="F979" s="412"/>
      <c r="G979" s="412"/>
      <c r="H979" s="411"/>
      <c r="I979" s="413"/>
      <c r="J979" s="413">
        <f>SUM(J946:J978)</f>
        <v>115537.51</v>
      </c>
      <c r="K979" s="242">
        <v>26</v>
      </c>
    </row>
    <row r="980" spans="1:11" ht="15" thickTop="1" x14ac:dyDescent="0.2">
      <c r="A980" s="41"/>
      <c r="B980" s="38"/>
      <c r="C980" s="773"/>
      <c r="D980" s="407"/>
      <c r="E980" s="405"/>
      <c r="F980" s="425"/>
      <c r="G980" s="425"/>
      <c r="H980" s="405"/>
      <c r="I980" s="409"/>
      <c r="J980" s="410"/>
    </row>
    <row r="981" spans="1:11" ht="15" x14ac:dyDescent="0.2">
      <c r="A981" s="41"/>
      <c r="B981" s="227" t="s">
        <v>485</v>
      </c>
      <c r="C981" s="773"/>
      <c r="D981" s="407"/>
      <c r="E981" s="405"/>
      <c r="F981" s="425"/>
      <c r="G981" s="425"/>
      <c r="H981" s="405"/>
      <c r="I981" s="409"/>
      <c r="J981" s="410"/>
    </row>
    <row r="982" spans="1:11" ht="15" x14ac:dyDescent="0.2">
      <c r="A982" s="41"/>
      <c r="B982" s="230"/>
      <c r="C982" s="773"/>
      <c r="D982" s="407"/>
      <c r="E982" s="405"/>
      <c r="F982" s="425"/>
      <c r="G982" s="425"/>
      <c r="H982" s="405"/>
      <c r="I982" s="409"/>
      <c r="J982" s="410"/>
    </row>
    <row r="983" spans="1:11" ht="28.5" x14ac:dyDescent="0.2">
      <c r="A983" s="41"/>
      <c r="B983" s="30" t="s">
        <v>486</v>
      </c>
      <c r="C983" s="773"/>
      <c r="D983" s="407"/>
      <c r="E983" s="405"/>
      <c r="F983" s="425"/>
      <c r="G983" s="425"/>
      <c r="H983" s="405"/>
      <c r="I983" s="409"/>
      <c r="J983" s="410"/>
    </row>
    <row r="984" spans="1:11" x14ac:dyDescent="0.2">
      <c r="A984" s="220"/>
      <c r="B984" s="2"/>
      <c r="C984" s="773"/>
      <c r="D984" s="407"/>
      <c r="E984" s="425"/>
      <c r="F984" s="425"/>
      <c r="G984" s="425"/>
      <c r="H984" s="405"/>
      <c r="I984" s="409"/>
      <c r="J984" s="410"/>
    </row>
    <row r="985" spans="1:11" x14ac:dyDescent="0.2">
      <c r="A985" s="220" t="s">
        <v>77</v>
      </c>
      <c r="B985" s="2" t="s">
        <v>612</v>
      </c>
      <c r="C985" s="773">
        <v>1</v>
      </c>
      <c r="D985" s="407" t="s">
        <v>199</v>
      </c>
      <c r="E985" s="545">
        <v>0</v>
      </c>
      <c r="F985" s="545">
        <v>0</v>
      </c>
      <c r="G985" s="545">
        <v>0</v>
      </c>
      <c r="H985" s="545">
        <v>247.82</v>
      </c>
      <c r="I985" s="546">
        <f>E985+F985+G985+H985</f>
        <v>247.82</v>
      </c>
      <c r="J985" s="547">
        <f>I985*C985</f>
        <v>247.82</v>
      </c>
      <c r="K985" s="437"/>
    </row>
    <row r="986" spans="1:11" x14ac:dyDescent="0.2">
      <c r="A986" s="220"/>
      <c r="B986" s="2"/>
      <c r="C986" s="773"/>
      <c r="D986" s="407"/>
      <c r="E986" s="425"/>
      <c r="F986" s="425"/>
      <c r="G986" s="425"/>
      <c r="H986" s="405"/>
      <c r="I986" s="409"/>
      <c r="J986" s="453"/>
    </row>
    <row r="987" spans="1:11" x14ac:dyDescent="0.2">
      <c r="A987" s="220" t="s">
        <v>78</v>
      </c>
      <c r="B987" s="2" t="s">
        <v>613</v>
      </c>
      <c r="C987" s="773">
        <v>5</v>
      </c>
      <c r="D987" s="407" t="s">
        <v>199</v>
      </c>
      <c r="E987" s="545">
        <v>0</v>
      </c>
      <c r="F987" s="545">
        <v>0</v>
      </c>
      <c r="G987" s="545">
        <v>0</v>
      </c>
      <c r="H987" s="545">
        <v>1125.82</v>
      </c>
      <c r="I987" s="546">
        <f>E987+F987+G987+H987</f>
        <v>1125.82</v>
      </c>
      <c r="J987" s="547">
        <f>I987*C987</f>
        <v>5629.1</v>
      </c>
      <c r="K987" s="437"/>
    </row>
    <row r="988" spans="1:11" x14ac:dyDescent="0.2">
      <c r="A988" s="220"/>
      <c r="B988" s="2"/>
      <c r="C988" s="773"/>
      <c r="D988" s="407"/>
      <c r="E988" s="425"/>
      <c r="F988" s="425"/>
      <c r="G988" s="425"/>
      <c r="H988" s="405"/>
      <c r="I988" s="409"/>
      <c r="J988" s="410"/>
    </row>
    <row r="989" spans="1:11" x14ac:dyDescent="0.2">
      <c r="A989" s="220" t="s">
        <v>79</v>
      </c>
      <c r="B989" s="2" t="s">
        <v>614</v>
      </c>
      <c r="C989" s="773">
        <v>4</v>
      </c>
      <c r="D989" s="407" t="s">
        <v>199</v>
      </c>
      <c r="E989" s="545">
        <v>0</v>
      </c>
      <c r="F989" s="545">
        <v>0</v>
      </c>
      <c r="G989" s="545">
        <v>0</v>
      </c>
      <c r="H989" s="545">
        <v>1125.82</v>
      </c>
      <c r="I989" s="546">
        <f>E989+F989+G989+H989</f>
        <v>1125.82</v>
      </c>
      <c r="J989" s="547">
        <f>I989*C989</f>
        <v>4503.28</v>
      </c>
      <c r="K989" s="437"/>
    </row>
    <row r="990" spans="1:11" x14ac:dyDescent="0.2">
      <c r="A990" s="220"/>
      <c r="B990" s="2"/>
      <c r="C990" s="773"/>
      <c r="D990" s="407"/>
      <c r="E990" s="425"/>
      <c r="F990" s="425"/>
      <c r="G990" s="425"/>
      <c r="H990" s="405"/>
      <c r="I990" s="409"/>
      <c r="J990" s="410"/>
    </row>
    <row r="991" spans="1:11" x14ac:dyDescent="0.2">
      <c r="A991" s="220" t="s">
        <v>80</v>
      </c>
      <c r="B991" s="2" t="s">
        <v>615</v>
      </c>
      <c r="C991" s="773">
        <v>4</v>
      </c>
      <c r="D991" s="407" t="s">
        <v>199</v>
      </c>
      <c r="E991" s="545">
        <v>0</v>
      </c>
      <c r="F991" s="545">
        <v>0</v>
      </c>
      <c r="G991" s="545">
        <v>0</v>
      </c>
      <c r="H991" s="545">
        <v>1125.82</v>
      </c>
      <c r="I991" s="546">
        <f>E991+F991+G991+H991</f>
        <v>1125.82</v>
      </c>
      <c r="J991" s="547">
        <f>I991*C991</f>
        <v>4503.28</v>
      </c>
      <c r="K991" s="437"/>
    </row>
    <row r="992" spans="1:11" x14ac:dyDescent="0.2">
      <c r="A992" s="220"/>
      <c r="B992" s="2"/>
      <c r="C992" s="773"/>
      <c r="D992" s="407"/>
      <c r="E992" s="425"/>
      <c r="F992" s="425"/>
      <c r="G992" s="425"/>
      <c r="H992" s="405"/>
      <c r="I992" s="409"/>
      <c r="J992" s="453"/>
    </row>
    <row r="993" spans="1:11" x14ac:dyDescent="0.2">
      <c r="A993" s="220" t="s">
        <v>81</v>
      </c>
      <c r="B993" s="2" t="s">
        <v>616</v>
      </c>
      <c r="C993" s="773">
        <v>5</v>
      </c>
      <c r="D993" s="407" t="s">
        <v>199</v>
      </c>
      <c r="E993" s="545">
        <v>0</v>
      </c>
      <c r="F993" s="545">
        <v>0</v>
      </c>
      <c r="G993" s="545">
        <v>0</v>
      </c>
      <c r="H993" s="545">
        <v>1125.82</v>
      </c>
      <c r="I993" s="546">
        <f>E993+F993+G993+H993</f>
        <v>1125.82</v>
      </c>
      <c r="J993" s="547">
        <f>I993*C993</f>
        <v>5629.1</v>
      </c>
      <c r="K993" s="437"/>
    </row>
    <row r="994" spans="1:11" x14ac:dyDescent="0.2">
      <c r="A994" s="220"/>
      <c r="B994" s="2"/>
      <c r="C994" s="773"/>
      <c r="D994" s="407"/>
      <c r="E994" s="425"/>
      <c r="F994" s="425"/>
      <c r="G994" s="425"/>
      <c r="H994" s="405"/>
      <c r="I994" s="409"/>
      <c r="J994" s="410"/>
    </row>
    <row r="995" spans="1:11" x14ac:dyDescent="0.2">
      <c r="A995" s="220" t="s">
        <v>92</v>
      </c>
      <c r="B995" s="2" t="s">
        <v>617</v>
      </c>
      <c r="C995" s="773">
        <v>2</v>
      </c>
      <c r="D995" s="407" t="s">
        <v>199</v>
      </c>
      <c r="E995" s="545">
        <v>0</v>
      </c>
      <c r="F995" s="545">
        <v>0</v>
      </c>
      <c r="G995" s="545">
        <v>0</v>
      </c>
      <c r="H995" s="545">
        <v>1645.89</v>
      </c>
      <c r="I995" s="546">
        <f>E995+F995+G995+H995</f>
        <v>1645.89</v>
      </c>
      <c r="J995" s="547">
        <f>I995*C995</f>
        <v>3291.78</v>
      </c>
      <c r="K995" s="437"/>
    </row>
    <row r="996" spans="1:11" x14ac:dyDescent="0.2">
      <c r="A996" s="220"/>
      <c r="B996" s="2"/>
      <c r="C996" s="773"/>
      <c r="D996" s="407"/>
      <c r="E996" s="425"/>
      <c r="F996" s="425"/>
      <c r="G996" s="425"/>
      <c r="H996" s="405"/>
      <c r="I996" s="409"/>
      <c r="J996" s="410"/>
    </row>
    <row r="997" spans="1:11" x14ac:dyDescent="0.2">
      <c r="A997" s="220" t="s">
        <v>94</v>
      </c>
      <c r="B997" s="2" t="s">
        <v>618</v>
      </c>
      <c r="C997" s="773">
        <v>3</v>
      </c>
      <c r="D997" s="407" t="s">
        <v>199</v>
      </c>
      <c r="E997" s="545">
        <v>0</v>
      </c>
      <c r="F997" s="545">
        <v>0</v>
      </c>
      <c r="G997" s="545">
        <v>0</v>
      </c>
      <c r="H997" s="545">
        <v>995.86</v>
      </c>
      <c r="I997" s="546">
        <f>E997+F997+G997+H997</f>
        <v>995.86</v>
      </c>
      <c r="J997" s="547">
        <f>I997*C997</f>
        <v>2987.58</v>
      </c>
      <c r="K997" s="437"/>
    </row>
    <row r="998" spans="1:11" x14ac:dyDescent="0.2">
      <c r="A998" s="220"/>
      <c r="B998" s="2"/>
      <c r="C998" s="773"/>
      <c r="D998" s="407"/>
      <c r="E998" s="425"/>
      <c r="F998" s="425"/>
      <c r="G998" s="425"/>
      <c r="H998" s="405"/>
      <c r="I998" s="409"/>
      <c r="J998" s="410"/>
    </row>
    <row r="999" spans="1:11" x14ac:dyDescent="0.2">
      <c r="A999" s="220" t="s">
        <v>96</v>
      </c>
      <c r="B999" s="2" t="s">
        <v>619</v>
      </c>
      <c r="C999" s="773">
        <v>9</v>
      </c>
      <c r="D999" s="407" t="s">
        <v>199</v>
      </c>
      <c r="E999" s="545">
        <v>0</v>
      </c>
      <c r="F999" s="545">
        <v>0</v>
      </c>
      <c r="G999" s="545">
        <v>0</v>
      </c>
      <c r="H999" s="545">
        <v>1645.89</v>
      </c>
      <c r="I999" s="546">
        <f>E999+F999+G999+H999</f>
        <v>1645.89</v>
      </c>
      <c r="J999" s="547">
        <f>I999*C999</f>
        <v>14813.01</v>
      </c>
      <c r="K999" s="437"/>
    </row>
    <row r="1000" spans="1:11" x14ac:dyDescent="0.2">
      <c r="A1000" s="220"/>
      <c r="B1000" s="2"/>
      <c r="C1000" s="773"/>
      <c r="D1000" s="407"/>
      <c r="E1000" s="425"/>
      <c r="F1000" s="425"/>
      <c r="G1000" s="425"/>
      <c r="H1000" s="405"/>
      <c r="I1000" s="409"/>
      <c r="J1000" s="410"/>
    </row>
    <row r="1001" spans="1:11" x14ac:dyDescent="0.2">
      <c r="A1001" s="220" t="s">
        <v>99</v>
      </c>
      <c r="B1001" s="2" t="s">
        <v>620</v>
      </c>
      <c r="C1001" s="773">
        <v>2</v>
      </c>
      <c r="D1001" s="407" t="s">
        <v>199</v>
      </c>
      <c r="E1001" s="545">
        <v>0</v>
      </c>
      <c r="F1001" s="545">
        <v>0</v>
      </c>
      <c r="G1001" s="545">
        <v>0</v>
      </c>
      <c r="H1001" s="545">
        <v>2206.81</v>
      </c>
      <c r="I1001" s="546">
        <f>E1001+F1001+G1001+H1001</f>
        <v>2206.81</v>
      </c>
      <c r="J1001" s="547">
        <f>I1001*C1001</f>
        <v>4413.62</v>
      </c>
      <c r="K1001" s="437"/>
    </row>
    <row r="1002" spans="1:11" x14ac:dyDescent="0.2">
      <c r="A1002" s="220"/>
      <c r="B1002" s="2"/>
      <c r="C1002" s="773"/>
      <c r="D1002" s="407"/>
      <c r="E1002" s="425"/>
      <c r="F1002" s="425"/>
      <c r="G1002" s="425"/>
      <c r="H1002" s="405"/>
      <c r="I1002" s="409"/>
      <c r="J1002" s="410"/>
    </row>
    <row r="1003" spans="1:11" x14ac:dyDescent="0.2">
      <c r="A1003" s="220" t="s">
        <v>101</v>
      </c>
      <c r="B1003" s="2" t="s">
        <v>621</v>
      </c>
      <c r="C1003" s="773">
        <v>2</v>
      </c>
      <c r="D1003" s="407" t="s">
        <v>199</v>
      </c>
      <c r="E1003" s="545">
        <v>0</v>
      </c>
      <c r="F1003" s="545">
        <v>0</v>
      </c>
      <c r="G1003" s="545">
        <v>0</v>
      </c>
      <c r="H1003" s="545">
        <v>2206.81</v>
      </c>
      <c r="I1003" s="546">
        <f>E1003+F1003+G1003+H1003</f>
        <v>2206.81</v>
      </c>
      <c r="J1003" s="547">
        <f>I1003*C1003</f>
        <v>4413.62</v>
      </c>
      <c r="K1003" s="437"/>
    </row>
    <row r="1004" spans="1:11" x14ac:dyDescent="0.2">
      <c r="A1004" s="220"/>
      <c r="B1004" s="2"/>
      <c r="C1004" s="773"/>
      <c r="D1004" s="407"/>
      <c r="E1004" s="425"/>
      <c r="F1004" s="425"/>
      <c r="G1004" s="425"/>
      <c r="H1004" s="405"/>
      <c r="I1004" s="409"/>
      <c r="J1004" s="410"/>
    </row>
    <row r="1005" spans="1:11" x14ac:dyDescent="0.2">
      <c r="A1005" s="220" t="s">
        <v>103</v>
      </c>
      <c r="B1005" s="2" t="s">
        <v>622</v>
      </c>
      <c r="C1005" s="773">
        <v>1</v>
      </c>
      <c r="D1005" s="407" t="s">
        <v>199</v>
      </c>
      <c r="E1005" s="545">
        <v>0</v>
      </c>
      <c r="F1005" s="545">
        <v>0</v>
      </c>
      <c r="G1005" s="545">
        <v>0</v>
      </c>
      <c r="H1005" s="545">
        <v>98.13</v>
      </c>
      <c r="I1005" s="546">
        <f>E1005+F1005+G1005+H1005</f>
        <v>98.13</v>
      </c>
      <c r="J1005" s="547">
        <f>I1005*C1005</f>
        <v>98.13</v>
      </c>
      <c r="K1005" s="437"/>
    </row>
    <row r="1006" spans="1:11" x14ac:dyDescent="0.2">
      <c r="A1006" s="220"/>
      <c r="B1006" s="2"/>
      <c r="C1006" s="773"/>
      <c r="D1006" s="407"/>
      <c r="E1006" s="425"/>
      <c r="F1006" s="425"/>
      <c r="G1006" s="425"/>
      <c r="H1006" s="405"/>
      <c r="I1006" s="409"/>
      <c r="J1006" s="410"/>
    </row>
    <row r="1007" spans="1:11" x14ac:dyDescent="0.2">
      <c r="A1007" s="220" t="s">
        <v>105</v>
      </c>
      <c r="B1007" s="2" t="s">
        <v>623</v>
      </c>
      <c r="C1007" s="773">
        <v>25</v>
      </c>
      <c r="D1007" s="407" t="s">
        <v>199</v>
      </c>
      <c r="E1007" s="545">
        <v>0</v>
      </c>
      <c r="F1007" s="545">
        <v>0</v>
      </c>
      <c r="G1007" s="545">
        <v>0</v>
      </c>
      <c r="H1007" s="545">
        <v>98.13</v>
      </c>
      <c r="I1007" s="546">
        <f>E1007+F1007+G1007+H1007</f>
        <v>98.13</v>
      </c>
      <c r="J1007" s="547">
        <f>I1007*C1007</f>
        <v>2453.25</v>
      </c>
      <c r="K1007" s="437"/>
    </row>
    <row r="1008" spans="1:11" x14ac:dyDescent="0.2">
      <c r="A1008" s="220"/>
      <c r="B1008" s="2"/>
      <c r="C1008" s="773"/>
      <c r="D1008" s="407"/>
      <c r="E1008" s="425"/>
      <c r="F1008" s="425"/>
      <c r="G1008" s="425"/>
      <c r="H1008" s="405"/>
      <c r="I1008" s="409"/>
      <c r="J1008" s="410"/>
    </row>
    <row r="1009" spans="1:11" x14ac:dyDescent="0.2">
      <c r="A1009" s="220" t="s">
        <v>107</v>
      </c>
      <c r="B1009" s="2" t="s">
        <v>624</v>
      </c>
      <c r="C1009" s="773">
        <v>2</v>
      </c>
      <c r="D1009" s="407" t="s">
        <v>199</v>
      </c>
      <c r="E1009" s="545">
        <v>0</v>
      </c>
      <c r="F1009" s="545">
        <v>0</v>
      </c>
      <c r="G1009" s="545">
        <v>0</v>
      </c>
      <c r="H1009" s="545">
        <v>98.13</v>
      </c>
      <c r="I1009" s="546">
        <f>E1009+F1009+G1009+H1009</f>
        <v>98.13</v>
      </c>
      <c r="J1009" s="547">
        <f>I1009*C1009</f>
        <v>196.26</v>
      </c>
      <c r="K1009" s="437"/>
    </row>
    <row r="1010" spans="1:11" hidden="1" x14ac:dyDescent="0.2">
      <c r="A1010" s="220"/>
      <c r="B1010" s="2"/>
      <c r="C1010" s="773"/>
      <c r="D1010" s="407"/>
      <c r="E1010" s="425"/>
      <c r="F1010" s="425"/>
      <c r="G1010" s="425"/>
      <c r="H1010" s="405"/>
      <c r="I1010" s="409"/>
      <c r="J1010" s="453"/>
    </row>
    <row r="1011" spans="1:11" hidden="1" x14ac:dyDescent="0.2">
      <c r="A1011" s="220"/>
      <c r="B1011" s="2"/>
      <c r="C1011" s="773"/>
      <c r="D1011" s="407"/>
      <c r="E1011" s="425"/>
      <c r="F1011" s="425"/>
      <c r="G1011" s="425"/>
      <c r="H1011" s="405"/>
      <c r="I1011" s="409"/>
      <c r="J1011" s="453"/>
    </row>
    <row r="1012" spans="1:11" x14ac:dyDescent="0.2">
      <c r="A1012" s="220"/>
      <c r="B1012" s="2"/>
      <c r="C1012" s="773"/>
      <c r="D1012" s="407"/>
      <c r="E1012" s="425"/>
      <c r="F1012" s="425"/>
      <c r="G1012" s="425"/>
      <c r="H1012" s="405"/>
      <c r="I1012" s="409"/>
      <c r="J1012" s="453"/>
    </row>
    <row r="1013" spans="1:11" x14ac:dyDescent="0.2">
      <c r="A1013" s="220"/>
      <c r="B1013" s="2"/>
      <c r="C1013" s="773"/>
      <c r="D1013" s="407"/>
      <c r="E1013" s="425"/>
      <c r="F1013" s="425"/>
      <c r="G1013" s="425"/>
      <c r="H1013" s="405"/>
      <c r="I1013" s="409"/>
      <c r="J1013" s="453"/>
    </row>
    <row r="1014" spans="1:11" x14ac:dyDescent="0.2">
      <c r="A1014" s="220"/>
      <c r="B1014" s="2"/>
      <c r="C1014" s="773"/>
      <c r="D1014" s="407"/>
      <c r="E1014" s="425"/>
      <c r="F1014" s="425"/>
      <c r="G1014" s="425"/>
      <c r="H1014" s="405"/>
      <c r="I1014" s="409"/>
      <c r="J1014" s="453"/>
    </row>
    <row r="1015" spans="1:11" x14ac:dyDescent="0.2">
      <c r="A1015" s="220"/>
      <c r="B1015" s="2"/>
      <c r="C1015" s="773"/>
      <c r="D1015" s="407"/>
      <c r="E1015" s="425"/>
      <c r="F1015" s="425"/>
      <c r="G1015" s="425"/>
      <c r="H1015" s="405"/>
      <c r="I1015" s="409"/>
      <c r="J1015" s="453"/>
    </row>
    <row r="1016" spans="1:11" x14ac:dyDescent="0.2">
      <c r="A1016" s="220"/>
      <c r="B1016" s="2"/>
      <c r="C1016" s="773"/>
      <c r="D1016" s="407"/>
      <c r="E1016" s="425"/>
      <c r="F1016" s="425"/>
      <c r="G1016" s="425"/>
      <c r="H1016" s="405"/>
      <c r="I1016" s="409"/>
      <c r="J1016" s="453"/>
    </row>
    <row r="1017" spans="1:11" ht="10.5" customHeight="1" x14ac:dyDescent="0.2">
      <c r="A1017" s="220"/>
      <c r="B1017" s="2"/>
      <c r="C1017" s="773"/>
      <c r="D1017" s="407"/>
      <c r="E1017" s="425"/>
      <c r="F1017" s="425"/>
      <c r="G1017" s="425"/>
      <c r="H1017" s="405"/>
      <c r="I1017" s="409"/>
      <c r="J1017" s="453"/>
    </row>
    <row r="1018" spans="1:11" s="4" customFormat="1" ht="15.75" thickBot="1" x14ac:dyDescent="0.3">
      <c r="A1018" s="54"/>
      <c r="B1018" s="32" t="s">
        <v>111</v>
      </c>
      <c r="C1018" s="772"/>
      <c r="D1018" s="445"/>
      <c r="E1018" s="412"/>
      <c r="F1018" s="412"/>
      <c r="G1018" s="412"/>
      <c r="H1018" s="411"/>
      <c r="I1018" s="413"/>
      <c r="J1018" s="413">
        <f>SUM(J985:J1017)</f>
        <v>53179.83</v>
      </c>
      <c r="K1018" s="242">
        <v>27</v>
      </c>
    </row>
    <row r="1019" spans="1:11" ht="15" thickTop="1" x14ac:dyDescent="0.2">
      <c r="A1019" s="41"/>
      <c r="B1019" s="38"/>
      <c r="C1019" s="773"/>
      <c r="D1019" s="407"/>
      <c r="E1019" s="405"/>
      <c r="F1019" s="425"/>
      <c r="G1019" s="425"/>
      <c r="H1019" s="405"/>
      <c r="I1019" s="409"/>
      <c r="J1019" s="410"/>
    </row>
    <row r="1020" spans="1:11" ht="15" x14ac:dyDescent="0.2">
      <c r="A1020" s="41"/>
      <c r="B1020" s="227" t="s">
        <v>485</v>
      </c>
      <c r="C1020" s="773"/>
      <c r="D1020" s="407"/>
      <c r="E1020" s="405"/>
      <c r="F1020" s="425"/>
      <c r="G1020" s="425"/>
      <c r="H1020" s="405"/>
      <c r="I1020" s="409"/>
      <c r="J1020" s="410"/>
    </row>
    <row r="1021" spans="1:11" ht="12" customHeight="1" x14ac:dyDescent="0.2">
      <c r="A1021" s="41"/>
      <c r="B1021" s="230"/>
      <c r="C1021" s="773"/>
      <c r="D1021" s="407"/>
      <c r="E1021" s="405"/>
      <c r="F1021" s="425"/>
      <c r="G1021" s="425"/>
      <c r="H1021" s="405"/>
      <c r="I1021" s="409"/>
      <c r="J1021" s="410"/>
    </row>
    <row r="1022" spans="1:11" ht="28.5" x14ac:dyDescent="0.2">
      <c r="A1022" s="41"/>
      <c r="B1022" s="30" t="s">
        <v>486</v>
      </c>
      <c r="C1022" s="773"/>
      <c r="D1022" s="407"/>
      <c r="E1022" s="405"/>
      <c r="F1022" s="425"/>
      <c r="G1022" s="425"/>
      <c r="H1022" s="405"/>
      <c r="I1022" s="409"/>
      <c r="J1022" s="410"/>
    </row>
    <row r="1023" spans="1:11" ht="12" customHeight="1" x14ac:dyDescent="0.2">
      <c r="A1023" s="220"/>
      <c r="B1023" s="2"/>
      <c r="C1023" s="773"/>
      <c r="D1023" s="407"/>
      <c r="E1023" s="425"/>
      <c r="F1023" s="425"/>
      <c r="G1023" s="425"/>
      <c r="H1023" s="405"/>
      <c r="I1023" s="409"/>
      <c r="J1023" s="410"/>
    </row>
    <row r="1024" spans="1:11" x14ac:dyDescent="0.2">
      <c r="A1024" s="220" t="s">
        <v>77</v>
      </c>
      <c r="B1024" s="2" t="s">
        <v>625</v>
      </c>
      <c r="C1024" s="773">
        <v>15</v>
      </c>
      <c r="D1024" s="407" t="s">
        <v>199</v>
      </c>
      <c r="E1024" s="545">
        <v>0</v>
      </c>
      <c r="F1024" s="545">
        <v>0</v>
      </c>
      <c r="G1024" s="545">
        <v>0</v>
      </c>
      <c r="H1024" s="545">
        <v>98.13</v>
      </c>
      <c r="I1024" s="546">
        <f>E1024+F1024+G1024+H1024</f>
        <v>98.13</v>
      </c>
      <c r="J1024" s="547">
        <f>I1024*C1024</f>
        <v>1471.95</v>
      </c>
      <c r="K1024" s="437"/>
    </row>
    <row r="1025" spans="1:11" ht="12" customHeight="1" x14ac:dyDescent="0.2">
      <c r="A1025" s="220"/>
      <c r="B1025" s="2"/>
      <c r="C1025" s="773"/>
      <c r="D1025" s="407"/>
      <c r="E1025" s="425"/>
      <c r="F1025" s="425"/>
      <c r="G1025" s="425"/>
      <c r="H1025" s="405"/>
      <c r="I1025" s="409"/>
      <c r="J1025" s="410"/>
    </row>
    <row r="1026" spans="1:11" x14ac:dyDescent="0.2">
      <c r="A1026" s="220" t="s">
        <v>78</v>
      </c>
      <c r="B1026" s="2" t="s">
        <v>626</v>
      </c>
      <c r="C1026" s="773">
        <v>6</v>
      </c>
      <c r="D1026" s="407" t="s">
        <v>199</v>
      </c>
      <c r="E1026" s="545">
        <v>0</v>
      </c>
      <c r="F1026" s="545">
        <v>0</v>
      </c>
      <c r="G1026" s="545">
        <v>0</v>
      </c>
      <c r="H1026" s="545">
        <v>98.13</v>
      </c>
      <c r="I1026" s="546">
        <f>E1026+F1026+G1026+H1026</f>
        <v>98.13</v>
      </c>
      <c r="J1026" s="547">
        <f>I1026*C1026</f>
        <v>588.78</v>
      </c>
      <c r="K1026" s="437"/>
    </row>
    <row r="1027" spans="1:11" ht="12" customHeight="1" x14ac:dyDescent="0.2">
      <c r="A1027" s="220"/>
      <c r="B1027" s="2"/>
      <c r="C1027" s="773"/>
      <c r="D1027" s="407"/>
      <c r="E1027" s="425"/>
      <c r="F1027" s="425"/>
      <c r="G1027" s="425"/>
      <c r="H1027" s="405"/>
      <c r="I1027" s="409"/>
      <c r="J1027" s="453"/>
    </row>
    <row r="1028" spans="1:11" x14ac:dyDescent="0.2">
      <c r="A1028" s="220" t="s">
        <v>79</v>
      </c>
      <c r="B1028" s="2" t="s">
        <v>627</v>
      </c>
      <c r="C1028" s="773">
        <v>2</v>
      </c>
      <c r="D1028" s="407" t="s">
        <v>199</v>
      </c>
      <c r="E1028" s="545">
        <v>0</v>
      </c>
      <c r="F1028" s="545">
        <v>0</v>
      </c>
      <c r="G1028" s="545">
        <v>0</v>
      </c>
      <c r="H1028" s="545">
        <v>98.13</v>
      </c>
      <c r="I1028" s="546">
        <f>E1028+F1028+G1028+H1028</f>
        <v>98.13</v>
      </c>
      <c r="J1028" s="547">
        <f>I1028*C1028</f>
        <v>196.26</v>
      </c>
      <c r="K1028" s="437"/>
    </row>
    <row r="1029" spans="1:11" ht="12" customHeight="1" x14ac:dyDescent="0.2">
      <c r="A1029" s="220"/>
      <c r="B1029" s="2"/>
      <c r="C1029" s="773"/>
      <c r="D1029" s="407"/>
      <c r="E1029" s="425"/>
      <c r="F1029" s="425"/>
      <c r="G1029" s="425"/>
      <c r="H1029" s="405"/>
      <c r="I1029" s="409"/>
      <c r="J1029" s="453"/>
    </row>
    <row r="1030" spans="1:11" x14ac:dyDescent="0.2">
      <c r="A1030" s="220" t="s">
        <v>80</v>
      </c>
      <c r="B1030" s="2" t="s">
        <v>628</v>
      </c>
      <c r="C1030" s="773">
        <v>24</v>
      </c>
      <c r="D1030" s="407" t="s">
        <v>199</v>
      </c>
      <c r="E1030" s="545">
        <v>0</v>
      </c>
      <c r="F1030" s="545">
        <v>0</v>
      </c>
      <c r="G1030" s="545">
        <v>0</v>
      </c>
      <c r="H1030" s="545">
        <v>464.11</v>
      </c>
      <c r="I1030" s="546">
        <f>E1030+F1030+G1030+H1030</f>
        <v>464.11</v>
      </c>
      <c r="J1030" s="547">
        <f>I1030*C1030</f>
        <v>11138.64</v>
      </c>
      <c r="K1030" s="437"/>
    </row>
    <row r="1031" spans="1:11" ht="12" customHeight="1" x14ac:dyDescent="0.2">
      <c r="A1031" s="220"/>
      <c r="B1031" s="2"/>
      <c r="C1031" s="773"/>
      <c r="D1031" s="407"/>
      <c r="E1031" s="425"/>
      <c r="F1031" s="425"/>
      <c r="G1031" s="425"/>
      <c r="H1031" s="405"/>
      <c r="I1031" s="409"/>
      <c r="J1031" s="410"/>
    </row>
    <row r="1032" spans="1:11" x14ac:dyDescent="0.2">
      <c r="A1032" s="220" t="s">
        <v>81</v>
      </c>
      <c r="B1032" s="2" t="s">
        <v>629</v>
      </c>
      <c r="C1032" s="773">
        <v>5</v>
      </c>
      <c r="D1032" s="407" t="s">
        <v>199</v>
      </c>
      <c r="E1032" s="545">
        <v>0</v>
      </c>
      <c r="F1032" s="545">
        <v>0</v>
      </c>
      <c r="G1032" s="545">
        <v>0</v>
      </c>
      <c r="H1032" s="545">
        <v>464.11</v>
      </c>
      <c r="I1032" s="546">
        <f>E1032+F1032+G1032+H1032</f>
        <v>464.11</v>
      </c>
      <c r="J1032" s="547">
        <f>I1032*C1032</f>
        <v>2320.5500000000002</v>
      </c>
      <c r="K1032" s="437"/>
    </row>
    <row r="1033" spans="1:11" ht="12" customHeight="1" x14ac:dyDescent="0.2">
      <c r="A1033" s="220"/>
      <c r="B1033" s="2"/>
      <c r="C1033" s="773"/>
      <c r="D1033" s="407"/>
      <c r="E1033" s="425"/>
      <c r="F1033" s="425"/>
      <c r="G1033" s="425"/>
      <c r="H1033" s="405"/>
      <c r="I1033" s="409"/>
      <c r="J1033" s="410"/>
    </row>
    <row r="1034" spans="1:11" x14ac:dyDescent="0.2">
      <c r="A1034" s="220" t="s">
        <v>92</v>
      </c>
      <c r="B1034" s="2" t="s">
        <v>630</v>
      </c>
      <c r="C1034" s="773">
        <v>4</v>
      </c>
      <c r="D1034" s="407" t="s">
        <v>199</v>
      </c>
      <c r="E1034" s="545">
        <v>0</v>
      </c>
      <c r="F1034" s="545">
        <v>0</v>
      </c>
      <c r="G1034" s="545">
        <v>0</v>
      </c>
      <c r="H1034" s="545">
        <v>538.74</v>
      </c>
      <c r="I1034" s="546">
        <f>E1034+F1034+G1034+H1034</f>
        <v>538.74</v>
      </c>
      <c r="J1034" s="547">
        <f>I1034*C1034</f>
        <v>2154.96</v>
      </c>
      <c r="K1034" s="437"/>
    </row>
    <row r="1035" spans="1:11" ht="12" customHeight="1" x14ac:dyDescent="0.2">
      <c r="A1035" s="220"/>
      <c r="B1035" s="2"/>
      <c r="C1035" s="773"/>
      <c r="D1035" s="407"/>
      <c r="E1035" s="425"/>
      <c r="F1035" s="425"/>
      <c r="G1035" s="425"/>
      <c r="H1035" s="405"/>
      <c r="I1035" s="409"/>
      <c r="J1035" s="410"/>
    </row>
    <row r="1036" spans="1:11" x14ac:dyDescent="0.2">
      <c r="A1036" s="220" t="s">
        <v>94</v>
      </c>
      <c r="B1036" s="2" t="s">
        <v>631</v>
      </c>
      <c r="C1036" s="773">
        <v>10</v>
      </c>
      <c r="D1036" s="407" t="s">
        <v>199</v>
      </c>
      <c r="E1036" s="545">
        <v>0</v>
      </c>
      <c r="F1036" s="545">
        <v>0</v>
      </c>
      <c r="G1036" s="545">
        <v>0</v>
      </c>
      <c r="H1036" s="545">
        <v>443.05</v>
      </c>
      <c r="I1036" s="546">
        <f>E1036+F1036+G1036+H1036</f>
        <v>443.05</v>
      </c>
      <c r="J1036" s="547">
        <f>I1036*C1036</f>
        <v>4430.5</v>
      </c>
      <c r="K1036" s="437"/>
    </row>
    <row r="1037" spans="1:11" ht="12" customHeight="1" x14ac:dyDescent="0.2">
      <c r="A1037" s="220"/>
      <c r="B1037" s="2"/>
      <c r="C1037" s="773"/>
      <c r="D1037" s="407"/>
      <c r="E1037" s="425"/>
      <c r="F1037" s="425"/>
      <c r="G1037" s="425"/>
      <c r="H1037" s="405"/>
      <c r="I1037" s="409"/>
      <c r="J1037" s="410"/>
    </row>
    <row r="1038" spans="1:11" x14ac:dyDescent="0.2">
      <c r="A1038" s="220" t="s">
        <v>96</v>
      </c>
      <c r="B1038" s="2" t="s">
        <v>632</v>
      </c>
      <c r="C1038" s="773">
        <v>3</v>
      </c>
      <c r="D1038" s="407" t="s">
        <v>199</v>
      </c>
      <c r="E1038" s="545">
        <v>0</v>
      </c>
      <c r="F1038" s="545">
        <v>0</v>
      </c>
      <c r="G1038" s="545">
        <v>0</v>
      </c>
      <c r="H1038" s="545">
        <v>443.05</v>
      </c>
      <c r="I1038" s="546">
        <f>E1038+F1038+G1038+H1038</f>
        <v>443.05</v>
      </c>
      <c r="J1038" s="547">
        <f>I1038*C1038</f>
        <v>1329.15</v>
      </c>
      <c r="K1038" s="437"/>
    </row>
    <row r="1039" spans="1:11" ht="12" customHeight="1" x14ac:dyDescent="0.2">
      <c r="A1039" s="220"/>
      <c r="B1039" s="2"/>
      <c r="C1039" s="773"/>
      <c r="D1039" s="407"/>
      <c r="E1039" s="425"/>
      <c r="F1039" s="425"/>
      <c r="G1039" s="425"/>
      <c r="H1039" s="405"/>
      <c r="I1039" s="409"/>
      <c r="J1039" s="410"/>
    </row>
    <row r="1040" spans="1:11" x14ac:dyDescent="0.2">
      <c r="A1040" s="220" t="s">
        <v>99</v>
      </c>
      <c r="B1040" s="2" t="s">
        <v>633</v>
      </c>
      <c r="C1040" s="773">
        <v>7</v>
      </c>
      <c r="D1040" s="407" t="s">
        <v>199</v>
      </c>
      <c r="E1040" s="545">
        <v>0</v>
      </c>
      <c r="F1040" s="545">
        <v>0</v>
      </c>
      <c r="G1040" s="545">
        <v>0</v>
      </c>
      <c r="H1040" s="545">
        <v>465.18</v>
      </c>
      <c r="I1040" s="546">
        <f>E1040+F1040+G1040+H1040</f>
        <v>465.18</v>
      </c>
      <c r="J1040" s="547">
        <f>I1040*C1040</f>
        <v>3256.26</v>
      </c>
      <c r="K1040" s="437"/>
    </row>
    <row r="1041" spans="1:11" ht="12" customHeight="1" x14ac:dyDescent="0.2">
      <c r="A1041" s="220"/>
      <c r="B1041" s="2"/>
      <c r="C1041" s="773"/>
      <c r="D1041" s="407"/>
      <c r="E1041" s="425"/>
      <c r="F1041" s="425"/>
      <c r="G1041" s="425"/>
      <c r="H1041" s="405"/>
      <c r="I1041" s="409"/>
      <c r="J1041" s="410"/>
    </row>
    <row r="1042" spans="1:11" x14ac:dyDescent="0.2">
      <c r="A1042" s="220" t="s">
        <v>101</v>
      </c>
      <c r="B1042" s="2" t="s">
        <v>634</v>
      </c>
      <c r="C1042" s="773">
        <v>1</v>
      </c>
      <c r="D1042" s="407" t="s">
        <v>199</v>
      </c>
      <c r="E1042" s="545">
        <v>0</v>
      </c>
      <c r="F1042" s="545">
        <v>0</v>
      </c>
      <c r="G1042" s="545">
        <v>0</v>
      </c>
      <c r="H1042" s="545">
        <v>1870.22</v>
      </c>
      <c r="I1042" s="546">
        <f>E1042+F1042+G1042+H1042</f>
        <v>1870.22</v>
      </c>
      <c r="J1042" s="547">
        <f>I1042*C1042</f>
        <v>1870.22</v>
      </c>
      <c r="K1042" s="437"/>
    </row>
    <row r="1043" spans="1:11" ht="12" customHeight="1" x14ac:dyDescent="0.2">
      <c r="A1043" s="220"/>
      <c r="B1043" s="2"/>
      <c r="C1043" s="773"/>
      <c r="D1043" s="407"/>
      <c r="E1043" s="425"/>
      <c r="F1043" s="425"/>
      <c r="G1043" s="425"/>
      <c r="H1043" s="405"/>
      <c r="I1043" s="409"/>
      <c r="J1043" s="410"/>
    </row>
    <row r="1044" spans="1:11" x14ac:dyDescent="0.2">
      <c r="A1044" s="220" t="s">
        <v>103</v>
      </c>
      <c r="B1044" s="2" t="s">
        <v>635</v>
      </c>
      <c r="C1044" s="773">
        <v>6</v>
      </c>
      <c r="D1044" s="407" t="s">
        <v>199</v>
      </c>
      <c r="E1044" s="545">
        <v>0</v>
      </c>
      <c r="F1044" s="545">
        <v>0</v>
      </c>
      <c r="G1044" s="545">
        <v>0</v>
      </c>
      <c r="H1044" s="545">
        <v>326.2</v>
      </c>
      <c r="I1044" s="546">
        <f>E1044+F1044+G1044+H1044</f>
        <v>326.2</v>
      </c>
      <c r="J1044" s="547">
        <f>I1044*C1044</f>
        <v>1957.2</v>
      </c>
      <c r="K1044" s="437"/>
    </row>
    <row r="1045" spans="1:11" ht="3.75" customHeight="1" x14ac:dyDescent="0.2">
      <c r="A1045" s="220"/>
      <c r="B1045" s="2"/>
      <c r="C1045" s="773"/>
      <c r="D1045" s="407"/>
      <c r="E1045" s="425"/>
      <c r="F1045" s="425"/>
      <c r="G1045" s="425"/>
      <c r="H1045" s="405"/>
      <c r="I1045" s="409"/>
      <c r="J1045" s="410"/>
    </row>
    <row r="1046" spans="1:11" x14ac:dyDescent="0.2">
      <c r="A1046" s="220" t="s">
        <v>105</v>
      </c>
      <c r="B1046" s="2" t="s">
        <v>636</v>
      </c>
      <c r="C1046" s="773">
        <v>11</v>
      </c>
      <c r="D1046" s="407" t="s">
        <v>199</v>
      </c>
      <c r="E1046" s="545">
        <v>0</v>
      </c>
      <c r="F1046" s="545">
        <v>0</v>
      </c>
      <c r="G1046" s="545">
        <v>0</v>
      </c>
      <c r="H1046" s="545">
        <v>326.2</v>
      </c>
      <c r="I1046" s="546">
        <f>E1046+F1046+G1046+H1046</f>
        <v>326.2</v>
      </c>
      <c r="J1046" s="547">
        <f>I1046*C1046</f>
        <v>3588.2</v>
      </c>
      <c r="K1046" s="437"/>
    </row>
    <row r="1047" spans="1:11" ht="6.75" customHeight="1" x14ac:dyDescent="0.2">
      <c r="A1047" s="220"/>
      <c r="B1047" s="2"/>
      <c r="C1047" s="773"/>
      <c r="D1047" s="407"/>
      <c r="E1047" s="425"/>
      <c r="F1047" s="425"/>
      <c r="G1047" s="425"/>
      <c r="H1047" s="405"/>
      <c r="I1047" s="409"/>
      <c r="J1047" s="410"/>
    </row>
    <row r="1048" spans="1:11" x14ac:dyDescent="0.2">
      <c r="A1048" s="220" t="s">
        <v>107</v>
      </c>
      <c r="B1048" s="2" t="s">
        <v>637</v>
      </c>
      <c r="C1048" s="773">
        <v>2</v>
      </c>
      <c r="D1048" s="407" t="s">
        <v>199</v>
      </c>
      <c r="E1048" s="545">
        <v>0</v>
      </c>
      <c r="F1048" s="545">
        <v>0</v>
      </c>
      <c r="G1048" s="545">
        <v>0</v>
      </c>
      <c r="H1048" s="545">
        <v>443.05</v>
      </c>
      <c r="I1048" s="546">
        <f>E1048+F1048+G1048+H1048</f>
        <v>443.05</v>
      </c>
      <c r="J1048" s="547">
        <f>I1048*C1048</f>
        <v>886.1</v>
      </c>
      <c r="K1048" s="437"/>
    </row>
    <row r="1049" spans="1:11" ht="6.75" customHeight="1" x14ac:dyDescent="0.2">
      <c r="A1049" s="220"/>
      <c r="B1049" s="2"/>
      <c r="C1049" s="773"/>
      <c r="D1049" s="407"/>
      <c r="E1049" s="425"/>
      <c r="F1049" s="425"/>
      <c r="G1049" s="425"/>
      <c r="H1049" s="405"/>
      <c r="I1049" s="409"/>
      <c r="J1049" s="453"/>
    </row>
    <row r="1050" spans="1:11" x14ac:dyDescent="0.2">
      <c r="A1050" s="220" t="s">
        <v>109</v>
      </c>
      <c r="B1050" s="2" t="s">
        <v>638</v>
      </c>
      <c r="C1050" s="773">
        <v>6</v>
      </c>
      <c r="D1050" s="407" t="s">
        <v>199</v>
      </c>
      <c r="E1050" s="545">
        <v>0</v>
      </c>
      <c r="F1050" s="545">
        <v>0</v>
      </c>
      <c r="G1050" s="545">
        <v>0</v>
      </c>
      <c r="H1050" s="545">
        <v>1103.4000000000001</v>
      </c>
      <c r="I1050" s="546">
        <f>E1050+F1050+G1050+H1050</f>
        <v>1103.4000000000001</v>
      </c>
      <c r="J1050" s="547">
        <f>I1050*C1050</f>
        <v>6620.4</v>
      </c>
      <c r="K1050" s="437"/>
    </row>
    <row r="1051" spans="1:11" ht="6.75" customHeight="1" x14ac:dyDescent="0.2">
      <c r="A1051" s="220"/>
      <c r="B1051" s="2"/>
      <c r="C1051" s="773"/>
      <c r="D1051" s="407"/>
      <c r="E1051" s="425"/>
      <c r="F1051" s="425"/>
      <c r="G1051" s="425"/>
      <c r="H1051" s="405"/>
      <c r="I1051" s="409"/>
      <c r="J1051" s="453"/>
    </row>
    <row r="1052" spans="1:11" x14ac:dyDescent="0.2">
      <c r="A1052" s="220" t="s">
        <v>639</v>
      </c>
      <c r="B1052" s="2" t="s">
        <v>640</v>
      </c>
      <c r="C1052" s="773">
        <v>18</v>
      </c>
      <c r="D1052" s="407" t="s">
        <v>199</v>
      </c>
      <c r="E1052" s="545">
        <v>0</v>
      </c>
      <c r="F1052" s="545">
        <v>0</v>
      </c>
      <c r="G1052" s="545">
        <v>0</v>
      </c>
      <c r="H1052" s="545">
        <v>1103.4000000000001</v>
      </c>
      <c r="I1052" s="546">
        <f>E1052+F1052+G1052+H1052</f>
        <v>1103.4000000000001</v>
      </c>
      <c r="J1052" s="547">
        <f>I1052*C1052</f>
        <v>19861.2</v>
      </c>
      <c r="K1052" s="437"/>
    </row>
    <row r="1053" spans="1:11" ht="6.75" customHeight="1" x14ac:dyDescent="0.2">
      <c r="A1053" s="220"/>
      <c r="B1053" s="2"/>
      <c r="C1053" s="773"/>
      <c r="D1053" s="407"/>
      <c r="E1053" s="425"/>
      <c r="F1053" s="425"/>
      <c r="G1053" s="425"/>
      <c r="H1053" s="405"/>
      <c r="I1053" s="409"/>
      <c r="J1053" s="453"/>
    </row>
    <row r="1054" spans="1:11" x14ac:dyDescent="0.2">
      <c r="A1054" s="220" t="s">
        <v>641</v>
      </c>
      <c r="B1054" s="2" t="s">
        <v>638</v>
      </c>
      <c r="C1054" s="773">
        <v>6</v>
      </c>
      <c r="D1054" s="407" t="s">
        <v>199</v>
      </c>
      <c r="E1054" s="545">
        <v>0</v>
      </c>
      <c r="F1054" s="545">
        <v>0</v>
      </c>
      <c r="G1054" s="545">
        <v>0</v>
      </c>
      <c r="H1054" s="545">
        <v>1103.4000000000001</v>
      </c>
      <c r="I1054" s="546">
        <f>E1054+F1054+G1054+H1054</f>
        <v>1103.4000000000001</v>
      </c>
      <c r="J1054" s="547">
        <f>I1054*C1054</f>
        <v>6620.4</v>
      </c>
      <c r="K1054" s="437"/>
    </row>
    <row r="1055" spans="1:11" x14ac:dyDescent="0.2">
      <c r="A1055" s="220"/>
      <c r="B1055" s="2"/>
      <c r="C1055" s="773"/>
      <c r="D1055" s="407"/>
      <c r="E1055" s="425"/>
      <c r="F1055" s="425"/>
      <c r="G1055" s="425"/>
      <c r="H1055" s="405"/>
      <c r="I1055" s="409"/>
      <c r="J1055" s="453"/>
    </row>
    <row r="1056" spans="1:11" x14ac:dyDescent="0.2">
      <c r="A1056" s="220" t="s">
        <v>642</v>
      </c>
      <c r="B1056" s="2" t="s">
        <v>643</v>
      </c>
      <c r="C1056" s="773">
        <v>1</v>
      </c>
      <c r="D1056" s="407" t="s">
        <v>199</v>
      </c>
      <c r="E1056" s="545">
        <v>0</v>
      </c>
      <c r="F1056" s="545">
        <v>0</v>
      </c>
      <c r="G1056" s="545">
        <v>0</v>
      </c>
      <c r="H1056" s="545">
        <v>1103.4000000000001</v>
      </c>
      <c r="I1056" s="546">
        <f>E1056+F1056+G1056+H1056</f>
        <v>1103.4000000000001</v>
      </c>
      <c r="J1056" s="547">
        <f>I1056*C1056</f>
        <v>1103.4000000000001</v>
      </c>
      <c r="K1056" s="437"/>
    </row>
    <row r="1057" spans="1:11" x14ac:dyDescent="0.2">
      <c r="A1057" s="220"/>
      <c r="B1057" s="2"/>
      <c r="C1057" s="773"/>
      <c r="D1057" s="407"/>
      <c r="E1057" s="425"/>
      <c r="F1057" s="425"/>
      <c r="G1057" s="425"/>
      <c r="H1057" s="405"/>
      <c r="I1057" s="409"/>
      <c r="J1057" s="453"/>
    </row>
    <row r="1058" spans="1:11" ht="8.25" customHeight="1" x14ac:dyDescent="0.2">
      <c r="A1058" s="220"/>
      <c r="B1058" s="2"/>
      <c r="C1058" s="773"/>
      <c r="D1058" s="407"/>
      <c r="E1058" s="425"/>
      <c r="F1058" s="425"/>
      <c r="G1058" s="425"/>
      <c r="H1058" s="405"/>
      <c r="I1058" s="409"/>
      <c r="J1058" s="453"/>
    </row>
    <row r="1059" spans="1:11" x14ac:dyDescent="0.2">
      <c r="A1059" s="220"/>
      <c r="B1059" s="2"/>
      <c r="C1059" s="773"/>
      <c r="D1059" s="407"/>
      <c r="E1059" s="425"/>
      <c r="F1059" s="425"/>
      <c r="G1059" s="425"/>
      <c r="H1059" s="405"/>
      <c r="I1059" s="409"/>
      <c r="J1059" s="453"/>
    </row>
    <row r="1060" spans="1:11" s="4" customFormat="1" ht="15.75" thickBot="1" x14ac:dyDescent="0.3">
      <c r="A1060" s="54"/>
      <c r="B1060" s="32" t="s">
        <v>111</v>
      </c>
      <c r="C1060" s="772"/>
      <c r="D1060" s="445"/>
      <c r="E1060" s="412"/>
      <c r="F1060" s="412"/>
      <c r="G1060" s="412"/>
      <c r="H1060" s="411"/>
      <c r="I1060" s="413"/>
      <c r="J1060" s="413">
        <f>SUM(J1023:J1059)</f>
        <v>69394.17</v>
      </c>
      <c r="K1060" s="242">
        <v>28</v>
      </c>
    </row>
    <row r="1061" spans="1:11" ht="15" thickTop="1" x14ac:dyDescent="0.2">
      <c r="A1061" s="220"/>
      <c r="B1061" s="2"/>
      <c r="C1061" s="773"/>
      <c r="D1061" s="407"/>
      <c r="E1061" s="425"/>
      <c r="F1061" s="425"/>
      <c r="G1061" s="425"/>
      <c r="H1061" s="405"/>
      <c r="I1061" s="409"/>
      <c r="J1061" s="410"/>
    </row>
    <row r="1062" spans="1:11" ht="15" x14ac:dyDescent="0.2">
      <c r="A1062" s="41"/>
      <c r="B1062" s="230" t="s">
        <v>644</v>
      </c>
      <c r="C1062" s="773"/>
      <c r="D1062" s="407"/>
      <c r="E1062" s="405"/>
      <c r="F1062" s="425"/>
      <c r="G1062" s="425"/>
      <c r="H1062" s="405"/>
      <c r="I1062" s="409"/>
      <c r="J1062" s="410"/>
    </row>
    <row r="1063" spans="1:11" x14ac:dyDescent="0.2">
      <c r="A1063" s="41"/>
      <c r="B1063" s="232"/>
      <c r="C1063" s="773"/>
      <c r="D1063" s="407"/>
      <c r="E1063" s="405"/>
      <c r="F1063" s="425"/>
      <c r="G1063" s="425"/>
      <c r="H1063" s="405"/>
      <c r="I1063" s="409"/>
      <c r="J1063" s="410"/>
    </row>
    <row r="1064" spans="1:11" ht="28.5" x14ac:dyDescent="0.2">
      <c r="A1064" s="41"/>
      <c r="B1064" s="233" t="s">
        <v>645</v>
      </c>
      <c r="C1064" s="773"/>
      <c r="D1064" s="407"/>
      <c r="E1064" s="405"/>
      <c r="F1064" s="425"/>
      <c r="G1064" s="425"/>
      <c r="H1064" s="405"/>
      <c r="I1064" s="409"/>
      <c r="J1064" s="410"/>
    </row>
    <row r="1065" spans="1:11" x14ac:dyDescent="0.2">
      <c r="A1065" s="220"/>
      <c r="B1065" s="2"/>
      <c r="C1065" s="773"/>
      <c r="D1065" s="407"/>
      <c r="E1065" s="425"/>
      <c r="F1065" s="425"/>
      <c r="G1065" s="425"/>
      <c r="H1065" s="405"/>
      <c r="I1065" s="409"/>
      <c r="J1065" s="410"/>
    </row>
    <row r="1066" spans="1:11" x14ac:dyDescent="0.2">
      <c r="A1066" s="220" t="s">
        <v>77</v>
      </c>
      <c r="B1066" s="2" t="s">
        <v>646</v>
      </c>
      <c r="C1066" s="773">
        <v>718</v>
      </c>
      <c r="D1066" s="407" t="s">
        <v>87</v>
      </c>
      <c r="E1066" s="545">
        <v>0</v>
      </c>
      <c r="F1066" s="545">
        <v>0</v>
      </c>
      <c r="G1066" s="545">
        <v>0</v>
      </c>
      <c r="H1066" s="545">
        <v>3798.49</v>
      </c>
      <c r="I1066" s="546">
        <f>E1066+F1066+G1066+H1066</f>
        <v>3798.49</v>
      </c>
      <c r="J1066" s="547">
        <f>I1066*C1066</f>
        <v>2727315.82</v>
      </c>
      <c r="K1066" s="437"/>
    </row>
    <row r="1067" spans="1:11" x14ac:dyDescent="0.2">
      <c r="A1067" s="220"/>
      <c r="B1067" s="2"/>
      <c r="C1067" s="773"/>
      <c r="D1067" s="407"/>
      <c r="E1067" s="425"/>
      <c r="F1067" s="425"/>
      <c r="G1067" s="425"/>
      <c r="H1067" s="405"/>
      <c r="I1067" s="409"/>
      <c r="J1067" s="410"/>
    </row>
    <row r="1068" spans="1:11" x14ac:dyDescent="0.2">
      <c r="A1068" s="220" t="s">
        <v>78</v>
      </c>
      <c r="B1068" s="2" t="s">
        <v>647</v>
      </c>
      <c r="C1068" s="773">
        <v>114</v>
      </c>
      <c r="D1068" s="407" t="s">
        <v>87</v>
      </c>
      <c r="E1068" s="545">
        <v>0</v>
      </c>
      <c r="F1068" s="545">
        <v>0</v>
      </c>
      <c r="G1068" s="545">
        <v>0</v>
      </c>
      <c r="H1068" s="545">
        <v>3798.49</v>
      </c>
      <c r="I1068" s="546">
        <f>E1068+F1068+G1068+H1068</f>
        <v>3798.49</v>
      </c>
      <c r="J1068" s="547">
        <f>I1068*C1068</f>
        <v>433027.86</v>
      </c>
      <c r="K1068" s="437"/>
    </row>
    <row r="1069" spans="1:11" x14ac:dyDescent="0.2">
      <c r="A1069" s="220"/>
      <c r="B1069" s="2"/>
      <c r="C1069" s="773"/>
      <c r="D1069" s="407"/>
      <c r="E1069" s="425"/>
      <c r="F1069" s="425"/>
      <c r="G1069" s="425"/>
      <c r="H1069" s="405"/>
      <c r="I1069" s="409"/>
      <c r="J1069" s="410"/>
    </row>
    <row r="1070" spans="1:11" x14ac:dyDescent="0.2">
      <c r="A1070" s="220" t="s">
        <v>79</v>
      </c>
      <c r="B1070" s="2" t="s">
        <v>648</v>
      </c>
      <c r="C1070" s="773">
        <v>74</v>
      </c>
      <c r="D1070" s="407" t="s">
        <v>87</v>
      </c>
      <c r="E1070" s="545">
        <v>0</v>
      </c>
      <c r="F1070" s="545">
        <v>0</v>
      </c>
      <c r="G1070" s="545">
        <v>0</v>
      </c>
      <c r="H1070" s="545">
        <v>3798.49</v>
      </c>
      <c r="I1070" s="546">
        <f>E1070+F1070+G1070+H1070</f>
        <v>3798.49</v>
      </c>
      <c r="J1070" s="547">
        <f>I1070*C1070</f>
        <v>281088.26</v>
      </c>
      <c r="K1070" s="437"/>
    </row>
    <row r="1071" spans="1:11" x14ac:dyDescent="0.2">
      <c r="A1071" s="220"/>
      <c r="B1071" s="2"/>
      <c r="C1071" s="773"/>
      <c r="D1071" s="407"/>
      <c r="E1071" s="425"/>
      <c r="F1071" s="425"/>
      <c r="G1071" s="425"/>
      <c r="H1071" s="405"/>
      <c r="I1071" s="409"/>
      <c r="J1071" s="410"/>
    </row>
    <row r="1072" spans="1:11" ht="15" x14ac:dyDescent="0.2">
      <c r="A1072" s="41"/>
      <c r="B1072" s="231" t="s">
        <v>649</v>
      </c>
      <c r="C1072" s="770"/>
      <c r="D1072" s="451"/>
      <c r="E1072" s="405"/>
      <c r="F1072" s="425"/>
      <c r="G1072" s="425"/>
      <c r="H1072" s="405"/>
      <c r="I1072" s="409"/>
      <c r="J1072" s="410"/>
    </row>
    <row r="1073" spans="1:11" x14ac:dyDescent="0.2">
      <c r="A1073" s="41"/>
      <c r="B1073" s="234"/>
      <c r="C1073" s="770"/>
      <c r="D1073" s="451"/>
      <c r="E1073" s="405"/>
      <c r="F1073" s="425"/>
      <c r="G1073" s="425"/>
      <c r="H1073" s="405"/>
      <c r="I1073" s="409"/>
      <c r="J1073" s="410"/>
    </row>
    <row r="1074" spans="1:11" ht="28.5" x14ac:dyDescent="0.2">
      <c r="A1074" s="41"/>
      <c r="B1074" s="213" t="s">
        <v>650</v>
      </c>
      <c r="C1074" s="770"/>
      <c r="D1074" s="451"/>
      <c r="E1074" s="405"/>
      <c r="F1074" s="425"/>
      <c r="G1074" s="425"/>
      <c r="H1074" s="405"/>
      <c r="I1074" s="409"/>
      <c r="J1074" s="410"/>
    </row>
    <row r="1075" spans="1:11" x14ac:dyDescent="0.2">
      <c r="A1075" s="41"/>
      <c r="B1075" s="2"/>
      <c r="C1075" s="770"/>
      <c r="D1075" s="451"/>
      <c r="E1075" s="405"/>
      <c r="F1075" s="425"/>
      <c r="G1075" s="425"/>
      <c r="H1075" s="405"/>
      <c r="I1075" s="409"/>
      <c r="J1075" s="410"/>
    </row>
    <row r="1076" spans="1:11" x14ac:dyDescent="0.2">
      <c r="A1076" s="28"/>
      <c r="B1076" s="34" t="s">
        <v>651</v>
      </c>
      <c r="C1076" s="773"/>
      <c r="D1076" s="451"/>
      <c r="E1076" s="405"/>
      <c r="F1076" s="425"/>
      <c r="G1076" s="425"/>
      <c r="H1076" s="405"/>
      <c r="I1076" s="409"/>
      <c r="J1076" s="410"/>
    </row>
    <row r="1077" spans="1:11" x14ac:dyDescent="0.2">
      <c r="A1077" s="235"/>
      <c r="B1077" s="2"/>
      <c r="C1077" s="773"/>
      <c r="D1077" s="407"/>
      <c r="E1077" s="480"/>
      <c r="F1077" s="425"/>
      <c r="G1077" s="425"/>
      <c r="H1077" s="405"/>
      <c r="I1077" s="409"/>
      <c r="J1077" s="410"/>
    </row>
    <row r="1078" spans="1:11" x14ac:dyDescent="0.2">
      <c r="A1078" s="220" t="s">
        <v>80</v>
      </c>
      <c r="B1078" s="2" t="s">
        <v>652</v>
      </c>
      <c r="C1078" s="773">
        <v>2</v>
      </c>
      <c r="D1078" s="407" t="s">
        <v>199</v>
      </c>
      <c r="E1078" s="545">
        <v>0</v>
      </c>
      <c r="F1078" s="545">
        <v>0</v>
      </c>
      <c r="G1078" s="545">
        <v>0</v>
      </c>
      <c r="H1078" s="545">
        <v>375.25</v>
      </c>
      <c r="I1078" s="546">
        <f>E1078+F1078+G1078+H1078</f>
        <v>375.25</v>
      </c>
      <c r="J1078" s="547">
        <f>I1078*C1078</f>
        <v>750.5</v>
      </c>
      <c r="K1078" s="437"/>
    </row>
    <row r="1079" spans="1:11" x14ac:dyDescent="0.2">
      <c r="A1079" s="220"/>
      <c r="B1079" s="2"/>
      <c r="C1079" s="773"/>
      <c r="D1079" s="407"/>
      <c r="E1079" s="480"/>
      <c r="F1079" s="425"/>
      <c r="G1079" s="425"/>
      <c r="H1079" s="405"/>
      <c r="I1079" s="409"/>
      <c r="J1079" s="410"/>
    </row>
    <row r="1080" spans="1:11" x14ac:dyDescent="0.2">
      <c r="A1080" s="220" t="s">
        <v>81</v>
      </c>
      <c r="B1080" s="2" t="s">
        <v>653</v>
      </c>
      <c r="C1080" s="773">
        <v>2</v>
      </c>
      <c r="D1080" s="407" t="s">
        <v>199</v>
      </c>
      <c r="E1080" s="545">
        <v>0</v>
      </c>
      <c r="F1080" s="545">
        <v>0</v>
      </c>
      <c r="G1080" s="545">
        <v>0</v>
      </c>
      <c r="H1080" s="545">
        <v>1255.98</v>
      </c>
      <c r="I1080" s="546">
        <f>E1080+F1080+G1080+H1080</f>
        <v>1255.98</v>
      </c>
      <c r="J1080" s="547">
        <f>I1080*C1080</f>
        <v>2511.96</v>
      </c>
      <c r="K1080" s="437"/>
    </row>
    <row r="1081" spans="1:11" x14ac:dyDescent="0.2">
      <c r="A1081" s="220"/>
      <c r="B1081" s="2"/>
      <c r="C1081" s="773"/>
      <c r="D1081" s="407"/>
      <c r="E1081" s="480"/>
      <c r="F1081" s="425"/>
      <c r="G1081" s="425"/>
      <c r="H1081" s="405"/>
      <c r="I1081" s="409"/>
      <c r="J1081" s="410"/>
    </row>
    <row r="1082" spans="1:11" x14ac:dyDescent="0.2">
      <c r="A1082" s="220" t="s">
        <v>92</v>
      </c>
      <c r="B1082" s="2" t="s">
        <v>654</v>
      </c>
      <c r="C1082" s="773">
        <v>1</v>
      </c>
      <c r="D1082" s="407" t="s">
        <v>199</v>
      </c>
      <c r="E1082" s="545">
        <v>0</v>
      </c>
      <c r="F1082" s="545">
        <v>0</v>
      </c>
      <c r="G1082" s="545">
        <v>0</v>
      </c>
      <c r="H1082" s="545">
        <v>2184.31</v>
      </c>
      <c r="I1082" s="546">
        <f>E1082+F1082+G1082+H1082</f>
        <v>2184.31</v>
      </c>
      <c r="J1082" s="547">
        <f>I1082*C1082</f>
        <v>2184.31</v>
      </c>
      <c r="K1082" s="437"/>
    </row>
    <row r="1083" spans="1:11" x14ac:dyDescent="0.2">
      <c r="A1083" s="220"/>
      <c r="B1083" s="2"/>
      <c r="C1083" s="773"/>
      <c r="D1083" s="407"/>
      <c r="E1083" s="480"/>
      <c r="F1083" s="425"/>
      <c r="G1083" s="425"/>
      <c r="H1083" s="405"/>
      <c r="I1083" s="409"/>
      <c r="J1083" s="410"/>
    </row>
    <row r="1084" spans="1:11" x14ac:dyDescent="0.2">
      <c r="A1084" s="220" t="s">
        <v>94</v>
      </c>
      <c r="B1084" s="2" t="s">
        <v>655</v>
      </c>
      <c r="C1084" s="773">
        <v>1</v>
      </c>
      <c r="D1084" s="407" t="s">
        <v>199</v>
      </c>
      <c r="E1084" s="545">
        <v>0</v>
      </c>
      <c r="F1084" s="545">
        <v>0</v>
      </c>
      <c r="G1084" s="545">
        <v>0</v>
      </c>
      <c r="H1084" s="545">
        <v>1456.21</v>
      </c>
      <c r="I1084" s="546">
        <f>E1084+F1084+G1084+H1084</f>
        <v>1456.21</v>
      </c>
      <c r="J1084" s="547">
        <f>I1084*C1084</f>
        <v>1456.21</v>
      </c>
      <c r="K1084" s="437"/>
    </row>
    <row r="1085" spans="1:11" x14ac:dyDescent="0.2">
      <c r="A1085" s="220"/>
      <c r="B1085" s="2"/>
      <c r="C1085" s="773"/>
      <c r="D1085" s="407"/>
      <c r="E1085" s="480"/>
      <c r="F1085" s="425"/>
      <c r="G1085" s="425"/>
      <c r="H1085" s="405"/>
      <c r="I1085" s="409"/>
      <c r="J1085" s="410"/>
    </row>
    <row r="1086" spans="1:11" x14ac:dyDescent="0.2">
      <c r="A1086" s="220" t="s">
        <v>96</v>
      </c>
      <c r="B1086" s="2" t="s">
        <v>656</v>
      </c>
      <c r="C1086" s="773">
        <v>2</v>
      </c>
      <c r="D1086" s="407" t="s">
        <v>199</v>
      </c>
      <c r="E1086" s="545">
        <v>0</v>
      </c>
      <c r="F1086" s="545">
        <v>0</v>
      </c>
      <c r="G1086" s="545">
        <v>0</v>
      </c>
      <c r="H1086" s="545">
        <v>2898.4</v>
      </c>
      <c r="I1086" s="546">
        <f>E1086+F1086+G1086+H1086</f>
        <v>2898.4</v>
      </c>
      <c r="J1086" s="547">
        <f>I1086*C1086</f>
        <v>5796.8</v>
      </c>
      <c r="K1086" s="437"/>
    </row>
    <row r="1087" spans="1:11" x14ac:dyDescent="0.2">
      <c r="A1087" s="220"/>
      <c r="B1087" s="2"/>
      <c r="C1087" s="773"/>
      <c r="D1087" s="407"/>
      <c r="E1087" s="480"/>
      <c r="F1087" s="425"/>
      <c r="G1087" s="425"/>
      <c r="H1087" s="405"/>
      <c r="I1087" s="409"/>
      <c r="J1087" s="410"/>
    </row>
    <row r="1088" spans="1:11" x14ac:dyDescent="0.2">
      <c r="A1088" s="220" t="s">
        <v>99</v>
      </c>
      <c r="B1088" s="2" t="s">
        <v>657</v>
      </c>
      <c r="C1088" s="773">
        <v>2</v>
      </c>
      <c r="D1088" s="407" t="s">
        <v>199</v>
      </c>
      <c r="E1088" s="545">
        <v>0</v>
      </c>
      <c r="F1088" s="545">
        <v>0</v>
      </c>
      <c r="G1088" s="545">
        <v>0</v>
      </c>
      <c r="H1088" s="545">
        <v>2968.43</v>
      </c>
      <c r="I1088" s="546">
        <f>E1088+F1088+G1088+H1088</f>
        <v>2968.43</v>
      </c>
      <c r="J1088" s="547">
        <f>I1088*C1088</f>
        <v>5936.86</v>
      </c>
      <c r="K1088" s="437"/>
    </row>
    <row r="1089" spans="1:11" x14ac:dyDescent="0.2">
      <c r="A1089" s="220"/>
      <c r="B1089" s="2"/>
      <c r="C1089" s="773"/>
      <c r="D1089" s="407"/>
      <c r="E1089" s="480"/>
      <c r="F1089" s="425"/>
      <c r="G1089" s="425"/>
      <c r="H1089" s="405"/>
      <c r="I1089" s="409"/>
      <c r="J1089" s="410"/>
    </row>
    <row r="1090" spans="1:11" x14ac:dyDescent="0.2">
      <c r="A1090" s="220" t="s">
        <v>101</v>
      </c>
      <c r="B1090" s="2" t="s">
        <v>658</v>
      </c>
      <c r="C1090" s="773">
        <v>2</v>
      </c>
      <c r="D1090" s="407" t="s">
        <v>199</v>
      </c>
      <c r="E1090" s="545">
        <v>0</v>
      </c>
      <c r="F1090" s="545">
        <v>0</v>
      </c>
      <c r="G1090" s="545">
        <v>0</v>
      </c>
      <c r="H1090" s="545">
        <v>3192.45</v>
      </c>
      <c r="I1090" s="546">
        <f>E1090+F1090+G1090+H1090</f>
        <v>3192.45</v>
      </c>
      <c r="J1090" s="547">
        <f>I1090*C1090</f>
        <v>6384.9</v>
      </c>
      <c r="K1090" s="437"/>
    </row>
    <row r="1091" spans="1:11" ht="3.75" customHeight="1" x14ac:dyDescent="0.2">
      <c r="A1091" s="220"/>
      <c r="B1091" s="2"/>
      <c r="C1091" s="773"/>
      <c r="D1091" s="407"/>
      <c r="E1091" s="480"/>
      <c r="F1091" s="425"/>
      <c r="G1091" s="425"/>
      <c r="H1091" s="405"/>
      <c r="I1091" s="409"/>
      <c r="J1091" s="410"/>
    </row>
    <row r="1092" spans="1:11" ht="3.75" customHeight="1" x14ac:dyDescent="0.2">
      <c r="A1092" s="220"/>
      <c r="B1092" s="2"/>
      <c r="C1092" s="773"/>
      <c r="D1092" s="407"/>
      <c r="E1092" s="480"/>
      <c r="F1092" s="425"/>
      <c r="G1092" s="425"/>
      <c r="H1092" s="405"/>
      <c r="I1092" s="409"/>
      <c r="J1092" s="410"/>
    </row>
    <row r="1093" spans="1:11" x14ac:dyDescent="0.2">
      <c r="A1093" s="220"/>
      <c r="B1093" s="2"/>
      <c r="C1093" s="773"/>
      <c r="D1093" s="407"/>
      <c r="E1093" s="425"/>
      <c r="F1093" s="425"/>
      <c r="G1093" s="425"/>
      <c r="H1093" s="405"/>
      <c r="I1093" s="409"/>
      <c r="J1093" s="410"/>
    </row>
    <row r="1094" spans="1:11" x14ac:dyDescent="0.2">
      <c r="A1094" s="220"/>
      <c r="B1094" s="2"/>
      <c r="C1094" s="773"/>
      <c r="D1094" s="407"/>
      <c r="E1094" s="425"/>
      <c r="F1094" s="425"/>
      <c r="G1094" s="425"/>
      <c r="H1094" s="405"/>
      <c r="I1094" s="409"/>
      <c r="J1094" s="410"/>
    </row>
    <row r="1095" spans="1:11" ht="6" customHeight="1" x14ac:dyDescent="0.2">
      <c r="A1095" s="220"/>
      <c r="B1095" s="2"/>
      <c r="C1095" s="773"/>
      <c r="D1095" s="407"/>
      <c r="E1095" s="425"/>
      <c r="F1095" s="425"/>
      <c r="G1095" s="425"/>
      <c r="H1095" s="405"/>
      <c r="I1095" s="409"/>
      <c r="J1095" s="410"/>
    </row>
    <row r="1096" spans="1:11" x14ac:dyDescent="0.2">
      <c r="A1096" s="220"/>
      <c r="B1096" s="2"/>
      <c r="C1096" s="773"/>
      <c r="D1096" s="407"/>
      <c r="E1096" s="425"/>
      <c r="F1096" s="425"/>
      <c r="G1096" s="425"/>
      <c r="H1096" s="405"/>
      <c r="I1096" s="409"/>
      <c r="J1096" s="453"/>
    </row>
    <row r="1097" spans="1:11" ht="10.5" customHeight="1" x14ac:dyDescent="0.2">
      <c r="A1097" s="220"/>
      <c r="B1097" s="2"/>
      <c r="C1097" s="773"/>
      <c r="D1097" s="407"/>
      <c r="E1097" s="425"/>
      <c r="F1097" s="425"/>
      <c r="G1097" s="425"/>
      <c r="H1097" s="405"/>
      <c r="I1097" s="409"/>
      <c r="J1097" s="453"/>
    </row>
    <row r="1098" spans="1:11" s="4" customFormat="1" ht="15.75" thickBot="1" x14ac:dyDescent="0.3">
      <c r="A1098" s="54"/>
      <c r="B1098" s="32" t="s">
        <v>111</v>
      </c>
      <c r="C1098" s="772"/>
      <c r="D1098" s="445"/>
      <c r="E1098" s="412"/>
      <c r="F1098" s="412"/>
      <c r="G1098" s="412"/>
      <c r="H1098" s="411"/>
      <c r="I1098" s="413"/>
      <c r="J1098" s="413">
        <f>SUM(J1061:J1097)</f>
        <v>3466453.48</v>
      </c>
      <c r="K1098" s="242">
        <v>29</v>
      </c>
    </row>
    <row r="1099" spans="1:11" ht="15" thickTop="1" x14ac:dyDescent="0.2">
      <c r="A1099" s="220"/>
      <c r="B1099" s="2"/>
      <c r="C1099" s="773"/>
      <c r="D1099" s="407"/>
      <c r="E1099" s="425"/>
      <c r="F1099" s="425"/>
      <c r="G1099" s="425"/>
      <c r="H1099" s="405"/>
      <c r="I1099" s="409"/>
      <c r="J1099" s="410"/>
    </row>
    <row r="1100" spans="1:11" ht="15" x14ac:dyDescent="0.2">
      <c r="A1100" s="41"/>
      <c r="B1100" s="231" t="s">
        <v>659</v>
      </c>
      <c r="C1100" s="770"/>
      <c r="D1100" s="451"/>
      <c r="E1100" s="405"/>
      <c r="F1100" s="425"/>
      <c r="G1100" s="425"/>
      <c r="H1100" s="405"/>
      <c r="I1100" s="409"/>
      <c r="J1100" s="410"/>
    </row>
    <row r="1101" spans="1:11" x14ac:dyDescent="0.2">
      <c r="A1101" s="41"/>
      <c r="B1101" s="2"/>
      <c r="C1101" s="770"/>
      <c r="D1101" s="451"/>
      <c r="E1101" s="405"/>
      <c r="F1101" s="425"/>
      <c r="G1101" s="425"/>
      <c r="H1101" s="405"/>
      <c r="I1101" s="409"/>
      <c r="J1101" s="410"/>
    </row>
    <row r="1102" spans="1:11" ht="28.5" x14ac:dyDescent="0.2">
      <c r="A1102" s="41"/>
      <c r="B1102" s="213" t="s">
        <v>650</v>
      </c>
      <c r="C1102" s="770"/>
      <c r="D1102" s="451"/>
      <c r="E1102" s="405"/>
      <c r="F1102" s="425"/>
      <c r="G1102" s="425"/>
      <c r="H1102" s="405"/>
      <c r="I1102" s="409"/>
      <c r="J1102" s="410"/>
    </row>
    <row r="1103" spans="1:11" x14ac:dyDescent="0.2">
      <c r="A1103" s="41"/>
      <c r="B1103" s="2"/>
      <c r="C1103" s="770"/>
      <c r="D1103" s="451"/>
      <c r="E1103" s="405"/>
      <c r="F1103" s="425"/>
      <c r="G1103" s="425"/>
      <c r="H1103" s="405"/>
      <c r="I1103" s="409"/>
      <c r="J1103" s="410"/>
    </row>
    <row r="1104" spans="1:11" x14ac:dyDescent="0.2">
      <c r="A1104" s="28"/>
      <c r="B1104" s="34" t="s">
        <v>651</v>
      </c>
      <c r="C1104" s="773"/>
      <c r="D1104" s="451"/>
      <c r="E1104" s="405"/>
      <c r="F1104" s="425"/>
      <c r="G1104" s="425"/>
      <c r="H1104" s="405"/>
      <c r="I1104" s="409"/>
      <c r="J1104" s="410"/>
    </row>
    <row r="1105" spans="1:11" x14ac:dyDescent="0.2">
      <c r="A1105" s="220"/>
      <c r="B1105" s="2"/>
      <c r="C1105" s="773"/>
      <c r="D1105" s="407"/>
      <c r="E1105" s="425"/>
      <c r="F1105" s="425"/>
      <c r="G1105" s="425"/>
      <c r="H1105" s="405"/>
      <c r="I1105" s="409"/>
      <c r="J1105" s="410"/>
    </row>
    <row r="1106" spans="1:11" x14ac:dyDescent="0.2">
      <c r="A1106" s="220" t="s">
        <v>77</v>
      </c>
      <c r="B1106" s="2" t="s">
        <v>660</v>
      </c>
      <c r="C1106" s="773">
        <v>2</v>
      </c>
      <c r="D1106" s="407" t="s">
        <v>199</v>
      </c>
      <c r="E1106" s="545">
        <v>0</v>
      </c>
      <c r="F1106" s="545">
        <v>0</v>
      </c>
      <c r="G1106" s="545">
        <v>0</v>
      </c>
      <c r="H1106" s="545">
        <v>3591.52</v>
      </c>
      <c r="I1106" s="546">
        <f>E1106+F1106+G1106+H1106</f>
        <v>3591.52</v>
      </c>
      <c r="J1106" s="547">
        <f>I1106*C1106</f>
        <v>7183.04</v>
      </c>
      <c r="K1106" s="437"/>
    </row>
    <row r="1107" spans="1:11" x14ac:dyDescent="0.2">
      <c r="A1107" s="220"/>
      <c r="B1107" s="2"/>
      <c r="C1107" s="773"/>
      <c r="D1107" s="407"/>
      <c r="E1107" s="425"/>
      <c r="F1107" s="425"/>
      <c r="G1107" s="425"/>
      <c r="H1107" s="405"/>
      <c r="I1107" s="409"/>
      <c r="J1107" s="410"/>
    </row>
    <row r="1108" spans="1:11" x14ac:dyDescent="0.2">
      <c r="A1108" s="220" t="s">
        <v>78</v>
      </c>
      <c r="B1108" s="2" t="s">
        <v>661</v>
      </c>
      <c r="C1108" s="773">
        <v>8</v>
      </c>
      <c r="D1108" s="407" t="s">
        <v>199</v>
      </c>
      <c r="E1108" s="545">
        <v>0</v>
      </c>
      <c r="F1108" s="545">
        <v>0</v>
      </c>
      <c r="G1108" s="545">
        <v>0</v>
      </c>
      <c r="H1108" s="545">
        <v>4088.58</v>
      </c>
      <c r="I1108" s="546">
        <f>E1108+F1108+G1108+H1108</f>
        <v>4088.58</v>
      </c>
      <c r="J1108" s="547">
        <f>I1108*C1108</f>
        <v>32708.639999999999</v>
      </c>
      <c r="K1108" s="437"/>
    </row>
    <row r="1109" spans="1:11" x14ac:dyDescent="0.2">
      <c r="A1109" s="220"/>
      <c r="B1109" s="2"/>
      <c r="C1109" s="773"/>
      <c r="D1109" s="407"/>
      <c r="E1109" s="425"/>
      <c r="F1109" s="425"/>
      <c r="G1109" s="425"/>
      <c r="H1109" s="405"/>
      <c r="I1109" s="409"/>
      <c r="J1109" s="410"/>
    </row>
    <row r="1110" spans="1:11" x14ac:dyDescent="0.2">
      <c r="A1110" s="220" t="s">
        <v>79</v>
      </c>
      <c r="B1110" s="2" t="s">
        <v>662</v>
      </c>
      <c r="C1110" s="773">
        <v>1</v>
      </c>
      <c r="D1110" s="407" t="s">
        <v>199</v>
      </c>
      <c r="E1110" s="545">
        <v>0</v>
      </c>
      <c r="F1110" s="545">
        <v>0</v>
      </c>
      <c r="G1110" s="545">
        <v>0</v>
      </c>
      <c r="H1110" s="545">
        <v>8128.15</v>
      </c>
      <c r="I1110" s="546">
        <f>E1110+F1110+G1110+H1110</f>
        <v>8128.15</v>
      </c>
      <c r="J1110" s="547">
        <f>I1110*C1110</f>
        <v>8128.15</v>
      </c>
      <c r="K1110" s="437"/>
    </row>
    <row r="1111" spans="1:11" x14ac:dyDescent="0.2">
      <c r="A1111" s="41"/>
      <c r="B1111" s="2"/>
      <c r="C1111" s="770"/>
      <c r="D1111" s="451"/>
      <c r="E1111" s="405"/>
      <c r="F1111" s="425"/>
      <c r="G1111" s="425"/>
      <c r="H1111" s="405"/>
      <c r="I1111" s="409"/>
      <c r="J1111" s="410"/>
    </row>
    <row r="1112" spans="1:11" ht="15" x14ac:dyDescent="0.2">
      <c r="A1112" s="41"/>
      <c r="B1112" s="231" t="s">
        <v>663</v>
      </c>
      <c r="C1112" s="773"/>
      <c r="D1112" s="451"/>
      <c r="E1112" s="405"/>
      <c r="F1112" s="425"/>
      <c r="G1112" s="425"/>
      <c r="H1112" s="405"/>
      <c r="I1112" s="409"/>
      <c r="J1112" s="410"/>
    </row>
    <row r="1113" spans="1:11" x14ac:dyDescent="0.2">
      <c r="A1113" s="41"/>
      <c r="B1113" s="236"/>
      <c r="C1113" s="773"/>
      <c r="D1113" s="451"/>
      <c r="E1113" s="405"/>
      <c r="F1113" s="425"/>
      <c r="G1113" s="425"/>
      <c r="H1113" s="405"/>
      <c r="I1113" s="409"/>
      <c r="J1113" s="410"/>
    </row>
    <row r="1114" spans="1:11" ht="46.5" customHeight="1" x14ac:dyDescent="0.2">
      <c r="A1114" s="41"/>
      <c r="B1114" s="213" t="s">
        <v>664</v>
      </c>
      <c r="C1114" s="773"/>
      <c r="D1114" s="451"/>
      <c r="E1114" s="405"/>
      <c r="F1114" s="425"/>
      <c r="G1114" s="425"/>
      <c r="H1114" s="405"/>
      <c r="I1114" s="409"/>
      <c r="J1114" s="410"/>
    </row>
    <row r="1115" spans="1:11" x14ac:dyDescent="0.2">
      <c r="A1115" s="41"/>
      <c r="B1115" s="214"/>
      <c r="C1115" s="773"/>
      <c r="D1115" s="451"/>
      <c r="E1115" s="405"/>
      <c r="F1115" s="425"/>
      <c r="G1115" s="425"/>
      <c r="H1115" s="405"/>
      <c r="I1115" s="409"/>
      <c r="J1115" s="410"/>
    </row>
    <row r="1116" spans="1:11" x14ac:dyDescent="0.2">
      <c r="A1116" s="220" t="s">
        <v>80</v>
      </c>
      <c r="B1116" s="2" t="s">
        <v>3555</v>
      </c>
      <c r="C1116" s="773">
        <v>18</v>
      </c>
      <c r="D1116" s="407" t="s">
        <v>199</v>
      </c>
      <c r="E1116" s="545">
        <v>0</v>
      </c>
      <c r="F1116" s="545">
        <v>0</v>
      </c>
      <c r="G1116" s="545">
        <v>0</v>
      </c>
      <c r="H1116" s="545">
        <v>3763.98</v>
      </c>
      <c r="I1116" s="546">
        <f>E1116+F1116+G1116+H1116</f>
        <v>3763.98</v>
      </c>
      <c r="J1116" s="547">
        <f>I1116*C1116</f>
        <v>67751.64</v>
      </c>
      <c r="K1116" s="437"/>
    </row>
    <row r="1117" spans="1:11" x14ac:dyDescent="0.2">
      <c r="A1117" s="220"/>
      <c r="B1117" s="2"/>
      <c r="C1117" s="773"/>
      <c r="D1117" s="407"/>
      <c r="E1117" s="425"/>
      <c r="F1117" s="425"/>
      <c r="G1117" s="425"/>
      <c r="H1117" s="405"/>
      <c r="I1117" s="409"/>
      <c r="J1117" s="410"/>
    </row>
    <row r="1118" spans="1:11" x14ac:dyDescent="0.2">
      <c r="A1118" s="220" t="s">
        <v>81</v>
      </c>
      <c r="B1118" s="2" t="s">
        <v>3556</v>
      </c>
      <c r="C1118" s="773">
        <v>1</v>
      </c>
      <c r="D1118" s="407" t="s">
        <v>199</v>
      </c>
      <c r="E1118" s="545">
        <v>0</v>
      </c>
      <c r="F1118" s="545">
        <v>0</v>
      </c>
      <c r="G1118" s="545">
        <v>0</v>
      </c>
      <c r="H1118" s="545">
        <v>1845.67</v>
      </c>
      <c r="I1118" s="546">
        <f>E1118+F1118+G1118+H1118</f>
        <v>1845.67</v>
      </c>
      <c r="J1118" s="547">
        <f>I1118*C1118</f>
        <v>1845.67</v>
      </c>
      <c r="K1118" s="437"/>
    </row>
    <row r="1119" spans="1:11" x14ac:dyDescent="0.2">
      <c r="A1119" s="220"/>
      <c r="B1119" s="2"/>
      <c r="C1119" s="773"/>
      <c r="D1119" s="407"/>
      <c r="E1119" s="425"/>
      <c r="F1119" s="425"/>
      <c r="G1119" s="425"/>
      <c r="H1119" s="405"/>
      <c r="I1119" s="409"/>
      <c r="J1119" s="410"/>
    </row>
    <row r="1120" spans="1:11" x14ac:dyDescent="0.2">
      <c r="A1120" s="220" t="s">
        <v>92</v>
      </c>
      <c r="B1120" s="2" t="s">
        <v>3557</v>
      </c>
      <c r="C1120" s="773">
        <v>3</v>
      </c>
      <c r="D1120" s="407" t="s">
        <v>199</v>
      </c>
      <c r="E1120" s="545">
        <v>0</v>
      </c>
      <c r="F1120" s="545">
        <v>0</v>
      </c>
      <c r="G1120" s="545">
        <v>0</v>
      </c>
      <c r="H1120" s="545">
        <v>2606.65</v>
      </c>
      <c r="I1120" s="546">
        <f>E1120+F1120+G1120+H1120</f>
        <v>2606.65</v>
      </c>
      <c r="J1120" s="547">
        <f>I1120*C1120</f>
        <v>7819.95</v>
      </c>
      <c r="K1120" s="437"/>
    </row>
    <row r="1121" spans="1:11" x14ac:dyDescent="0.2">
      <c r="A1121" s="220"/>
      <c r="B1121" s="2"/>
      <c r="C1121" s="773"/>
      <c r="D1121" s="407"/>
      <c r="E1121" s="425"/>
      <c r="F1121" s="425"/>
      <c r="G1121" s="425"/>
      <c r="H1121" s="405"/>
      <c r="I1121" s="409"/>
      <c r="J1121" s="410"/>
    </row>
    <row r="1122" spans="1:11" x14ac:dyDescent="0.2">
      <c r="A1122" s="220" t="s">
        <v>94</v>
      </c>
      <c r="B1122" s="2" t="s">
        <v>3558</v>
      </c>
      <c r="C1122" s="773">
        <v>38</v>
      </c>
      <c r="D1122" s="407" t="s">
        <v>199</v>
      </c>
      <c r="E1122" s="545">
        <v>0</v>
      </c>
      <c r="F1122" s="545">
        <v>0</v>
      </c>
      <c r="G1122" s="545">
        <v>0</v>
      </c>
      <c r="H1122" s="545">
        <v>6169.41</v>
      </c>
      <c r="I1122" s="546">
        <f>E1122+F1122+G1122+H1122</f>
        <v>6169.41</v>
      </c>
      <c r="J1122" s="547">
        <f>I1122*C1122</f>
        <v>234437.58</v>
      </c>
      <c r="K1122" s="437"/>
    </row>
    <row r="1123" spans="1:11" x14ac:dyDescent="0.2">
      <c r="A1123" s="220"/>
      <c r="B1123" s="2"/>
      <c r="C1123" s="773"/>
      <c r="D1123" s="407"/>
      <c r="E1123" s="425"/>
      <c r="F1123" s="425"/>
      <c r="G1123" s="425"/>
      <c r="H1123" s="405"/>
      <c r="I1123" s="409"/>
      <c r="J1123" s="410"/>
    </row>
    <row r="1124" spans="1:11" x14ac:dyDescent="0.2">
      <c r="A1124" s="220" t="s">
        <v>96</v>
      </c>
      <c r="B1124" s="2" t="s">
        <v>3559</v>
      </c>
      <c r="C1124" s="773">
        <v>11</v>
      </c>
      <c r="D1124" s="407" t="s">
        <v>199</v>
      </c>
      <c r="E1124" s="545">
        <v>0</v>
      </c>
      <c r="F1124" s="545">
        <v>0</v>
      </c>
      <c r="G1124" s="545">
        <v>0</v>
      </c>
      <c r="H1124" s="545">
        <v>3331.3</v>
      </c>
      <c r="I1124" s="546">
        <f>E1124+F1124+G1124+H1124</f>
        <v>3331.3</v>
      </c>
      <c r="J1124" s="547">
        <f>I1124*C1124</f>
        <v>36644.300000000003</v>
      </c>
      <c r="K1124" s="437"/>
    </row>
    <row r="1125" spans="1:11" x14ac:dyDescent="0.2">
      <c r="A1125" s="220"/>
      <c r="B1125" s="2"/>
      <c r="C1125" s="773"/>
      <c r="D1125" s="407"/>
      <c r="E1125" s="425"/>
      <c r="F1125" s="425"/>
      <c r="G1125" s="425"/>
      <c r="H1125" s="405"/>
      <c r="I1125" s="409"/>
      <c r="J1125" s="410"/>
    </row>
    <row r="1126" spans="1:11" x14ac:dyDescent="0.2">
      <c r="A1126" s="220" t="s">
        <v>99</v>
      </c>
      <c r="B1126" s="2" t="s">
        <v>3560</v>
      </c>
      <c r="C1126" s="773">
        <v>1</v>
      </c>
      <c r="D1126" s="407" t="s">
        <v>199</v>
      </c>
      <c r="E1126" s="545">
        <v>0</v>
      </c>
      <c r="F1126" s="545">
        <v>0</v>
      </c>
      <c r="G1126" s="545">
        <v>0</v>
      </c>
      <c r="H1126" s="545">
        <v>1774.57</v>
      </c>
      <c r="I1126" s="546">
        <f>E1126+F1126+G1126+H1126</f>
        <v>1774.57</v>
      </c>
      <c r="J1126" s="547">
        <f>I1126*C1126</f>
        <v>1774.57</v>
      </c>
      <c r="K1126" s="437"/>
    </row>
    <row r="1127" spans="1:11" x14ac:dyDescent="0.2">
      <c r="A1127" s="220"/>
      <c r="B1127" s="2"/>
      <c r="C1127" s="773"/>
      <c r="D1127" s="407"/>
      <c r="E1127" s="425"/>
      <c r="F1127" s="425"/>
      <c r="G1127" s="425"/>
      <c r="H1127" s="405"/>
      <c r="I1127" s="409"/>
      <c r="J1127" s="453"/>
    </row>
    <row r="1128" spans="1:11" ht="3.75" customHeight="1" x14ac:dyDescent="0.2">
      <c r="A1128" s="220"/>
      <c r="B1128" s="2"/>
      <c r="C1128" s="773"/>
      <c r="D1128" s="407"/>
      <c r="E1128" s="425"/>
      <c r="F1128" s="425"/>
      <c r="G1128" s="425"/>
      <c r="H1128" s="405"/>
      <c r="I1128" s="409"/>
      <c r="J1128" s="453"/>
    </row>
    <row r="1129" spans="1:11" ht="3.75" customHeight="1" x14ac:dyDescent="0.2">
      <c r="A1129" s="220"/>
      <c r="B1129" s="2"/>
      <c r="C1129" s="773"/>
      <c r="D1129" s="407"/>
      <c r="E1129" s="425"/>
      <c r="F1129" s="425"/>
      <c r="G1129" s="425"/>
      <c r="H1129" s="405"/>
      <c r="I1129" s="409"/>
      <c r="J1129" s="453"/>
    </row>
    <row r="1130" spans="1:11" ht="6" customHeight="1" x14ac:dyDescent="0.2">
      <c r="A1130" s="220"/>
      <c r="B1130" s="2"/>
      <c r="C1130" s="773"/>
      <c r="D1130" s="407"/>
      <c r="E1130" s="425"/>
      <c r="F1130" s="425"/>
      <c r="G1130" s="425"/>
      <c r="H1130" s="405"/>
      <c r="I1130" s="409"/>
      <c r="J1130" s="453"/>
    </row>
    <row r="1131" spans="1:11" x14ac:dyDescent="0.2">
      <c r="A1131" s="220"/>
      <c r="B1131" s="2"/>
      <c r="C1131" s="773"/>
      <c r="D1131" s="407"/>
      <c r="E1131" s="425"/>
      <c r="F1131" s="425"/>
      <c r="G1131" s="425"/>
      <c r="H1131" s="405"/>
      <c r="I1131" s="409"/>
      <c r="J1131" s="453"/>
    </row>
    <row r="1132" spans="1:11" x14ac:dyDescent="0.2">
      <c r="A1132" s="220"/>
      <c r="B1132" s="2"/>
      <c r="C1132" s="773"/>
      <c r="D1132" s="407"/>
      <c r="E1132" s="425"/>
      <c r="F1132" s="425"/>
      <c r="G1132" s="425"/>
      <c r="H1132" s="405"/>
      <c r="I1132" s="409"/>
      <c r="J1132" s="453"/>
    </row>
    <row r="1133" spans="1:11" ht="21" customHeight="1" x14ac:dyDescent="0.2">
      <c r="A1133" s="220"/>
      <c r="B1133" s="2"/>
      <c r="C1133" s="773"/>
      <c r="D1133" s="407"/>
      <c r="E1133" s="425"/>
      <c r="F1133" s="425"/>
      <c r="G1133" s="425"/>
      <c r="H1133" s="405"/>
      <c r="I1133" s="409"/>
      <c r="J1133" s="453"/>
    </row>
    <row r="1134" spans="1:11" s="4" customFormat="1" ht="15.75" thickBot="1" x14ac:dyDescent="0.3">
      <c r="A1134" s="54"/>
      <c r="B1134" s="32" t="s">
        <v>111</v>
      </c>
      <c r="C1134" s="772"/>
      <c r="D1134" s="445"/>
      <c r="E1134" s="412"/>
      <c r="F1134" s="412"/>
      <c r="G1134" s="412"/>
      <c r="H1134" s="411"/>
      <c r="I1134" s="413"/>
      <c r="J1134" s="413">
        <f>SUM(J1102:J1133)</f>
        <v>398293.54</v>
      </c>
      <c r="K1134" s="242">
        <v>30</v>
      </c>
    </row>
    <row r="1135" spans="1:11" ht="15" thickTop="1" x14ac:dyDescent="0.2">
      <c r="A1135" s="220"/>
      <c r="B1135" s="2"/>
      <c r="C1135" s="773"/>
      <c r="D1135" s="407"/>
      <c r="E1135" s="425"/>
      <c r="F1135" s="425"/>
      <c r="G1135" s="425"/>
      <c r="H1135" s="405"/>
      <c r="I1135" s="409"/>
      <c r="J1135" s="410"/>
    </row>
    <row r="1136" spans="1:11" ht="15" x14ac:dyDescent="0.2">
      <c r="A1136" s="41"/>
      <c r="B1136" s="231" t="s">
        <v>665</v>
      </c>
      <c r="C1136" s="773"/>
      <c r="D1136" s="451"/>
      <c r="E1136" s="405"/>
      <c r="F1136" s="425"/>
      <c r="G1136" s="425"/>
      <c r="H1136" s="405"/>
      <c r="I1136" s="409"/>
      <c r="J1136" s="410"/>
    </row>
    <row r="1137" spans="1:11" ht="10.5" customHeight="1" x14ac:dyDescent="0.2">
      <c r="A1137" s="41"/>
      <c r="B1137" s="214"/>
      <c r="C1137" s="773"/>
      <c r="D1137" s="451"/>
      <c r="E1137" s="405"/>
      <c r="F1137" s="425"/>
      <c r="G1137" s="425"/>
      <c r="H1137" s="405"/>
      <c r="I1137" s="409"/>
      <c r="J1137" s="410"/>
    </row>
    <row r="1138" spans="1:11" ht="42.75" x14ac:dyDescent="0.2">
      <c r="A1138" s="41"/>
      <c r="B1138" s="213" t="s">
        <v>3487</v>
      </c>
      <c r="C1138" s="773"/>
      <c r="D1138" s="451"/>
      <c r="E1138" s="405"/>
      <c r="F1138" s="425"/>
      <c r="G1138" s="425"/>
      <c r="H1138" s="405"/>
      <c r="I1138" s="409"/>
      <c r="J1138" s="410"/>
    </row>
    <row r="1139" spans="1:11" x14ac:dyDescent="0.2">
      <c r="A1139" s="220"/>
      <c r="B1139" s="2"/>
      <c r="C1139" s="773"/>
      <c r="D1139" s="407"/>
      <c r="E1139" s="425"/>
      <c r="F1139" s="425"/>
      <c r="G1139" s="425"/>
      <c r="H1139" s="405"/>
      <c r="I1139" s="409"/>
      <c r="J1139" s="410"/>
    </row>
    <row r="1140" spans="1:11" x14ac:dyDescent="0.2">
      <c r="A1140" s="220" t="s">
        <v>77</v>
      </c>
      <c r="B1140" s="2" t="s">
        <v>666</v>
      </c>
      <c r="C1140" s="773">
        <v>28</v>
      </c>
      <c r="D1140" s="407" t="s">
        <v>199</v>
      </c>
      <c r="E1140" s="545">
        <v>0</v>
      </c>
      <c r="F1140" s="545">
        <v>0</v>
      </c>
      <c r="G1140" s="545">
        <v>0</v>
      </c>
      <c r="H1140" s="545">
        <v>1947.03</v>
      </c>
      <c r="I1140" s="546">
        <f>E1140+F1140+G1140+H1140</f>
        <v>1947.03</v>
      </c>
      <c r="J1140" s="547">
        <f>I1140*C1140</f>
        <v>54516.84</v>
      </c>
      <c r="K1140" s="437"/>
    </row>
    <row r="1141" spans="1:11" x14ac:dyDescent="0.2">
      <c r="A1141" s="220"/>
      <c r="B1141" s="2"/>
      <c r="C1141" s="773"/>
      <c r="D1141" s="407"/>
      <c r="E1141" s="425"/>
      <c r="F1141" s="425"/>
      <c r="G1141" s="425"/>
      <c r="H1141" s="405"/>
      <c r="I1141" s="409"/>
      <c r="J1141" s="410"/>
    </row>
    <row r="1142" spans="1:11" x14ac:dyDescent="0.2">
      <c r="A1142" s="220" t="s">
        <v>78</v>
      </c>
      <c r="B1142" s="2" t="s">
        <v>667</v>
      </c>
      <c r="C1142" s="773">
        <v>2</v>
      </c>
      <c r="D1142" s="407" t="s">
        <v>199</v>
      </c>
      <c r="E1142" s="545">
        <v>0</v>
      </c>
      <c r="F1142" s="545">
        <v>0</v>
      </c>
      <c r="G1142" s="545">
        <v>0</v>
      </c>
      <c r="H1142" s="545">
        <v>1847.19</v>
      </c>
      <c r="I1142" s="546">
        <f>E1142+F1142+G1142+H1142</f>
        <v>1847.19</v>
      </c>
      <c r="J1142" s="547">
        <f>I1142*C1142</f>
        <v>3694.38</v>
      </c>
      <c r="K1142" s="437"/>
    </row>
    <row r="1143" spans="1:11" x14ac:dyDescent="0.2">
      <c r="A1143" s="220"/>
      <c r="B1143" s="2"/>
      <c r="C1143" s="773"/>
      <c r="D1143" s="407"/>
      <c r="E1143" s="425"/>
      <c r="F1143" s="425"/>
      <c r="G1143" s="425"/>
      <c r="H1143" s="405"/>
      <c r="I1143" s="409"/>
      <c r="J1143" s="410"/>
    </row>
    <row r="1144" spans="1:11" x14ac:dyDescent="0.2">
      <c r="A1144" s="220" t="s">
        <v>79</v>
      </c>
      <c r="B1144" s="2" t="s">
        <v>668</v>
      </c>
      <c r="C1144" s="773">
        <v>1</v>
      </c>
      <c r="D1144" s="407" t="s">
        <v>199</v>
      </c>
      <c r="E1144" s="545">
        <v>0</v>
      </c>
      <c r="F1144" s="545">
        <v>0</v>
      </c>
      <c r="G1144" s="545">
        <v>0</v>
      </c>
      <c r="H1144" s="545">
        <v>14305.52</v>
      </c>
      <c r="I1144" s="546">
        <f>E1144+F1144+G1144+H1144</f>
        <v>14305.52</v>
      </c>
      <c r="J1144" s="547">
        <f>I1144*C1144</f>
        <v>14305.52</v>
      </c>
      <c r="K1144" s="437"/>
    </row>
    <row r="1145" spans="1:11" x14ac:dyDescent="0.2">
      <c r="A1145" s="220"/>
      <c r="B1145" s="2"/>
      <c r="C1145" s="773"/>
      <c r="D1145" s="407"/>
      <c r="E1145" s="425"/>
      <c r="F1145" s="425"/>
      <c r="G1145" s="425"/>
      <c r="H1145" s="405"/>
      <c r="I1145" s="409"/>
      <c r="J1145" s="410"/>
    </row>
    <row r="1146" spans="1:11" x14ac:dyDescent="0.2">
      <c r="A1146" s="220" t="s">
        <v>80</v>
      </c>
      <c r="B1146" s="2" t="s">
        <v>669</v>
      </c>
      <c r="C1146" s="773">
        <v>1</v>
      </c>
      <c r="D1146" s="407" t="s">
        <v>199</v>
      </c>
      <c r="E1146" s="545">
        <v>0</v>
      </c>
      <c r="F1146" s="545">
        <v>0</v>
      </c>
      <c r="G1146" s="545">
        <v>0</v>
      </c>
      <c r="H1146" s="545">
        <v>1965.19</v>
      </c>
      <c r="I1146" s="546">
        <f>E1146+F1146+G1146+H1146</f>
        <v>1965.19</v>
      </c>
      <c r="J1146" s="547">
        <f>I1146*C1146</f>
        <v>1965.19</v>
      </c>
      <c r="K1146" s="437"/>
    </row>
    <row r="1147" spans="1:11" x14ac:dyDescent="0.2">
      <c r="A1147" s="220"/>
      <c r="B1147" s="2"/>
      <c r="C1147" s="773"/>
      <c r="D1147" s="407"/>
      <c r="E1147" s="425"/>
      <c r="F1147" s="425"/>
      <c r="G1147" s="425"/>
      <c r="H1147" s="405"/>
      <c r="I1147" s="409"/>
      <c r="J1147" s="410"/>
    </row>
    <row r="1148" spans="1:11" x14ac:dyDescent="0.2">
      <c r="A1148" s="220" t="s">
        <v>81</v>
      </c>
      <c r="B1148" s="2" t="s">
        <v>670</v>
      </c>
      <c r="C1148" s="773">
        <v>8</v>
      </c>
      <c r="D1148" s="407" t="s">
        <v>199</v>
      </c>
      <c r="E1148" s="545">
        <v>0</v>
      </c>
      <c r="F1148" s="545">
        <v>0</v>
      </c>
      <c r="G1148" s="545">
        <v>0</v>
      </c>
      <c r="H1148" s="545">
        <v>1573.37</v>
      </c>
      <c r="I1148" s="546">
        <f>E1148+F1148+G1148+H1148</f>
        <v>1573.37</v>
      </c>
      <c r="J1148" s="547">
        <f>I1148*C1148</f>
        <v>12586.96</v>
      </c>
      <c r="K1148" s="437"/>
    </row>
    <row r="1149" spans="1:11" x14ac:dyDescent="0.2">
      <c r="A1149" s="220"/>
      <c r="B1149" s="2"/>
      <c r="C1149" s="773"/>
      <c r="D1149" s="407"/>
      <c r="E1149" s="425"/>
      <c r="F1149" s="425"/>
      <c r="G1149" s="425"/>
      <c r="H1149" s="405"/>
      <c r="I1149" s="409"/>
      <c r="J1149" s="410"/>
    </row>
    <row r="1150" spans="1:11" x14ac:dyDescent="0.2">
      <c r="A1150" s="220" t="s">
        <v>92</v>
      </c>
      <c r="B1150" s="2" t="s">
        <v>671</v>
      </c>
      <c r="C1150" s="773">
        <v>6</v>
      </c>
      <c r="D1150" s="407" t="s">
        <v>199</v>
      </c>
      <c r="E1150" s="545">
        <v>0</v>
      </c>
      <c r="F1150" s="545">
        <v>0</v>
      </c>
      <c r="G1150" s="545">
        <v>0</v>
      </c>
      <c r="H1150" s="545">
        <v>8334.2900000000009</v>
      </c>
      <c r="I1150" s="546">
        <f>E1150+F1150+G1150+H1150</f>
        <v>8334.2900000000009</v>
      </c>
      <c r="J1150" s="547">
        <f>I1150*C1150</f>
        <v>50005.74</v>
      </c>
      <c r="K1150" s="437"/>
    </row>
    <row r="1151" spans="1:11" x14ac:dyDescent="0.2">
      <c r="A1151" s="220"/>
      <c r="B1151" s="2"/>
      <c r="C1151" s="773"/>
      <c r="D1151" s="407"/>
      <c r="E1151" s="425"/>
      <c r="F1151" s="425"/>
      <c r="G1151" s="425"/>
      <c r="H1151" s="405"/>
      <c r="I1151" s="409"/>
      <c r="J1151" s="410"/>
    </row>
    <row r="1152" spans="1:11" x14ac:dyDescent="0.2">
      <c r="A1152" s="220" t="s">
        <v>94</v>
      </c>
      <c r="B1152" s="2" t="s">
        <v>672</v>
      </c>
      <c r="C1152" s="773">
        <v>9</v>
      </c>
      <c r="D1152" s="407" t="s">
        <v>199</v>
      </c>
      <c r="E1152" s="545">
        <v>0</v>
      </c>
      <c r="F1152" s="545">
        <v>0</v>
      </c>
      <c r="G1152" s="545">
        <v>0</v>
      </c>
      <c r="H1152" s="545">
        <v>6290.44</v>
      </c>
      <c r="I1152" s="546">
        <f>E1152+F1152+G1152+H1152</f>
        <v>6290.44</v>
      </c>
      <c r="J1152" s="547">
        <f>I1152*C1152</f>
        <v>56613.96</v>
      </c>
      <c r="K1152" s="437"/>
    </row>
    <row r="1153" spans="1:11" x14ac:dyDescent="0.2">
      <c r="A1153" s="220"/>
      <c r="B1153" s="2"/>
      <c r="C1153" s="773"/>
      <c r="D1153" s="407"/>
      <c r="E1153" s="425"/>
      <c r="F1153" s="425"/>
      <c r="G1153" s="425"/>
      <c r="H1153" s="405"/>
      <c r="I1153" s="409"/>
      <c r="J1153" s="410"/>
    </row>
    <row r="1154" spans="1:11" x14ac:dyDescent="0.2">
      <c r="A1154" s="220" t="s">
        <v>96</v>
      </c>
      <c r="B1154" s="2" t="s">
        <v>673</v>
      </c>
      <c r="C1154" s="773">
        <v>4</v>
      </c>
      <c r="D1154" s="407" t="s">
        <v>199</v>
      </c>
      <c r="E1154" s="545">
        <v>0</v>
      </c>
      <c r="F1154" s="545">
        <v>0</v>
      </c>
      <c r="G1154" s="545">
        <v>0</v>
      </c>
      <c r="H1154" s="545">
        <v>4320.7</v>
      </c>
      <c r="I1154" s="546">
        <f>E1154+F1154+G1154+H1154</f>
        <v>4320.7</v>
      </c>
      <c r="J1154" s="547">
        <f>I1154*C1154</f>
        <v>17282.8</v>
      </c>
      <c r="K1154" s="437"/>
    </row>
    <row r="1155" spans="1:11" x14ac:dyDescent="0.2">
      <c r="A1155" s="220"/>
      <c r="B1155" s="2"/>
      <c r="C1155" s="773"/>
      <c r="D1155" s="407"/>
      <c r="E1155" s="425"/>
      <c r="F1155" s="425"/>
      <c r="G1155" s="425"/>
      <c r="H1155" s="405"/>
      <c r="I1155" s="409"/>
      <c r="J1155" s="410"/>
    </row>
    <row r="1156" spans="1:11" x14ac:dyDescent="0.2">
      <c r="A1156" s="220" t="s">
        <v>99</v>
      </c>
      <c r="B1156" s="2" t="s">
        <v>674</v>
      </c>
      <c r="C1156" s="773">
        <v>6</v>
      </c>
      <c r="D1156" s="407" t="s">
        <v>199</v>
      </c>
      <c r="E1156" s="545">
        <v>0</v>
      </c>
      <c r="F1156" s="545">
        <v>0</v>
      </c>
      <c r="G1156" s="545">
        <v>0</v>
      </c>
      <c r="H1156" s="545">
        <v>3260.2</v>
      </c>
      <c r="I1156" s="546">
        <f>E1156+F1156+G1156+H1156</f>
        <v>3260.2</v>
      </c>
      <c r="J1156" s="547">
        <f>I1156*C1156</f>
        <v>19561.2</v>
      </c>
      <c r="K1156" s="437"/>
    </row>
    <row r="1157" spans="1:11" x14ac:dyDescent="0.2">
      <c r="A1157" s="220"/>
      <c r="B1157" s="2"/>
      <c r="C1157" s="773"/>
      <c r="D1157" s="407"/>
      <c r="E1157" s="425"/>
      <c r="F1157" s="425"/>
      <c r="G1157" s="425"/>
      <c r="H1157" s="405"/>
      <c r="I1157" s="409"/>
      <c r="J1157" s="410"/>
    </row>
    <row r="1158" spans="1:11" x14ac:dyDescent="0.2">
      <c r="A1158" s="220" t="s">
        <v>101</v>
      </c>
      <c r="B1158" s="2" t="s">
        <v>675</v>
      </c>
      <c r="C1158" s="773">
        <v>12</v>
      </c>
      <c r="D1158" s="407" t="s">
        <v>199</v>
      </c>
      <c r="E1158" s="545">
        <v>0</v>
      </c>
      <c r="F1158" s="545">
        <v>0</v>
      </c>
      <c r="G1158" s="545">
        <v>0</v>
      </c>
      <c r="H1158" s="545">
        <v>5087.72</v>
      </c>
      <c r="I1158" s="546">
        <f>E1158+F1158+G1158+H1158</f>
        <v>5087.72</v>
      </c>
      <c r="J1158" s="547">
        <f>I1158*C1158</f>
        <v>61052.639999999999</v>
      </c>
      <c r="K1158" s="437"/>
    </row>
    <row r="1159" spans="1:11" ht="6" customHeight="1" x14ac:dyDescent="0.2">
      <c r="A1159" s="220"/>
      <c r="B1159" s="2"/>
      <c r="C1159" s="773"/>
      <c r="D1159" s="407"/>
      <c r="E1159" s="425"/>
      <c r="F1159" s="425"/>
      <c r="G1159" s="425"/>
      <c r="H1159" s="405"/>
      <c r="I1159" s="409"/>
      <c r="J1159" s="410"/>
    </row>
    <row r="1160" spans="1:11" x14ac:dyDescent="0.2">
      <c r="A1160" s="220" t="s">
        <v>103</v>
      </c>
      <c r="B1160" s="2" t="s">
        <v>676</v>
      </c>
      <c r="C1160" s="773">
        <v>8</v>
      </c>
      <c r="D1160" s="407" t="s">
        <v>199</v>
      </c>
      <c r="E1160" s="545">
        <v>0</v>
      </c>
      <c r="F1160" s="545">
        <v>0</v>
      </c>
      <c r="G1160" s="545">
        <v>0</v>
      </c>
      <c r="H1160" s="545">
        <v>6049.89</v>
      </c>
      <c r="I1160" s="546">
        <f>E1160+F1160+G1160+H1160</f>
        <v>6049.89</v>
      </c>
      <c r="J1160" s="547">
        <f>I1160*C1160</f>
        <v>48399.12</v>
      </c>
      <c r="K1160" s="437"/>
    </row>
    <row r="1161" spans="1:11" ht="6" customHeight="1" x14ac:dyDescent="0.2">
      <c r="A1161" s="220"/>
      <c r="B1161" s="2"/>
      <c r="C1161" s="773"/>
      <c r="D1161" s="407"/>
      <c r="E1161" s="425"/>
      <c r="F1161" s="425"/>
      <c r="G1161" s="425"/>
      <c r="H1161" s="405"/>
      <c r="I1161" s="409"/>
      <c r="J1161" s="410"/>
    </row>
    <row r="1162" spans="1:11" x14ac:dyDescent="0.2">
      <c r="A1162" s="220" t="s">
        <v>105</v>
      </c>
      <c r="B1162" s="2" t="s">
        <v>677</v>
      </c>
      <c r="C1162" s="773">
        <v>6</v>
      </c>
      <c r="D1162" s="407" t="s">
        <v>199</v>
      </c>
      <c r="E1162" s="545">
        <v>0</v>
      </c>
      <c r="F1162" s="545">
        <v>0</v>
      </c>
      <c r="G1162" s="545">
        <v>0</v>
      </c>
      <c r="H1162" s="545">
        <v>3134.62</v>
      </c>
      <c r="I1162" s="546">
        <f>E1162+F1162+G1162+H1162</f>
        <v>3134.62</v>
      </c>
      <c r="J1162" s="547">
        <f>I1162*C1162</f>
        <v>18807.72</v>
      </c>
      <c r="K1162" s="437"/>
    </row>
    <row r="1163" spans="1:11" ht="6" customHeight="1" x14ac:dyDescent="0.2">
      <c r="A1163" s="220"/>
      <c r="B1163" s="2"/>
      <c r="C1163" s="773"/>
      <c r="D1163" s="407"/>
      <c r="E1163" s="425"/>
      <c r="F1163" s="425"/>
      <c r="G1163" s="425"/>
      <c r="H1163" s="405"/>
      <c r="I1163" s="409"/>
      <c r="J1163" s="410"/>
    </row>
    <row r="1164" spans="1:11" x14ac:dyDescent="0.2">
      <c r="A1164" s="220" t="s">
        <v>107</v>
      </c>
      <c r="B1164" s="2" t="s">
        <v>678</v>
      </c>
      <c r="C1164" s="773">
        <v>9</v>
      </c>
      <c r="D1164" s="407" t="s">
        <v>199</v>
      </c>
      <c r="E1164" s="545">
        <v>0</v>
      </c>
      <c r="F1164" s="545">
        <v>0</v>
      </c>
      <c r="G1164" s="545">
        <v>0</v>
      </c>
      <c r="H1164" s="545">
        <v>2635.39</v>
      </c>
      <c r="I1164" s="546">
        <f>E1164+F1164+G1164+H1164</f>
        <v>2635.39</v>
      </c>
      <c r="J1164" s="547">
        <f>I1164*C1164</f>
        <v>23718.51</v>
      </c>
      <c r="K1164" s="437"/>
    </row>
    <row r="1165" spans="1:11" x14ac:dyDescent="0.2">
      <c r="A1165" s="220"/>
      <c r="B1165" s="2"/>
      <c r="C1165" s="773"/>
      <c r="D1165" s="407"/>
      <c r="E1165" s="425"/>
      <c r="F1165" s="425"/>
      <c r="G1165" s="425"/>
      <c r="H1165" s="405"/>
      <c r="I1165" s="409"/>
      <c r="J1165" s="410"/>
    </row>
    <row r="1166" spans="1:11" x14ac:dyDescent="0.2">
      <c r="A1166" s="225" t="s">
        <v>109</v>
      </c>
      <c r="B1166" s="2" t="s">
        <v>679</v>
      </c>
      <c r="C1166" s="773">
        <v>2</v>
      </c>
      <c r="D1166" s="407" t="s">
        <v>199</v>
      </c>
      <c r="E1166" s="545">
        <v>0</v>
      </c>
      <c r="F1166" s="545">
        <v>0</v>
      </c>
      <c r="G1166" s="545">
        <v>0</v>
      </c>
      <c r="H1166" s="545">
        <v>6049.89</v>
      </c>
      <c r="I1166" s="546">
        <f>E1166+F1166+G1166+H1166</f>
        <v>6049.89</v>
      </c>
      <c r="J1166" s="547">
        <f>I1166*C1166</f>
        <v>12099.78</v>
      </c>
      <c r="K1166" s="437"/>
    </row>
    <row r="1167" spans="1:11" x14ac:dyDescent="0.2">
      <c r="A1167" s="225"/>
      <c r="B1167" s="2"/>
      <c r="C1167" s="773"/>
      <c r="D1167" s="407"/>
      <c r="E1167" s="425"/>
      <c r="F1167" s="425"/>
      <c r="G1167" s="425"/>
      <c r="H1167" s="405"/>
      <c r="I1167" s="409"/>
      <c r="J1167" s="410"/>
    </row>
    <row r="1168" spans="1:11" x14ac:dyDescent="0.2">
      <c r="A1168" s="225" t="s">
        <v>639</v>
      </c>
      <c r="B1168" s="2" t="s">
        <v>680</v>
      </c>
      <c r="C1168" s="773">
        <v>1</v>
      </c>
      <c r="D1168" s="407" t="s">
        <v>199</v>
      </c>
      <c r="E1168" s="545">
        <v>0</v>
      </c>
      <c r="F1168" s="545">
        <v>0</v>
      </c>
      <c r="G1168" s="545">
        <v>0</v>
      </c>
      <c r="H1168" s="545">
        <v>2298.02</v>
      </c>
      <c r="I1168" s="546">
        <f>E1168+F1168+G1168+H1168</f>
        <v>2298.02</v>
      </c>
      <c r="J1168" s="547">
        <f>I1168*C1168</f>
        <v>2298.02</v>
      </c>
      <c r="K1168" s="437"/>
    </row>
    <row r="1169" spans="1:11" x14ac:dyDescent="0.2">
      <c r="A1169" s="225"/>
      <c r="B1169" s="2"/>
      <c r="C1169" s="773"/>
      <c r="D1169" s="407"/>
      <c r="E1169" s="425"/>
      <c r="F1169" s="425"/>
      <c r="G1169" s="425"/>
      <c r="H1169" s="405"/>
      <c r="I1169" s="409"/>
      <c r="J1169" s="453"/>
    </row>
    <row r="1170" spans="1:11" x14ac:dyDescent="0.2">
      <c r="A1170" s="225"/>
      <c r="B1170" s="2"/>
      <c r="C1170" s="773"/>
      <c r="D1170" s="407"/>
      <c r="E1170" s="425"/>
      <c r="F1170" s="425"/>
      <c r="G1170" s="425"/>
      <c r="H1170" s="405"/>
      <c r="I1170" s="409"/>
      <c r="J1170" s="453"/>
    </row>
    <row r="1171" spans="1:11" ht="14.25" customHeight="1" x14ac:dyDescent="0.2">
      <c r="A1171" s="225"/>
      <c r="B1171" s="2"/>
      <c r="C1171" s="773"/>
      <c r="D1171" s="407"/>
      <c r="E1171" s="425"/>
      <c r="F1171" s="425"/>
      <c r="G1171" s="425"/>
      <c r="H1171" s="405"/>
      <c r="I1171" s="409"/>
      <c r="J1171" s="453"/>
    </row>
    <row r="1172" spans="1:11" ht="15.75" thickBot="1" x14ac:dyDescent="0.3">
      <c r="A1172" s="31"/>
      <c r="B1172" s="32" t="s">
        <v>111</v>
      </c>
      <c r="C1172" s="772"/>
      <c r="D1172" s="445"/>
      <c r="E1172" s="412"/>
      <c r="F1172" s="412"/>
      <c r="G1172" s="412"/>
      <c r="H1172" s="411"/>
      <c r="I1172" s="413"/>
      <c r="J1172" s="413">
        <f>SUM(J1140:J1171)</f>
        <v>396908.38</v>
      </c>
      <c r="K1172" s="242">
        <v>31</v>
      </c>
    </row>
    <row r="1173" spans="1:11" ht="15" thickTop="1" x14ac:dyDescent="0.2">
      <c r="A1173" s="37"/>
      <c r="B1173" s="36"/>
      <c r="C1173" s="770"/>
      <c r="D1173" s="407"/>
      <c r="E1173" s="425"/>
      <c r="F1173" s="425"/>
      <c r="G1173" s="425"/>
      <c r="H1173" s="405"/>
      <c r="I1173" s="409"/>
      <c r="J1173" s="410"/>
    </row>
    <row r="1174" spans="1:11" x14ac:dyDescent="0.2">
      <c r="A1174" s="28"/>
      <c r="B1174" s="30" t="s">
        <v>152</v>
      </c>
      <c r="C1174" s="770"/>
      <c r="D1174" s="407"/>
      <c r="E1174" s="425"/>
      <c r="F1174" s="425"/>
      <c r="G1174" s="425"/>
      <c r="H1174" s="405"/>
      <c r="I1174" s="409"/>
      <c r="J1174" s="410"/>
    </row>
    <row r="1175" spans="1:11" x14ac:dyDescent="0.2">
      <c r="A1175" s="1"/>
      <c r="B1175" s="30"/>
      <c r="C1175" s="773"/>
      <c r="D1175" s="407"/>
      <c r="E1175" s="425"/>
      <c r="F1175" s="425"/>
      <c r="G1175" s="425"/>
      <c r="H1175" s="405"/>
      <c r="I1175" s="409"/>
      <c r="J1175" s="410"/>
    </row>
    <row r="1176" spans="1:11" ht="99.75" x14ac:dyDescent="0.2">
      <c r="A1176" s="1"/>
      <c r="B1176" s="135" t="s">
        <v>153</v>
      </c>
      <c r="C1176" s="773"/>
      <c r="D1176" s="407"/>
      <c r="E1176" s="425"/>
      <c r="F1176" s="425"/>
      <c r="G1176" s="425"/>
      <c r="H1176" s="405"/>
      <c r="I1176" s="409"/>
      <c r="J1176" s="410"/>
    </row>
    <row r="1177" spans="1:11" x14ac:dyDescent="0.2">
      <c r="A1177" s="235"/>
      <c r="B1177" s="2"/>
      <c r="C1177" s="773"/>
      <c r="D1177" s="407"/>
      <c r="E1177" s="425"/>
      <c r="F1177" s="425"/>
      <c r="G1177" s="425"/>
      <c r="H1177" s="405"/>
      <c r="I1177" s="409"/>
      <c r="J1177" s="410"/>
    </row>
    <row r="1178" spans="1:11" x14ac:dyDescent="0.2">
      <c r="A1178" s="28" t="s">
        <v>77</v>
      </c>
      <c r="B1178" s="2" t="s">
        <v>154</v>
      </c>
      <c r="C1178" s="773"/>
      <c r="D1178" s="407"/>
      <c r="E1178" s="425"/>
      <c r="F1178" s="425"/>
      <c r="G1178" s="425"/>
      <c r="H1178" s="405"/>
      <c r="I1178" s="409"/>
      <c r="J1178" s="410"/>
    </row>
    <row r="1179" spans="1:11" x14ac:dyDescent="0.2">
      <c r="A1179" s="28"/>
      <c r="B1179" s="2"/>
      <c r="C1179" s="773"/>
      <c r="D1179" s="407"/>
      <c r="E1179" s="425"/>
      <c r="F1179" s="425"/>
      <c r="G1179" s="425"/>
      <c r="H1179" s="405"/>
      <c r="I1179" s="409"/>
      <c r="J1179" s="410"/>
    </row>
    <row r="1180" spans="1:11" x14ac:dyDescent="0.2">
      <c r="A1180" s="28" t="s">
        <v>78</v>
      </c>
      <c r="B1180" s="2" t="s">
        <v>154</v>
      </c>
      <c r="C1180" s="773"/>
      <c r="D1180" s="407"/>
      <c r="E1180" s="425"/>
      <c r="F1180" s="425"/>
      <c r="G1180" s="425"/>
      <c r="H1180" s="405"/>
      <c r="I1180" s="409"/>
      <c r="J1180" s="410"/>
    </row>
    <row r="1181" spans="1:11" x14ac:dyDescent="0.2">
      <c r="A1181" s="28"/>
      <c r="B1181" s="2"/>
      <c r="C1181" s="773"/>
      <c r="D1181" s="407"/>
      <c r="E1181" s="425"/>
      <c r="F1181" s="425"/>
      <c r="G1181" s="425"/>
      <c r="H1181" s="405"/>
      <c r="I1181" s="409"/>
      <c r="J1181" s="410"/>
    </row>
    <row r="1182" spans="1:11" x14ac:dyDescent="0.2">
      <c r="A1182" s="28" t="s">
        <v>79</v>
      </c>
      <c r="B1182" s="2" t="s">
        <v>154</v>
      </c>
      <c r="C1182" s="773"/>
      <c r="D1182" s="407"/>
      <c r="E1182" s="425"/>
      <c r="F1182" s="425"/>
      <c r="G1182" s="425"/>
      <c r="H1182" s="405"/>
      <c r="I1182" s="409"/>
      <c r="J1182" s="410"/>
    </row>
    <row r="1183" spans="1:11" x14ac:dyDescent="0.2">
      <c r="A1183" s="28"/>
      <c r="B1183" s="2"/>
      <c r="C1183" s="773"/>
      <c r="D1183" s="407"/>
      <c r="E1183" s="425"/>
      <c r="F1183" s="425"/>
      <c r="G1183" s="425"/>
      <c r="H1183" s="405"/>
      <c r="I1183" s="409"/>
      <c r="J1183" s="410"/>
    </row>
    <row r="1184" spans="1:11" x14ac:dyDescent="0.2">
      <c r="A1184" s="28" t="s">
        <v>80</v>
      </c>
      <c r="B1184" s="2" t="s">
        <v>154</v>
      </c>
      <c r="C1184" s="773"/>
      <c r="D1184" s="407"/>
      <c r="E1184" s="425"/>
      <c r="F1184" s="425"/>
      <c r="G1184" s="425"/>
      <c r="H1184" s="405"/>
      <c r="I1184" s="409"/>
      <c r="J1184" s="410"/>
    </row>
    <row r="1185" spans="1:10" x14ac:dyDescent="0.2">
      <c r="A1185" s="28"/>
      <c r="B1185" s="2"/>
      <c r="C1185" s="773"/>
      <c r="D1185" s="407"/>
      <c r="E1185" s="425"/>
      <c r="F1185" s="425"/>
      <c r="G1185" s="425"/>
      <c r="H1185" s="405"/>
      <c r="I1185" s="409"/>
      <c r="J1185" s="410"/>
    </row>
    <row r="1186" spans="1:10" x14ac:dyDescent="0.2">
      <c r="A1186" s="28" t="s">
        <v>81</v>
      </c>
      <c r="B1186" s="2" t="s">
        <v>154</v>
      </c>
      <c r="C1186" s="773"/>
      <c r="D1186" s="407"/>
      <c r="E1186" s="425"/>
      <c r="F1186" s="425"/>
      <c r="G1186" s="425"/>
      <c r="H1186" s="405"/>
      <c r="I1186" s="409"/>
      <c r="J1186" s="410"/>
    </row>
    <row r="1187" spans="1:10" x14ac:dyDescent="0.2">
      <c r="A1187" s="28"/>
      <c r="B1187" s="2"/>
      <c r="C1187" s="773"/>
      <c r="D1187" s="407"/>
      <c r="E1187" s="425"/>
      <c r="F1187" s="425"/>
      <c r="G1187" s="425"/>
      <c r="H1187" s="405"/>
      <c r="I1187" s="409"/>
      <c r="J1187" s="410"/>
    </row>
    <row r="1188" spans="1:10" x14ac:dyDescent="0.2">
      <c r="A1188" s="28" t="s">
        <v>92</v>
      </c>
      <c r="B1188" s="2" t="s">
        <v>154</v>
      </c>
      <c r="C1188" s="773"/>
      <c r="D1188" s="407"/>
      <c r="E1188" s="425"/>
      <c r="F1188" s="425"/>
      <c r="G1188" s="425"/>
      <c r="H1188" s="405"/>
      <c r="I1188" s="409"/>
      <c r="J1188" s="410"/>
    </row>
    <row r="1189" spans="1:10" x14ac:dyDescent="0.2">
      <c r="A1189" s="28"/>
      <c r="B1189" s="2"/>
      <c r="C1189" s="773"/>
      <c r="D1189" s="407"/>
      <c r="E1189" s="425"/>
      <c r="F1189" s="425"/>
      <c r="G1189" s="425"/>
      <c r="H1189" s="405"/>
      <c r="I1189" s="409"/>
      <c r="J1189" s="410"/>
    </row>
    <row r="1190" spans="1:10" x14ac:dyDescent="0.2">
      <c r="A1190" s="28" t="s">
        <v>94</v>
      </c>
      <c r="B1190" s="2" t="s">
        <v>154</v>
      </c>
      <c r="C1190" s="773"/>
      <c r="D1190" s="407"/>
      <c r="E1190" s="425"/>
      <c r="F1190" s="425"/>
      <c r="G1190" s="425"/>
      <c r="H1190" s="405"/>
      <c r="I1190" s="409"/>
      <c r="J1190" s="410"/>
    </row>
    <row r="1191" spans="1:10" x14ac:dyDescent="0.2">
      <c r="A1191" s="28"/>
      <c r="B1191" s="2"/>
      <c r="C1191" s="773"/>
      <c r="D1191" s="407"/>
      <c r="E1191" s="425"/>
      <c r="F1191" s="425"/>
      <c r="G1191" s="425"/>
      <c r="H1191" s="405"/>
      <c r="I1191" s="409"/>
      <c r="J1191" s="410"/>
    </row>
    <row r="1192" spans="1:10" x14ac:dyDescent="0.2">
      <c r="A1192" s="28" t="s">
        <v>96</v>
      </c>
      <c r="B1192" s="2" t="s">
        <v>154</v>
      </c>
      <c r="C1192" s="773"/>
      <c r="D1192" s="407"/>
      <c r="E1192" s="425"/>
      <c r="F1192" s="425"/>
      <c r="G1192" s="425"/>
      <c r="H1192" s="405"/>
      <c r="I1192" s="409"/>
      <c r="J1192" s="410"/>
    </row>
    <row r="1193" spans="1:10" x14ac:dyDescent="0.2">
      <c r="A1193" s="28"/>
      <c r="B1193" s="2"/>
      <c r="C1193" s="773"/>
      <c r="D1193" s="407"/>
      <c r="E1193" s="425"/>
      <c r="F1193" s="425"/>
      <c r="G1193" s="425"/>
      <c r="H1193" s="405"/>
      <c r="I1193" s="409"/>
      <c r="J1193" s="410"/>
    </row>
    <row r="1194" spans="1:10" x14ac:dyDescent="0.2">
      <c r="A1194" s="28" t="s">
        <v>99</v>
      </c>
      <c r="B1194" s="2" t="s">
        <v>154</v>
      </c>
      <c r="C1194" s="773"/>
      <c r="D1194" s="407"/>
      <c r="E1194" s="425"/>
      <c r="F1194" s="425"/>
      <c r="G1194" s="425"/>
      <c r="H1194" s="405"/>
      <c r="I1194" s="409"/>
      <c r="J1194" s="410"/>
    </row>
    <row r="1195" spans="1:10" x14ac:dyDescent="0.2">
      <c r="A1195" s="28"/>
      <c r="B1195" s="2"/>
      <c r="C1195" s="773"/>
      <c r="D1195" s="407"/>
      <c r="E1195" s="425"/>
      <c r="F1195" s="425"/>
      <c r="G1195" s="425"/>
      <c r="H1195" s="405"/>
      <c r="I1195" s="409"/>
      <c r="J1195" s="410"/>
    </row>
    <row r="1196" spans="1:10" x14ac:dyDescent="0.2">
      <c r="A1196" s="28" t="s">
        <v>101</v>
      </c>
      <c r="B1196" s="2" t="s">
        <v>154</v>
      </c>
      <c r="C1196" s="773"/>
      <c r="D1196" s="407"/>
      <c r="E1196" s="425"/>
      <c r="F1196" s="425"/>
      <c r="G1196" s="425"/>
      <c r="H1196" s="405"/>
      <c r="I1196" s="409"/>
      <c r="J1196" s="410"/>
    </row>
    <row r="1197" spans="1:10" x14ac:dyDescent="0.2">
      <c r="A1197" s="28"/>
      <c r="B1197" s="2"/>
      <c r="C1197" s="773"/>
      <c r="D1197" s="407"/>
      <c r="E1197" s="425"/>
      <c r="F1197" s="425"/>
      <c r="G1197" s="425"/>
      <c r="H1197" s="405"/>
      <c r="I1197" s="409"/>
      <c r="J1197" s="410"/>
    </row>
    <row r="1198" spans="1:10" x14ac:dyDescent="0.2">
      <c r="A1198" s="28" t="s">
        <v>103</v>
      </c>
      <c r="B1198" s="2" t="s">
        <v>154</v>
      </c>
      <c r="C1198" s="773"/>
      <c r="D1198" s="407"/>
      <c r="E1198" s="425"/>
      <c r="F1198" s="425"/>
      <c r="G1198" s="425"/>
      <c r="H1198" s="405"/>
      <c r="I1198" s="409"/>
      <c r="J1198" s="410"/>
    </row>
    <row r="1199" spans="1:10" x14ac:dyDescent="0.2">
      <c r="A1199" s="28"/>
      <c r="B1199" s="2"/>
      <c r="C1199" s="773"/>
      <c r="D1199" s="407"/>
      <c r="E1199" s="425"/>
      <c r="F1199" s="425"/>
      <c r="G1199" s="425"/>
      <c r="H1199" s="405"/>
      <c r="I1199" s="409"/>
      <c r="J1199" s="410"/>
    </row>
    <row r="1200" spans="1:10" x14ac:dyDescent="0.2">
      <c r="A1200" s="28"/>
      <c r="B1200" s="2"/>
      <c r="C1200" s="773"/>
      <c r="D1200" s="407"/>
      <c r="E1200" s="425"/>
      <c r="F1200" s="425"/>
      <c r="G1200" s="425"/>
      <c r="H1200" s="405"/>
      <c r="I1200" s="409"/>
      <c r="J1200" s="410"/>
    </row>
    <row r="1201" spans="1:11" ht="6" customHeight="1" x14ac:dyDescent="0.2">
      <c r="A1201" s="1"/>
      <c r="B1201" s="2"/>
      <c r="C1201" s="773"/>
      <c r="D1201" s="407"/>
      <c r="E1201" s="425"/>
      <c r="F1201" s="425"/>
      <c r="G1201" s="425"/>
      <c r="H1201" s="405"/>
      <c r="I1201" s="409"/>
      <c r="J1201" s="410"/>
    </row>
    <row r="1202" spans="1:11" ht="6" hidden="1" customHeight="1" x14ac:dyDescent="0.2">
      <c r="A1202" s="220"/>
      <c r="B1202" s="2"/>
      <c r="C1202" s="773"/>
      <c r="D1202" s="407"/>
      <c r="E1202" s="425"/>
      <c r="F1202" s="425"/>
      <c r="G1202" s="425"/>
      <c r="H1202" s="405"/>
      <c r="I1202" s="409"/>
      <c r="J1202" s="410"/>
    </row>
    <row r="1203" spans="1:11" x14ac:dyDescent="0.2">
      <c r="A1203" s="220"/>
      <c r="B1203" s="2"/>
      <c r="C1203" s="773"/>
      <c r="D1203" s="407"/>
      <c r="E1203" s="425"/>
      <c r="F1203" s="425"/>
      <c r="G1203" s="425"/>
      <c r="H1203" s="405"/>
      <c r="I1203" s="409"/>
      <c r="J1203" s="410"/>
    </row>
    <row r="1204" spans="1:11" ht="12.75" customHeight="1" x14ac:dyDescent="0.2">
      <c r="A1204" s="220"/>
      <c r="B1204" s="2"/>
      <c r="C1204" s="773"/>
      <c r="D1204" s="407"/>
      <c r="E1204" s="425"/>
      <c r="F1204" s="425"/>
      <c r="G1204" s="425"/>
      <c r="H1204" s="405"/>
      <c r="I1204" s="409"/>
      <c r="J1204" s="410"/>
    </row>
    <row r="1205" spans="1:11" ht="12" customHeight="1" x14ac:dyDescent="0.2">
      <c r="A1205" s="235"/>
      <c r="B1205" s="2"/>
      <c r="C1205" s="773"/>
      <c r="D1205" s="407"/>
      <c r="E1205" s="425"/>
      <c r="F1205" s="425"/>
      <c r="G1205" s="425"/>
      <c r="H1205" s="405"/>
      <c r="I1205" s="409"/>
      <c r="J1205" s="410"/>
    </row>
    <row r="1206" spans="1:11" s="8" customFormat="1" ht="15.75" thickBot="1" x14ac:dyDescent="0.3">
      <c r="A1206" s="31"/>
      <c r="B1206" s="32" t="s">
        <v>111</v>
      </c>
      <c r="C1206" s="772"/>
      <c r="D1206" s="445"/>
      <c r="E1206" s="412"/>
      <c r="F1206" s="412"/>
      <c r="G1206" s="412"/>
      <c r="H1206" s="411"/>
      <c r="I1206" s="413"/>
      <c r="J1206" s="413">
        <f>SUM(J1174:J1205)</f>
        <v>0</v>
      </c>
      <c r="K1206" s="242">
        <v>32</v>
      </c>
    </row>
    <row r="1207" spans="1:11" ht="15" thickTop="1" x14ac:dyDescent="0.2">
      <c r="A1207" s="37"/>
      <c r="B1207" s="36"/>
      <c r="C1207" s="770"/>
      <c r="D1207" s="407"/>
      <c r="E1207" s="425"/>
      <c r="F1207" s="425"/>
      <c r="G1207" s="425"/>
      <c r="H1207" s="405"/>
      <c r="I1207" s="409"/>
      <c r="J1207" s="410"/>
    </row>
    <row r="1208" spans="1:11" ht="15" x14ac:dyDescent="0.2">
      <c r="A1208" s="28"/>
      <c r="B1208" s="29" t="s">
        <v>155</v>
      </c>
      <c r="C1208" s="770"/>
      <c r="D1208" s="407"/>
      <c r="E1208" s="425"/>
      <c r="F1208" s="425"/>
      <c r="G1208" s="425"/>
      <c r="H1208" s="405"/>
      <c r="I1208" s="409"/>
      <c r="J1208" s="410"/>
    </row>
    <row r="1209" spans="1:11" x14ac:dyDescent="0.2">
      <c r="A1209" s="28"/>
      <c r="B1209" s="2"/>
      <c r="C1209" s="770"/>
      <c r="D1209" s="407"/>
      <c r="E1209" s="425"/>
      <c r="F1209" s="425"/>
      <c r="G1209" s="425"/>
      <c r="H1209" s="405"/>
      <c r="I1209" s="409"/>
      <c r="J1209" s="410"/>
    </row>
    <row r="1210" spans="1:11" x14ac:dyDescent="0.2">
      <c r="A1210" s="235"/>
      <c r="B1210" s="2" t="s">
        <v>681</v>
      </c>
      <c r="C1210" s="773"/>
      <c r="D1210" s="407"/>
      <c r="E1210" s="425"/>
      <c r="F1210" s="425"/>
      <c r="G1210" s="425"/>
      <c r="H1210" s="405"/>
      <c r="I1210" s="409"/>
      <c r="J1210" s="410">
        <f>_xlfn.XLOOKUP(K1210,$K$8:$K$1206,$J$8:$J$1206)</f>
        <v>174585.07</v>
      </c>
      <c r="K1210">
        <v>1</v>
      </c>
    </row>
    <row r="1211" spans="1:11" x14ac:dyDescent="0.2">
      <c r="A1211" s="235"/>
      <c r="B1211" s="2"/>
      <c r="C1211" s="773"/>
      <c r="D1211" s="407"/>
      <c r="E1211" s="425"/>
      <c r="F1211" s="425"/>
      <c r="G1211" s="425"/>
      <c r="H1211" s="405"/>
      <c r="I1211" s="409"/>
      <c r="J1211" s="410"/>
      <c r="K1211"/>
    </row>
    <row r="1212" spans="1:11" x14ac:dyDescent="0.2">
      <c r="A1212" s="235"/>
      <c r="B1212" s="2" t="s">
        <v>682</v>
      </c>
      <c r="C1212" s="773"/>
      <c r="D1212" s="407"/>
      <c r="E1212" s="425"/>
      <c r="F1212" s="425"/>
      <c r="G1212" s="425"/>
      <c r="H1212" s="405"/>
      <c r="I1212" s="409"/>
      <c r="J1212" s="410">
        <f>_xlfn.XLOOKUP(K1212,$K$8:$K$1206,$J$8:$J$1206)</f>
        <v>61772.72</v>
      </c>
      <c r="K1212">
        <v>2</v>
      </c>
    </row>
    <row r="1213" spans="1:11" x14ac:dyDescent="0.2">
      <c r="A1213" s="235"/>
      <c r="B1213" s="2"/>
      <c r="C1213" s="773"/>
      <c r="D1213" s="407"/>
      <c r="E1213" s="425"/>
      <c r="F1213" s="425"/>
      <c r="G1213" s="425"/>
      <c r="H1213" s="405"/>
      <c r="I1213" s="409"/>
      <c r="J1213" s="410"/>
      <c r="K1213"/>
    </row>
    <row r="1214" spans="1:11" x14ac:dyDescent="0.2">
      <c r="A1214" s="235"/>
      <c r="B1214" s="2" t="s">
        <v>683</v>
      </c>
      <c r="C1214" s="773"/>
      <c r="D1214" s="407"/>
      <c r="E1214" s="425"/>
      <c r="F1214" s="425"/>
      <c r="G1214" s="425"/>
      <c r="H1214" s="405"/>
      <c r="I1214" s="409"/>
      <c r="J1214" s="410">
        <f>_xlfn.XLOOKUP(K1214,$K$8:$K$1206,$J$8:$J$1206)</f>
        <v>174465.05</v>
      </c>
      <c r="K1214">
        <v>3</v>
      </c>
    </row>
    <row r="1215" spans="1:11" x14ac:dyDescent="0.2">
      <c r="A1215" s="235"/>
      <c r="B1215" s="2"/>
      <c r="C1215" s="773"/>
      <c r="D1215" s="407"/>
      <c r="E1215" s="425"/>
      <c r="F1215" s="425"/>
      <c r="G1215" s="425"/>
      <c r="H1215" s="405"/>
      <c r="I1215" s="409"/>
      <c r="J1215" s="410"/>
      <c r="K1215"/>
    </row>
    <row r="1216" spans="1:11" x14ac:dyDescent="0.2">
      <c r="A1216" s="235"/>
      <c r="B1216" s="2" t="s">
        <v>684</v>
      </c>
      <c r="C1216" s="773"/>
      <c r="D1216" s="407"/>
      <c r="E1216" s="425"/>
      <c r="F1216" s="425"/>
      <c r="G1216" s="425"/>
      <c r="H1216" s="405"/>
      <c r="I1216" s="409"/>
      <c r="J1216" s="410">
        <f>_xlfn.XLOOKUP(K1216,$K$8:$K$1206,$J$8:$J$1206)</f>
        <v>141840.29999999999</v>
      </c>
      <c r="K1216">
        <v>4</v>
      </c>
    </row>
    <row r="1217" spans="1:11" x14ac:dyDescent="0.2">
      <c r="A1217" s="235"/>
      <c r="B1217" s="2"/>
      <c r="C1217" s="773"/>
      <c r="D1217" s="407"/>
      <c r="E1217" s="425"/>
      <c r="F1217" s="425"/>
      <c r="G1217" s="425"/>
      <c r="H1217" s="405"/>
      <c r="I1217" s="409"/>
      <c r="J1217" s="410"/>
      <c r="K1217"/>
    </row>
    <row r="1218" spans="1:11" x14ac:dyDescent="0.2">
      <c r="A1218" s="235"/>
      <c r="B1218" s="2" t="s">
        <v>685</v>
      </c>
      <c r="C1218" s="773"/>
      <c r="D1218" s="407"/>
      <c r="E1218" s="425"/>
      <c r="F1218" s="425"/>
      <c r="G1218" s="425"/>
      <c r="H1218" s="405"/>
      <c r="I1218" s="409"/>
      <c r="J1218" s="410">
        <f>_xlfn.XLOOKUP(K1218,$K$8:$K$1206,$J$8:$J$1206)</f>
        <v>84760.89</v>
      </c>
      <c r="K1218">
        <v>5</v>
      </c>
    </row>
    <row r="1219" spans="1:11" x14ac:dyDescent="0.2">
      <c r="A1219" s="235"/>
      <c r="B1219" s="2"/>
      <c r="C1219" s="773"/>
      <c r="D1219" s="407"/>
      <c r="E1219" s="425"/>
      <c r="F1219" s="425"/>
      <c r="G1219" s="425"/>
      <c r="H1219" s="405"/>
      <c r="I1219" s="409"/>
      <c r="J1219" s="410"/>
      <c r="K1219"/>
    </row>
    <row r="1220" spans="1:11" x14ac:dyDescent="0.2">
      <c r="A1220" s="235"/>
      <c r="B1220" s="2" t="s">
        <v>686</v>
      </c>
      <c r="C1220" s="773"/>
      <c r="D1220" s="407"/>
      <c r="E1220" s="425"/>
      <c r="F1220" s="425"/>
      <c r="G1220" s="425"/>
      <c r="H1220" s="405"/>
      <c r="I1220" s="409"/>
      <c r="J1220" s="410">
        <f>_xlfn.XLOOKUP(K1220,$K$8:$K$1206,$J$8:$J$1206)</f>
        <v>43946.67</v>
      </c>
      <c r="K1220">
        <v>6</v>
      </c>
    </row>
    <row r="1221" spans="1:11" x14ac:dyDescent="0.2">
      <c r="A1221" s="235"/>
      <c r="B1221" s="2"/>
      <c r="C1221" s="773"/>
      <c r="D1221" s="407"/>
      <c r="E1221" s="425"/>
      <c r="F1221" s="425"/>
      <c r="G1221" s="425"/>
      <c r="H1221" s="405"/>
      <c r="I1221" s="409"/>
      <c r="J1221" s="410"/>
      <c r="K1221"/>
    </row>
    <row r="1222" spans="1:11" x14ac:dyDescent="0.2">
      <c r="A1222" s="235"/>
      <c r="B1222" s="2" t="s">
        <v>687</v>
      </c>
      <c r="C1222" s="773"/>
      <c r="D1222" s="407"/>
      <c r="E1222" s="425"/>
      <c r="F1222" s="425"/>
      <c r="G1222" s="425"/>
      <c r="H1222" s="405"/>
      <c r="I1222" s="409"/>
      <c r="J1222" s="410">
        <f>_xlfn.XLOOKUP(K1222,$K$8:$K$1206,$J$8:$J$1206)</f>
        <v>167997.11</v>
      </c>
      <c r="K1222">
        <v>7</v>
      </c>
    </row>
    <row r="1223" spans="1:11" x14ac:dyDescent="0.2">
      <c r="A1223" s="235"/>
      <c r="B1223" s="2"/>
      <c r="C1223" s="773"/>
      <c r="D1223" s="407"/>
      <c r="E1223" s="425"/>
      <c r="F1223" s="425"/>
      <c r="G1223" s="425"/>
      <c r="H1223" s="405"/>
      <c r="I1223" s="409"/>
      <c r="J1223" s="410"/>
      <c r="K1223"/>
    </row>
    <row r="1224" spans="1:11" x14ac:dyDescent="0.2">
      <c r="A1224" s="235"/>
      <c r="B1224" s="2" t="s">
        <v>688</v>
      </c>
      <c r="C1224" s="773"/>
      <c r="D1224" s="407"/>
      <c r="E1224" s="425"/>
      <c r="F1224" s="425"/>
      <c r="G1224" s="425"/>
      <c r="H1224" s="405"/>
      <c r="I1224" s="409"/>
      <c r="J1224" s="410">
        <f>_xlfn.XLOOKUP(K1224,$K$8:$K$1206,$J$8:$J$1206)</f>
        <v>69895.7</v>
      </c>
      <c r="K1224">
        <v>8</v>
      </c>
    </row>
    <row r="1225" spans="1:11" x14ac:dyDescent="0.2">
      <c r="A1225" s="235"/>
      <c r="B1225" s="2"/>
      <c r="C1225" s="773"/>
      <c r="D1225" s="407"/>
      <c r="E1225" s="425"/>
      <c r="F1225" s="425"/>
      <c r="G1225" s="425"/>
      <c r="H1225" s="405"/>
      <c r="I1225" s="409"/>
      <c r="J1225" s="410"/>
      <c r="K1225"/>
    </row>
    <row r="1226" spans="1:11" x14ac:dyDescent="0.2">
      <c r="A1226" s="235"/>
      <c r="B1226" s="2" t="s">
        <v>689</v>
      </c>
      <c r="C1226" s="773"/>
      <c r="D1226" s="407"/>
      <c r="E1226" s="425"/>
      <c r="F1226" s="425"/>
      <c r="G1226" s="425"/>
      <c r="H1226" s="405"/>
      <c r="I1226" s="409"/>
      <c r="J1226" s="410">
        <f>_xlfn.XLOOKUP(K1226,$K$8:$K$1206,$J$8:$J$1206)</f>
        <v>39384.1</v>
      </c>
      <c r="K1226">
        <v>9</v>
      </c>
    </row>
    <row r="1227" spans="1:11" x14ac:dyDescent="0.2">
      <c r="A1227" s="235"/>
      <c r="B1227" s="2"/>
      <c r="C1227" s="773"/>
      <c r="D1227" s="407"/>
      <c r="E1227" s="425"/>
      <c r="F1227" s="425"/>
      <c r="G1227" s="425"/>
      <c r="H1227" s="405"/>
      <c r="I1227" s="409"/>
      <c r="J1227" s="410"/>
      <c r="K1227"/>
    </row>
    <row r="1228" spans="1:11" x14ac:dyDescent="0.2">
      <c r="A1228" s="235"/>
      <c r="B1228" s="2" t="s">
        <v>690</v>
      </c>
      <c r="C1228" s="773"/>
      <c r="D1228" s="407"/>
      <c r="E1228" s="425"/>
      <c r="F1228" s="425"/>
      <c r="G1228" s="425"/>
      <c r="H1228" s="405"/>
      <c r="I1228" s="409"/>
      <c r="J1228" s="410">
        <f>_xlfn.XLOOKUP(K1228,$K$8:$K$1206,$J$8:$J$1206)</f>
        <v>115741.41</v>
      </c>
      <c r="K1228">
        <v>10</v>
      </c>
    </row>
    <row r="1229" spans="1:11" x14ac:dyDescent="0.2">
      <c r="A1229" s="235"/>
      <c r="B1229" s="2"/>
      <c r="C1229" s="773"/>
      <c r="D1229" s="407"/>
      <c r="E1229" s="425"/>
      <c r="F1229" s="425"/>
      <c r="G1229" s="425"/>
      <c r="H1229" s="405"/>
      <c r="I1229" s="409"/>
      <c r="J1229" s="410"/>
      <c r="K1229"/>
    </row>
    <row r="1230" spans="1:11" x14ac:dyDescent="0.2">
      <c r="A1230" s="235"/>
      <c r="B1230" s="2" t="s">
        <v>691</v>
      </c>
      <c r="C1230" s="773"/>
      <c r="D1230" s="407"/>
      <c r="E1230" s="425"/>
      <c r="F1230" s="425"/>
      <c r="G1230" s="425"/>
      <c r="H1230" s="405"/>
      <c r="I1230" s="409"/>
      <c r="J1230" s="410">
        <f>_xlfn.XLOOKUP(K1230,$K$8:$K$1206,$J$8:$J$1206)</f>
        <v>351976.32</v>
      </c>
      <c r="K1230">
        <v>11</v>
      </c>
    </row>
    <row r="1231" spans="1:11" x14ac:dyDescent="0.2">
      <c r="A1231" s="235"/>
      <c r="B1231" s="2"/>
      <c r="C1231" s="773"/>
      <c r="D1231" s="407"/>
      <c r="E1231" s="425"/>
      <c r="F1231" s="425"/>
      <c r="G1231" s="425"/>
      <c r="H1231" s="405"/>
      <c r="I1231" s="409"/>
      <c r="J1231" s="410"/>
      <c r="K1231"/>
    </row>
    <row r="1232" spans="1:11" x14ac:dyDescent="0.2">
      <c r="A1232" s="235"/>
      <c r="B1232" s="2" t="s">
        <v>692</v>
      </c>
      <c r="C1232" s="773"/>
      <c r="D1232" s="407"/>
      <c r="E1232" s="425"/>
      <c r="F1232" s="425"/>
      <c r="G1232" s="425"/>
      <c r="H1232" s="405"/>
      <c r="I1232" s="409"/>
      <c r="J1232" s="410">
        <f>_xlfn.XLOOKUP(K1232,$K$8:$K$1206,$J$8:$J$1206)</f>
        <v>645109.93000000005</v>
      </c>
      <c r="K1232">
        <v>12</v>
      </c>
    </row>
    <row r="1233" spans="1:11" x14ac:dyDescent="0.2">
      <c r="A1233" s="235"/>
      <c r="B1233" s="2"/>
      <c r="C1233" s="773"/>
      <c r="D1233" s="407"/>
      <c r="E1233" s="425"/>
      <c r="F1233" s="425"/>
      <c r="G1233" s="425"/>
      <c r="H1233" s="405"/>
      <c r="I1233" s="409"/>
      <c r="J1233" s="410"/>
      <c r="K1233"/>
    </row>
    <row r="1234" spans="1:11" x14ac:dyDescent="0.2">
      <c r="A1234" s="235"/>
      <c r="B1234" s="2" t="s">
        <v>693</v>
      </c>
      <c r="C1234" s="773"/>
      <c r="D1234" s="407"/>
      <c r="E1234" s="425"/>
      <c r="F1234" s="425"/>
      <c r="G1234" s="425"/>
      <c r="H1234" s="405"/>
      <c r="I1234" s="409"/>
      <c r="J1234" s="410">
        <f>_xlfn.XLOOKUP(K1234,$K$8:$K$1206,$J$8:$J$1206)</f>
        <v>921280.95</v>
      </c>
      <c r="K1234">
        <v>13</v>
      </c>
    </row>
    <row r="1235" spans="1:11" x14ac:dyDescent="0.2">
      <c r="A1235" s="235"/>
      <c r="B1235" s="2"/>
      <c r="C1235" s="773"/>
      <c r="D1235" s="407"/>
      <c r="E1235" s="425"/>
      <c r="F1235" s="425"/>
      <c r="G1235" s="425"/>
      <c r="H1235" s="405"/>
      <c r="I1235" s="409"/>
      <c r="J1235" s="410"/>
      <c r="K1235"/>
    </row>
    <row r="1236" spans="1:11" x14ac:dyDescent="0.2">
      <c r="A1236" s="235"/>
      <c r="B1236" s="2" t="s">
        <v>694</v>
      </c>
      <c r="C1236" s="773"/>
      <c r="D1236" s="407"/>
      <c r="E1236" s="425"/>
      <c r="F1236" s="425"/>
      <c r="G1236" s="425"/>
      <c r="H1236" s="405"/>
      <c r="I1236" s="409"/>
      <c r="J1236" s="410">
        <f>_xlfn.XLOOKUP(K1236,$K$8:$K$1206,$J$8:$J$1206)</f>
        <v>151203.82</v>
      </c>
      <c r="K1236">
        <v>14</v>
      </c>
    </row>
    <row r="1237" spans="1:11" x14ac:dyDescent="0.2">
      <c r="A1237" s="235"/>
      <c r="B1237" s="2"/>
      <c r="C1237" s="773"/>
      <c r="D1237" s="407"/>
      <c r="E1237" s="425"/>
      <c r="F1237" s="425"/>
      <c r="G1237" s="425"/>
      <c r="H1237" s="405"/>
      <c r="I1237" s="409"/>
      <c r="J1237" s="410"/>
      <c r="K1237"/>
    </row>
    <row r="1238" spans="1:11" x14ac:dyDescent="0.2">
      <c r="A1238" s="235"/>
      <c r="B1238" s="2" t="s">
        <v>695</v>
      </c>
      <c r="C1238" s="773"/>
      <c r="D1238" s="407"/>
      <c r="E1238" s="425"/>
      <c r="F1238" s="425"/>
      <c r="G1238" s="425"/>
      <c r="H1238" s="405"/>
      <c r="I1238" s="409"/>
      <c r="J1238" s="410">
        <f>_xlfn.XLOOKUP(K1238,$K$8:$K$1206,$J$8:$J$1206)</f>
        <v>17540752.489999998</v>
      </c>
      <c r="K1238">
        <v>15</v>
      </c>
    </row>
    <row r="1239" spans="1:11" x14ac:dyDescent="0.2">
      <c r="A1239" s="235"/>
      <c r="B1239" s="2"/>
      <c r="C1239" s="773"/>
      <c r="D1239" s="407"/>
      <c r="E1239" s="425"/>
      <c r="F1239" s="425"/>
      <c r="G1239" s="425"/>
      <c r="H1239" s="405"/>
      <c r="I1239" s="409"/>
      <c r="J1239" s="410"/>
      <c r="K1239"/>
    </row>
    <row r="1240" spans="1:11" x14ac:dyDescent="0.2">
      <c r="A1240" s="235"/>
      <c r="B1240" s="2" t="s">
        <v>696</v>
      </c>
      <c r="C1240" s="773"/>
      <c r="D1240" s="407"/>
      <c r="E1240" s="425"/>
      <c r="F1240" s="425"/>
      <c r="G1240" s="425"/>
      <c r="H1240" s="405"/>
      <c r="I1240" s="409"/>
      <c r="J1240" s="410">
        <f>_xlfn.XLOOKUP(K1240,$K$8:$K$1206,$J$8:$J$1206)</f>
        <v>2727485.95</v>
      </c>
      <c r="K1240">
        <v>16</v>
      </c>
    </row>
    <row r="1241" spans="1:11" x14ac:dyDescent="0.2">
      <c r="A1241" s="235"/>
      <c r="B1241" s="2"/>
      <c r="C1241" s="773"/>
      <c r="D1241" s="407"/>
      <c r="E1241" s="425"/>
      <c r="F1241" s="425"/>
      <c r="G1241" s="425"/>
      <c r="H1241" s="405"/>
      <c r="I1241" s="409"/>
      <c r="J1241" s="410"/>
    </row>
    <row r="1242" spans="1:11" hidden="1" x14ac:dyDescent="0.2">
      <c r="A1242" s="235"/>
      <c r="B1242" s="2"/>
      <c r="C1242" s="773"/>
      <c r="D1242" s="407"/>
      <c r="E1242" s="425"/>
      <c r="F1242" s="425"/>
      <c r="G1242" s="425"/>
      <c r="H1242" s="405"/>
      <c r="I1242" s="409"/>
      <c r="J1242" s="410"/>
    </row>
    <row r="1243" spans="1:11" hidden="1" x14ac:dyDescent="0.2">
      <c r="A1243" s="235"/>
      <c r="B1243" s="2"/>
      <c r="C1243" s="773"/>
      <c r="D1243" s="407"/>
      <c r="E1243" s="425"/>
      <c r="F1243" s="425"/>
      <c r="G1243" s="425"/>
      <c r="H1243" s="405"/>
      <c r="I1243" s="409"/>
      <c r="J1243" s="410"/>
    </row>
    <row r="1244" spans="1:11" x14ac:dyDescent="0.2">
      <c r="A1244" s="235"/>
      <c r="B1244" s="2"/>
      <c r="C1244" s="773"/>
      <c r="D1244" s="407"/>
      <c r="E1244" s="425"/>
      <c r="F1244" s="425"/>
      <c r="G1244" s="425"/>
      <c r="H1244" s="405"/>
      <c r="I1244" s="409"/>
      <c r="J1244" s="453"/>
    </row>
    <row r="1245" spans="1:11" ht="10.5" customHeight="1" x14ac:dyDescent="0.2">
      <c r="A1245" s="235"/>
      <c r="B1245" s="2"/>
      <c r="C1245" s="773"/>
      <c r="D1245" s="407"/>
      <c r="E1245" s="425"/>
      <c r="F1245" s="425"/>
      <c r="G1245" s="425"/>
      <c r="H1245" s="405"/>
      <c r="I1245" s="409"/>
      <c r="J1245" s="453"/>
    </row>
    <row r="1246" spans="1:11" s="8" customFormat="1" ht="15.75" thickBot="1" x14ac:dyDescent="0.3">
      <c r="A1246" s="31"/>
      <c r="B1246" s="56" t="s">
        <v>111</v>
      </c>
      <c r="C1246" s="772"/>
      <c r="D1246" s="445"/>
      <c r="E1246" s="412"/>
      <c r="F1246" s="412"/>
      <c r="G1246" s="412"/>
      <c r="H1246" s="411"/>
      <c r="I1246" s="413"/>
      <c r="J1246" s="413">
        <f>SUM(J1209:J1245)</f>
        <v>23412198.48</v>
      </c>
      <c r="K1246" s="448"/>
    </row>
    <row r="1247" spans="1:11" ht="15" thickTop="1" x14ac:dyDescent="0.2">
      <c r="A1247" s="37"/>
      <c r="B1247" s="36"/>
      <c r="C1247" s="770"/>
      <c r="D1247" s="407"/>
      <c r="E1247" s="425"/>
      <c r="F1247" s="425"/>
      <c r="G1247" s="425"/>
      <c r="H1247" s="405"/>
      <c r="I1247" s="409"/>
      <c r="J1247" s="410"/>
    </row>
    <row r="1248" spans="1:11" ht="15" x14ac:dyDescent="0.2">
      <c r="A1248" s="28"/>
      <c r="B1248" s="29" t="s">
        <v>155</v>
      </c>
      <c r="C1248" s="770"/>
      <c r="D1248" s="407"/>
      <c r="E1248" s="425"/>
      <c r="F1248" s="425"/>
      <c r="G1248" s="425"/>
      <c r="H1248" s="405"/>
      <c r="I1248" s="409"/>
      <c r="J1248" s="410"/>
    </row>
    <row r="1249" spans="1:11" x14ac:dyDescent="0.2">
      <c r="A1249" s="28"/>
      <c r="B1249" s="2"/>
      <c r="C1249" s="770"/>
      <c r="D1249" s="407"/>
      <c r="E1249" s="425"/>
      <c r="F1249" s="425"/>
      <c r="G1249" s="425"/>
      <c r="H1249" s="405"/>
      <c r="I1249" s="409"/>
      <c r="J1249" s="410"/>
    </row>
    <row r="1250" spans="1:11" x14ac:dyDescent="0.2">
      <c r="A1250" s="1"/>
      <c r="B1250" s="2" t="s">
        <v>697</v>
      </c>
      <c r="C1250" s="773"/>
      <c r="D1250" s="407"/>
      <c r="E1250" s="425"/>
      <c r="F1250" s="425"/>
      <c r="G1250" s="425"/>
      <c r="H1250" s="405"/>
      <c r="I1250" s="409"/>
      <c r="J1250" s="410">
        <f>+J1246</f>
        <v>23412198.48</v>
      </c>
    </row>
    <row r="1251" spans="1:11" x14ac:dyDescent="0.2">
      <c r="A1251" s="1"/>
      <c r="B1251" s="2"/>
      <c r="C1251" s="773"/>
      <c r="D1251" s="407"/>
      <c r="E1251" s="425"/>
      <c r="F1251" s="425"/>
      <c r="G1251" s="425"/>
      <c r="H1251" s="405"/>
      <c r="I1251" s="409"/>
      <c r="J1251" s="410"/>
    </row>
    <row r="1252" spans="1:11" x14ac:dyDescent="0.2">
      <c r="A1252" s="235"/>
      <c r="B1252" s="2" t="s">
        <v>698</v>
      </c>
      <c r="C1252" s="773"/>
      <c r="D1252" s="407"/>
      <c r="E1252" s="425"/>
      <c r="F1252" s="425"/>
      <c r="G1252" s="425"/>
      <c r="H1252" s="405"/>
      <c r="I1252" s="409"/>
      <c r="J1252" s="410">
        <f>_xlfn.XLOOKUP(K1252,$K$8:$K$1206,$J$8:$J$1206)</f>
        <v>41278.93</v>
      </c>
      <c r="K1252">
        <v>17</v>
      </c>
    </row>
    <row r="1253" spans="1:11" x14ac:dyDescent="0.2">
      <c r="A1253" s="235"/>
      <c r="B1253" s="2"/>
      <c r="C1253" s="773"/>
      <c r="D1253" s="407"/>
      <c r="E1253" s="425"/>
      <c r="F1253" s="425"/>
      <c r="G1253" s="425"/>
      <c r="H1253" s="405"/>
      <c r="I1253" s="409"/>
      <c r="J1253" s="410"/>
      <c r="K1253"/>
    </row>
    <row r="1254" spans="1:11" x14ac:dyDescent="0.2">
      <c r="A1254" s="235"/>
      <c r="B1254" s="2" t="s">
        <v>699</v>
      </c>
      <c r="C1254" s="773"/>
      <c r="D1254" s="407"/>
      <c r="E1254" s="425"/>
      <c r="F1254" s="425"/>
      <c r="G1254" s="425"/>
      <c r="H1254" s="405"/>
      <c r="I1254" s="409"/>
      <c r="J1254" s="410">
        <f>_xlfn.XLOOKUP(K1254,$K$8:$K$1206,$J$8:$J$1206)</f>
        <v>70924.149999999994</v>
      </c>
      <c r="K1254">
        <v>18</v>
      </c>
    </row>
    <row r="1255" spans="1:11" x14ac:dyDescent="0.2">
      <c r="A1255" s="235"/>
      <c r="B1255" s="2"/>
      <c r="C1255" s="773"/>
      <c r="D1255" s="407"/>
      <c r="E1255" s="425"/>
      <c r="F1255" s="425"/>
      <c r="G1255" s="425"/>
      <c r="H1255" s="405"/>
      <c r="I1255" s="409"/>
      <c r="J1255" s="410"/>
      <c r="K1255"/>
    </row>
    <row r="1256" spans="1:11" x14ac:dyDescent="0.2">
      <c r="A1256" s="235"/>
      <c r="B1256" s="2" t="s">
        <v>700</v>
      </c>
      <c r="C1256" s="773"/>
      <c r="D1256" s="407"/>
      <c r="E1256" s="425"/>
      <c r="F1256" s="425"/>
      <c r="G1256" s="425"/>
      <c r="H1256" s="405"/>
      <c r="I1256" s="409"/>
      <c r="J1256" s="410">
        <f>_xlfn.XLOOKUP(K1256,$K$8:$K$1206,$J$8:$J$1206)</f>
        <v>132651.54</v>
      </c>
      <c r="K1256">
        <v>19</v>
      </c>
    </row>
    <row r="1257" spans="1:11" x14ac:dyDescent="0.2">
      <c r="A1257" s="235"/>
      <c r="B1257" s="2"/>
      <c r="C1257" s="773"/>
      <c r="D1257" s="407"/>
      <c r="E1257" s="425"/>
      <c r="F1257" s="425"/>
      <c r="G1257" s="425"/>
      <c r="H1257" s="405"/>
      <c r="I1257" s="409"/>
      <c r="J1257" s="410"/>
      <c r="K1257"/>
    </row>
    <row r="1258" spans="1:11" x14ac:dyDescent="0.2">
      <c r="A1258" s="235"/>
      <c r="B1258" s="2" t="s">
        <v>701</v>
      </c>
      <c r="C1258" s="773"/>
      <c r="D1258" s="407"/>
      <c r="E1258" s="425"/>
      <c r="F1258" s="425"/>
      <c r="G1258" s="425"/>
      <c r="H1258" s="405"/>
      <c r="I1258" s="409"/>
      <c r="J1258" s="410">
        <f>_xlfn.XLOOKUP(K1258,$K$8:$K$1206,$J$8:$J$1206)</f>
        <v>62885.14</v>
      </c>
      <c r="K1258">
        <v>20</v>
      </c>
    </row>
    <row r="1259" spans="1:11" x14ac:dyDescent="0.2">
      <c r="A1259" s="235"/>
      <c r="B1259" s="2"/>
      <c r="C1259" s="773"/>
      <c r="D1259" s="407"/>
      <c r="E1259" s="425"/>
      <c r="F1259" s="425"/>
      <c r="G1259" s="425"/>
      <c r="H1259" s="405"/>
      <c r="I1259" s="409"/>
      <c r="J1259" s="410"/>
      <c r="K1259"/>
    </row>
    <row r="1260" spans="1:11" x14ac:dyDescent="0.2">
      <c r="A1260" s="235"/>
      <c r="B1260" s="2" t="s">
        <v>702</v>
      </c>
      <c r="C1260" s="773"/>
      <c r="D1260" s="407"/>
      <c r="E1260" s="425"/>
      <c r="F1260" s="425"/>
      <c r="G1260" s="425"/>
      <c r="H1260" s="405"/>
      <c r="I1260" s="409"/>
      <c r="J1260" s="410">
        <f>_xlfn.XLOOKUP(K1260,$K$8:$K$1206,$J$8:$J$1206)</f>
        <v>197459.9</v>
      </c>
      <c r="K1260">
        <v>21</v>
      </c>
    </row>
    <row r="1261" spans="1:11" x14ac:dyDescent="0.2">
      <c r="A1261" s="235"/>
      <c r="B1261" s="2"/>
      <c r="C1261" s="773"/>
      <c r="D1261" s="407"/>
      <c r="E1261" s="425"/>
      <c r="F1261" s="425"/>
      <c r="G1261" s="425"/>
      <c r="H1261" s="405"/>
      <c r="I1261" s="409"/>
      <c r="J1261" s="410"/>
      <c r="K1261"/>
    </row>
    <row r="1262" spans="1:11" x14ac:dyDescent="0.2">
      <c r="A1262" s="235"/>
      <c r="B1262" s="2" t="s">
        <v>703</v>
      </c>
      <c r="C1262" s="773"/>
      <c r="D1262" s="407"/>
      <c r="E1262" s="425"/>
      <c r="F1262" s="425"/>
      <c r="G1262" s="425"/>
      <c r="H1262" s="405"/>
      <c r="I1262" s="409"/>
      <c r="J1262" s="410">
        <f>_xlfn.XLOOKUP(K1262,$K$8:$K$1206,$J$8:$J$1206)</f>
        <v>230051.44</v>
      </c>
      <c r="K1262">
        <v>22</v>
      </c>
    </row>
    <row r="1263" spans="1:11" x14ac:dyDescent="0.2">
      <c r="A1263" s="235"/>
      <c r="B1263" s="2"/>
      <c r="C1263" s="773"/>
      <c r="D1263" s="407"/>
      <c r="E1263" s="425"/>
      <c r="F1263" s="425"/>
      <c r="G1263" s="425"/>
      <c r="H1263" s="405"/>
      <c r="I1263" s="409"/>
      <c r="J1263" s="410"/>
      <c r="K1263"/>
    </row>
    <row r="1264" spans="1:11" x14ac:dyDescent="0.2">
      <c r="A1264" s="235"/>
      <c r="B1264" s="2" t="s">
        <v>704</v>
      </c>
      <c r="C1264" s="773"/>
      <c r="D1264" s="407"/>
      <c r="E1264" s="425"/>
      <c r="F1264" s="425"/>
      <c r="G1264" s="425"/>
      <c r="H1264" s="405"/>
      <c r="I1264" s="409"/>
      <c r="J1264" s="410">
        <f>_xlfn.XLOOKUP(K1264,$K$8:$K$1206,$J$8:$J$1206)</f>
        <v>135011.99</v>
      </c>
      <c r="K1264">
        <v>23</v>
      </c>
    </row>
    <row r="1265" spans="1:11" x14ac:dyDescent="0.2">
      <c r="A1265" s="235"/>
      <c r="B1265" s="2"/>
      <c r="C1265" s="773"/>
      <c r="D1265" s="407"/>
      <c r="E1265" s="425"/>
      <c r="F1265" s="425"/>
      <c r="G1265" s="425"/>
      <c r="H1265" s="405"/>
      <c r="I1265" s="409"/>
      <c r="J1265" s="410"/>
      <c r="K1265"/>
    </row>
    <row r="1266" spans="1:11" x14ac:dyDescent="0.2">
      <c r="A1266" s="235"/>
      <c r="B1266" s="2" t="s">
        <v>705</v>
      </c>
      <c r="C1266" s="773"/>
      <c r="D1266" s="407"/>
      <c r="E1266" s="425"/>
      <c r="F1266" s="425"/>
      <c r="G1266" s="425"/>
      <c r="H1266" s="405"/>
      <c r="I1266" s="409"/>
      <c r="J1266" s="410">
        <f>_xlfn.XLOOKUP(K1266,$K$8:$K$1206,$J$8:$J$1206)</f>
        <v>318183.71999999997</v>
      </c>
      <c r="K1266">
        <v>24</v>
      </c>
    </row>
    <row r="1267" spans="1:11" x14ac:dyDescent="0.2">
      <c r="A1267" s="235"/>
      <c r="B1267" s="2"/>
      <c r="C1267" s="773"/>
      <c r="D1267" s="407"/>
      <c r="E1267" s="425"/>
      <c r="F1267" s="425"/>
      <c r="G1267" s="425"/>
      <c r="H1267" s="405"/>
      <c r="I1267" s="409"/>
      <c r="J1267" s="410"/>
      <c r="K1267"/>
    </row>
    <row r="1268" spans="1:11" x14ac:dyDescent="0.2">
      <c r="A1268" s="235"/>
      <c r="B1268" s="2" t="s">
        <v>706</v>
      </c>
      <c r="C1268" s="773"/>
      <c r="D1268" s="407"/>
      <c r="E1268" s="425"/>
      <c r="F1268" s="425"/>
      <c r="G1268" s="425"/>
      <c r="H1268" s="405"/>
      <c r="I1268" s="409"/>
      <c r="J1268" s="410">
        <f>_xlfn.XLOOKUP(K1268,$K$8:$K$1206,$J$8:$J$1206)</f>
        <v>259925.75</v>
      </c>
      <c r="K1268">
        <v>25</v>
      </c>
    </row>
    <row r="1269" spans="1:11" x14ac:dyDescent="0.2">
      <c r="A1269" s="235"/>
      <c r="B1269" s="2"/>
      <c r="C1269" s="773"/>
      <c r="D1269" s="407"/>
      <c r="E1269" s="425"/>
      <c r="F1269" s="425"/>
      <c r="G1269" s="425"/>
      <c r="H1269" s="405"/>
      <c r="I1269" s="409"/>
      <c r="J1269" s="410"/>
      <c r="K1269"/>
    </row>
    <row r="1270" spans="1:11" x14ac:dyDescent="0.2">
      <c r="A1270" s="235"/>
      <c r="B1270" s="2" t="s">
        <v>707</v>
      </c>
      <c r="C1270" s="773"/>
      <c r="D1270" s="407"/>
      <c r="E1270" s="425"/>
      <c r="F1270" s="425"/>
      <c r="G1270" s="425"/>
      <c r="H1270" s="405"/>
      <c r="I1270" s="409"/>
      <c r="J1270" s="410">
        <f>_xlfn.XLOOKUP(K1270,$K$8:$K$1206,$J$8:$J$1206)</f>
        <v>115537.51</v>
      </c>
      <c r="K1270">
        <v>26</v>
      </c>
    </row>
    <row r="1271" spans="1:11" x14ac:dyDescent="0.2">
      <c r="A1271" s="235"/>
      <c r="B1271" s="2"/>
      <c r="C1271" s="773"/>
      <c r="D1271" s="407"/>
      <c r="E1271" s="425"/>
      <c r="F1271" s="425"/>
      <c r="G1271" s="425"/>
      <c r="H1271" s="405"/>
      <c r="I1271" s="409"/>
      <c r="J1271" s="410"/>
      <c r="K1271"/>
    </row>
    <row r="1272" spans="1:11" x14ac:dyDescent="0.2">
      <c r="A1272" s="235"/>
      <c r="B1272" s="2" t="s">
        <v>708</v>
      </c>
      <c r="C1272" s="773"/>
      <c r="D1272" s="407"/>
      <c r="E1272" s="425"/>
      <c r="F1272" s="425"/>
      <c r="G1272" s="425"/>
      <c r="H1272" s="405"/>
      <c r="I1272" s="409"/>
      <c r="J1272" s="410">
        <f>_xlfn.XLOOKUP(K1272,$K$8:$K$1206,$J$8:$J$1206)</f>
        <v>53179.83</v>
      </c>
      <c r="K1272">
        <v>27</v>
      </c>
    </row>
    <row r="1273" spans="1:11" x14ac:dyDescent="0.2">
      <c r="A1273" s="235"/>
      <c r="B1273" s="2"/>
      <c r="C1273" s="773"/>
      <c r="D1273" s="407"/>
      <c r="E1273" s="425"/>
      <c r="F1273" s="425"/>
      <c r="G1273" s="425"/>
      <c r="H1273" s="405"/>
      <c r="I1273" s="409"/>
      <c r="J1273" s="410"/>
      <c r="K1273"/>
    </row>
    <row r="1274" spans="1:11" x14ac:dyDescent="0.2">
      <c r="A1274" s="235"/>
      <c r="B1274" s="2" t="s">
        <v>709</v>
      </c>
      <c r="C1274" s="773"/>
      <c r="D1274" s="407"/>
      <c r="E1274" s="425"/>
      <c r="F1274" s="425"/>
      <c r="G1274" s="425"/>
      <c r="H1274" s="405"/>
      <c r="I1274" s="409"/>
      <c r="J1274" s="410">
        <f>_xlfn.XLOOKUP(K1274,$K$8:$K$1206,$J$8:$J$1206)</f>
        <v>69394.17</v>
      </c>
      <c r="K1274">
        <v>28</v>
      </c>
    </row>
    <row r="1275" spans="1:11" x14ac:dyDescent="0.2">
      <c r="A1275" s="235"/>
      <c r="B1275" s="2"/>
      <c r="C1275" s="773"/>
      <c r="D1275" s="407"/>
      <c r="E1275" s="425"/>
      <c r="F1275" s="425"/>
      <c r="G1275" s="425"/>
      <c r="H1275" s="405"/>
      <c r="I1275" s="409"/>
      <c r="J1275" s="410"/>
      <c r="K1275"/>
    </row>
    <row r="1276" spans="1:11" x14ac:dyDescent="0.2">
      <c r="A1276" s="235"/>
      <c r="B1276" s="2" t="s">
        <v>710</v>
      </c>
      <c r="C1276" s="773"/>
      <c r="D1276" s="407"/>
      <c r="E1276" s="425"/>
      <c r="F1276" s="425"/>
      <c r="G1276" s="425"/>
      <c r="H1276" s="405"/>
      <c r="I1276" s="409"/>
      <c r="J1276" s="410">
        <f>_xlfn.XLOOKUP(K1276,$K$8:$K$1206,$J$8:$J$1206)</f>
        <v>3466453.48</v>
      </c>
      <c r="K1276">
        <v>29</v>
      </c>
    </row>
    <row r="1277" spans="1:11" x14ac:dyDescent="0.2">
      <c r="A1277" s="235"/>
      <c r="B1277" s="2"/>
      <c r="C1277" s="773"/>
      <c r="D1277" s="407"/>
      <c r="E1277" s="425"/>
      <c r="F1277" s="425"/>
      <c r="G1277" s="425"/>
      <c r="H1277" s="405"/>
      <c r="I1277" s="409"/>
      <c r="J1277" s="410"/>
      <c r="K1277"/>
    </row>
    <row r="1278" spans="1:11" x14ac:dyDescent="0.2">
      <c r="A1278" s="235"/>
      <c r="B1278" s="2" t="s">
        <v>711</v>
      </c>
      <c r="C1278" s="773"/>
      <c r="D1278" s="407"/>
      <c r="E1278" s="425"/>
      <c r="F1278" s="425"/>
      <c r="G1278" s="425"/>
      <c r="H1278" s="405"/>
      <c r="I1278" s="409"/>
      <c r="J1278" s="410">
        <f>_xlfn.XLOOKUP(K1278,$K$8:$K$1206,$J$8:$J$1206)</f>
        <v>398293.54</v>
      </c>
      <c r="K1278">
        <v>30</v>
      </c>
    </row>
    <row r="1279" spans="1:11" x14ac:dyDescent="0.2">
      <c r="A1279" s="235"/>
      <c r="B1279" s="2"/>
      <c r="C1279" s="773"/>
      <c r="D1279" s="407"/>
      <c r="E1279" s="425"/>
      <c r="F1279" s="425"/>
      <c r="G1279" s="425"/>
      <c r="H1279" s="405"/>
      <c r="I1279" s="409"/>
      <c r="J1279" s="410"/>
      <c r="K1279"/>
    </row>
    <row r="1280" spans="1:11" x14ac:dyDescent="0.2">
      <c r="A1280" s="235"/>
      <c r="B1280" s="2" t="s">
        <v>712</v>
      </c>
      <c r="C1280" s="773"/>
      <c r="D1280" s="407"/>
      <c r="E1280" s="425"/>
      <c r="F1280" s="425"/>
      <c r="G1280" s="425"/>
      <c r="H1280" s="405"/>
      <c r="I1280" s="409"/>
      <c r="J1280" s="410">
        <f>_xlfn.XLOOKUP(K1280,$K$8:$K$1206,$J$8:$J$1206)</f>
        <v>396908.38</v>
      </c>
      <c r="K1280">
        <v>31</v>
      </c>
    </row>
    <row r="1281" spans="1:11" ht="6.75" customHeight="1" x14ac:dyDescent="0.2">
      <c r="A1281" s="235"/>
      <c r="B1281" s="2"/>
      <c r="C1281" s="773"/>
      <c r="D1281" s="407"/>
      <c r="E1281" s="425"/>
      <c r="F1281" s="425"/>
      <c r="G1281" s="425"/>
      <c r="H1281" s="405"/>
      <c r="I1281" s="409"/>
      <c r="J1281" s="410"/>
      <c r="K1281"/>
    </row>
    <row r="1282" spans="1:11" x14ac:dyDescent="0.2">
      <c r="A1282" s="235"/>
      <c r="B1282" s="2" t="s">
        <v>713</v>
      </c>
      <c r="C1282" s="773"/>
      <c r="D1282" s="407"/>
      <c r="E1282" s="425"/>
      <c r="F1282" s="425"/>
      <c r="G1282" s="425"/>
      <c r="H1282" s="405"/>
      <c r="I1282" s="409"/>
      <c r="J1282" s="410">
        <f>_xlfn.XLOOKUP(K1282,$K$8:$K$1206,$J$8:$J$1206)</f>
        <v>0</v>
      </c>
      <c r="K1282">
        <v>32</v>
      </c>
    </row>
    <row r="1283" spans="1:11" hidden="1" x14ac:dyDescent="0.2">
      <c r="A1283" s="235"/>
      <c r="B1283" s="2"/>
      <c r="C1283" s="773"/>
      <c r="D1283" s="407"/>
      <c r="E1283" s="425"/>
      <c r="F1283" s="425"/>
      <c r="G1283" s="425"/>
      <c r="H1283" s="405"/>
      <c r="I1283" s="409"/>
      <c r="J1283" s="410"/>
      <c r="K1283"/>
    </row>
    <row r="1284" spans="1:11" ht="9" customHeight="1" x14ac:dyDescent="0.2">
      <c r="A1284" s="235"/>
      <c r="B1284" s="2"/>
      <c r="C1284" s="773"/>
      <c r="D1284" s="407"/>
      <c r="E1284" s="425"/>
      <c r="F1284" s="425"/>
      <c r="G1284" s="425"/>
      <c r="H1284" s="405"/>
      <c r="I1284" s="409"/>
      <c r="J1284" s="410"/>
      <c r="K1284"/>
    </row>
    <row r="1285" spans="1:11" s="8" customFormat="1" ht="30.75" thickBot="1" x14ac:dyDescent="0.3">
      <c r="A1285" s="31"/>
      <c r="B1285" s="32" t="str">
        <f>A3&amp;" 
TOTAL CARRIED TO SUMMARY (US$)"</f>
        <v>DIVISION 08 - OPENINGS 
TOTAL CARRIED TO SUMMARY (US$)</v>
      </c>
      <c r="C1285" s="772"/>
      <c r="D1285" s="445"/>
      <c r="E1285" s="412"/>
      <c r="F1285" s="412"/>
      <c r="G1285" s="412"/>
      <c r="H1285" s="411"/>
      <c r="I1285" s="413"/>
      <c r="J1285" s="413">
        <f>SUM(J1249:J1284)</f>
        <v>29360337.949999999</v>
      </c>
      <c r="K1285" s="448"/>
    </row>
    <row r="1286" spans="1:11" ht="15" thickTop="1" x14ac:dyDescent="0.2"/>
  </sheetData>
  <autoFilter ref="A8:J1206" xr:uid="{D3810536-6DF8-4BE7-98A6-2D54D49BDBF1}"/>
  <mergeCells count="8">
    <mergeCell ref="A1:J1"/>
    <mergeCell ref="A2:J2"/>
    <mergeCell ref="A3:J3"/>
    <mergeCell ref="A5:A7"/>
    <mergeCell ref="B5:B7"/>
    <mergeCell ref="C5:C6"/>
    <mergeCell ref="D5:D7"/>
    <mergeCell ref="E5:I5"/>
  </mergeCells>
  <phoneticPr fontId="16" type="noConversion"/>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B76D0-31FA-46C0-854A-CA963B7CB45E}">
  <sheetPr codeName="Sheet10">
    <pageSetUpPr fitToPage="1"/>
  </sheetPr>
  <dimension ref="A1:K398"/>
  <sheetViews>
    <sheetView showGridLines="0" view="pageBreakPreview" zoomScale="85" zoomScaleSheetLayoutView="85" workbookViewId="0">
      <pane ySplit="8" topLeftCell="A378"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775" customWidth="1"/>
    <col min="4" max="4" width="7.83203125" style="449" customWidth="1"/>
    <col min="5" max="8" width="15.83203125" style="426" customWidth="1"/>
    <col min="9" max="9" width="18.83203125" style="426" customWidth="1"/>
    <col min="10" max="10" width="20.83203125" style="426" customWidth="1"/>
    <col min="11" max="11" width="0" style="436" hidden="1" customWidth="1"/>
    <col min="12" max="16384" width="9.33203125" style="5"/>
  </cols>
  <sheetData>
    <row r="1" spans="1:11" ht="15" x14ac:dyDescent="0.2">
      <c r="A1" s="922" t="str">
        <f>Cover!A15&amp;" - "&amp;Cover!A17</f>
        <v>BILL NO 3 - MAIN TERMINAL BUILDING</v>
      </c>
      <c r="B1" s="922"/>
      <c r="C1" s="922"/>
      <c r="D1" s="922"/>
      <c r="E1" s="922"/>
      <c r="F1" s="922"/>
      <c r="G1" s="922"/>
      <c r="H1" s="922"/>
      <c r="I1" s="922"/>
      <c r="J1" s="922"/>
    </row>
    <row r="2" spans="1:11" ht="10.15" customHeight="1" x14ac:dyDescent="0.2">
      <c r="A2" s="922"/>
      <c r="B2" s="922"/>
      <c r="C2" s="922"/>
      <c r="D2" s="922"/>
      <c r="E2" s="922"/>
      <c r="F2" s="922"/>
      <c r="G2" s="922"/>
      <c r="H2" s="922"/>
      <c r="I2" s="922"/>
      <c r="J2" s="922"/>
    </row>
    <row r="3" spans="1:11" ht="15" x14ac:dyDescent="0.2">
      <c r="A3" s="922" t="s">
        <v>714</v>
      </c>
      <c r="B3" s="922"/>
      <c r="C3" s="922"/>
      <c r="D3" s="922"/>
      <c r="E3" s="922"/>
      <c r="F3" s="922"/>
      <c r="G3" s="922"/>
      <c r="H3" s="922"/>
      <c r="I3" s="922"/>
      <c r="J3" s="922"/>
    </row>
    <row r="4" spans="1:11" ht="10.15" customHeight="1" thickBot="1" x14ac:dyDescent="0.25">
      <c r="A4" s="52"/>
      <c r="B4" s="25"/>
      <c r="C4" s="767"/>
      <c r="D4" s="450"/>
      <c r="E4" s="392"/>
      <c r="F4" s="392"/>
      <c r="G4" s="392"/>
      <c r="H4" s="392"/>
      <c r="I4" s="392"/>
      <c r="J4" s="392"/>
    </row>
    <row r="5" spans="1:11" s="10" customFormat="1" ht="16.5" thickTop="1" thickBot="1" x14ac:dyDescent="0.25">
      <c r="A5" s="923" t="s">
        <v>65</v>
      </c>
      <c r="B5" s="925" t="s">
        <v>66</v>
      </c>
      <c r="C5" s="927" t="s">
        <v>67</v>
      </c>
      <c r="D5" s="928" t="s">
        <v>68</v>
      </c>
      <c r="E5" s="930" t="s">
        <v>69</v>
      </c>
      <c r="F5" s="930"/>
      <c r="G5" s="930"/>
      <c r="H5" s="930"/>
      <c r="I5" s="931"/>
      <c r="J5" s="428" t="s">
        <v>70</v>
      </c>
      <c r="K5" s="438"/>
    </row>
    <row r="6" spans="1:11" s="10" customFormat="1" ht="31.5" thickTop="1" thickBot="1" x14ac:dyDescent="0.25">
      <c r="A6" s="923"/>
      <c r="B6" s="925"/>
      <c r="C6" s="927"/>
      <c r="D6" s="928"/>
      <c r="E6" s="394" t="s">
        <v>71</v>
      </c>
      <c r="F6" s="395" t="s">
        <v>72</v>
      </c>
      <c r="G6" s="395" t="s">
        <v>73</v>
      </c>
      <c r="H6" s="395" t="s">
        <v>74</v>
      </c>
      <c r="I6" s="396" t="s">
        <v>75</v>
      </c>
      <c r="J6" s="397" t="s">
        <v>76</v>
      </c>
      <c r="K6" s="438"/>
    </row>
    <row r="7" spans="1:11" s="9" customFormat="1" ht="15.75" thickTop="1" thickBot="1" x14ac:dyDescent="0.25">
      <c r="A7" s="924"/>
      <c r="B7" s="926"/>
      <c r="C7" s="768" t="s">
        <v>77</v>
      </c>
      <c r="D7" s="929"/>
      <c r="E7" s="398" t="s">
        <v>78</v>
      </c>
      <c r="F7" s="398" t="s">
        <v>79</v>
      </c>
      <c r="G7" s="398" t="s">
        <v>80</v>
      </c>
      <c r="H7" s="399" t="s">
        <v>81</v>
      </c>
      <c r="I7" s="400" t="s">
        <v>82</v>
      </c>
      <c r="J7" s="400" t="s">
        <v>83</v>
      </c>
      <c r="K7" s="441"/>
    </row>
    <row r="8" spans="1:11" s="9" customFormat="1" ht="15.75" thickTop="1" x14ac:dyDescent="0.25">
      <c r="A8" s="44"/>
      <c r="B8" s="45"/>
      <c r="C8" s="868"/>
      <c r="D8" s="442"/>
      <c r="E8" s="461"/>
      <c r="F8" s="461"/>
      <c r="G8" s="461"/>
      <c r="H8" s="462"/>
      <c r="I8" s="463"/>
      <c r="J8" s="464"/>
      <c r="K8" s="441"/>
    </row>
    <row r="9" spans="1:11" ht="15" x14ac:dyDescent="0.25">
      <c r="A9" s="28"/>
      <c r="B9" s="46" t="s">
        <v>715</v>
      </c>
      <c r="C9" s="770"/>
      <c r="D9" s="407"/>
      <c r="E9" s="401"/>
      <c r="F9" s="401"/>
      <c r="G9" s="401"/>
      <c r="H9" s="402"/>
      <c r="I9" s="403"/>
      <c r="J9" s="404"/>
    </row>
    <row r="10" spans="1:11" ht="15" x14ac:dyDescent="0.25">
      <c r="A10" s="28"/>
      <c r="B10" s="46"/>
      <c r="C10" s="770"/>
      <c r="D10" s="407"/>
      <c r="E10" s="401"/>
      <c r="F10" s="401"/>
      <c r="G10" s="401"/>
      <c r="H10" s="402"/>
      <c r="I10" s="403"/>
      <c r="J10" s="404"/>
    </row>
    <row r="11" spans="1:11" ht="28.5" x14ac:dyDescent="0.25">
      <c r="A11" s="28"/>
      <c r="B11" s="34" t="s">
        <v>716</v>
      </c>
      <c r="C11" s="770"/>
      <c r="D11" s="407"/>
      <c r="E11" s="401"/>
      <c r="F11" s="401"/>
      <c r="G11" s="401"/>
      <c r="H11" s="402"/>
      <c r="I11" s="403"/>
      <c r="J11" s="404"/>
    </row>
    <row r="12" spans="1:11" ht="15" x14ac:dyDescent="0.25">
      <c r="A12" s="28"/>
      <c r="B12" s="38"/>
      <c r="C12" s="770"/>
      <c r="D12" s="407"/>
      <c r="E12" s="401"/>
      <c r="F12" s="401"/>
      <c r="G12" s="401"/>
      <c r="H12" s="402"/>
      <c r="I12" s="403"/>
      <c r="J12" s="404"/>
    </row>
    <row r="13" spans="1:11" x14ac:dyDescent="0.2">
      <c r="A13" s="28" t="s">
        <v>77</v>
      </c>
      <c r="B13" s="38" t="s">
        <v>717</v>
      </c>
      <c r="C13" s="773">
        <v>55148</v>
      </c>
      <c r="D13" s="407" t="s">
        <v>87</v>
      </c>
      <c r="E13" s="545">
        <v>5.26</v>
      </c>
      <c r="F13" s="545">
        <v>3.39</v>
      </c>
      <c r="G13" s="545">
        <v>11.96</v>
      </c>
      <c r="H13" s="545">
        <v>0</v>
      </c>
      <c r="I13" s="546">
        <f>E13+F13+G13+H13</f>
        <v>20.61</v>
      </c>
      <c r="J13" s="547">
        <f>I13*C13</f>
        <v>1136600.28</v>
      </c>
      <c r="K13" s="437"/>
    </row>
    <row r="14" spans="1:11" ht="15" x14ac:dyDescent="0.25">
      <c r="A14" s="28"/>
      <c r="B14" s="38"/>
      <c r="C14" s="770"/>
      <c r="D14" s="407"/>
      <c r="E14" s="401"/>
      <c r="F14" s="401"/>
      <c r="G14" s="401"/>
      <c r="H14" s="402"/>
      <c r="I14" s="403"/>
      <c r="J14" s="404"/>
    </row>
    <row r="15" spans="1:11" ht="28.5" x14ac:dyDescent="0.25">
      <c r="A15" s="28"/>
      <c r="B15" s="34" t="s">
        <v>716</v>
      </c>
      <c r="C15" s="770"/>
      <c r="D15" s="407"/>
      <c r="E15" s="401"/>
      <c r="F15" s="401"/>
      <c r="G15" s="401"/>
      <c r="H15" s="402"/>
      <c r="I15" s="403"/>
      <c r="J15" s="404"/>
    </row>
    <row r="16" spans="1:11" ht="15" x14ac:dyDescent="0.25">
      <c r="A16" s="28"/>
      <c r="B16" s="38"/>
      <c r="C16" s="770"/>
      <c r="D16" s="407"/>
      <c r="E16" s="401"/>
      <c r="F16" s="401"/>
      <c r="G16" s="401"/>
      <c r="H16" s="402"/>
      <c r="I16" s="403"/>
      <c r="J16" s="404"/>
    </row>
    <row r="17" spans="1:11" x14ac:dyDescent="0.2">
      <c r="A17" s="28" t="s">
        <v>78</v>
      </c>
      <c r="B17" s="38" t="s">
        <v>3561</v>
      </c>
      <c r="C17" s="770">
        <f>+C301+C303</f>
        <v>6496</v>
      </c>
      <c r="D17" s="407" t="s">
        <v>87</v>
      </c>
      <c r="E17" s="545">
        <v>5.26</v>
      </c>
      <c r="F17" s="545">
        <v>3.7</v>
      </c>
      <c r="G17" s="545">
        <v>13.23</v>
      </c>
      <c r="H17" s="545">
        <v>0</v>
      </c>
      <c r="I17" s="546">
        <f>E17+F17+G17+H17</f>
        <v>22.19</v>
      </c>
      <c r="J17" s="547">
        <f>I17*C17</f>
        <v>144146.23999999999</v>
      </c>
      <c r="K17" s="437"/>
    </row>
    <row r="18" spans="1:11" ht="15" x14ac:dyDescent="0.25">
      <c r="A18" s="28"/>
      <c r="B18" s="38"/>
      <c r="C18" s="770"/>
      <c r="D18" s="407"/>
      <c r="E18" s="401"/>
      <c r="F18" s="401"/>
      <c r="G18" s="401"/>
      <c r="H18" s="402"/>
      <c r="I18" s="403"/>
      <c r="J18" s="404"/>
    </row>
    <row r="19" spans="1:11" ht="27" customHeight="1" x14ac:dyDescent="0.25">
      <c r="A19" s="28"/>
      <c r="B19" s="34" t="s">
        <v>718</v>
      </c>
      <c r="C19" s="770"/>
      <c r="D19" s="407"/>
      <c r="E19" s="401"/>
      <c r="F19" s="401"/>
      <c r="G19" s="401"/>
      <c r="H19" s="402"/>
      <c r="I19" s="403"/>
      <c r="J19" s="404"/>
    </row>
    <row r="20" spans="1:11" ht="15" x14ac:dyDescent="0.25">
      <c r="A20" s="28"/>
      <c r="B20" s="38"/>
      <c r="C20" s="770"/>
      <c r="D20" s="407"/>
      <c r="E20" s="401"/>
      <c r="F20" s="401"/>
      <c r="G20" s="401"/>
      <c r="H20" s="402"/>
      <c r="I20" s="403"/>
      <c r="J20" s="404"/>
    </row>
    <row r="21" spans="1:11" x14ac:dyDescent="0.2">
      <c r="A21" s="28" t="s">
        <v>79</v>
      </c>
      <c r="B21" s="38" t="s">
        <v>3562</v>
      </c>
      <c r="C21" s="770">
        <f>+C127</f>
        <v>2801</v>
      </c>
      <c r="D21" s="407" t="s">
        <v>87</v>
      </c>
      <c r="E21" s="545">
        <v>7.44</v>
      </c>
      <c r="F21" s="545">
        <v>2.79</v>
      </c>
      <c r="G21" s="545">
        <v>3.88</v>
      </c>
      <c r="H21" s="545">
        <v>0</v>
      </c>
      <c r="I21" s="546">
        <f>E21+F21+G21+H21</f>
        <v>14.11</v>
      </c>
      <c r="J21" s="547">
        <f>I21*C21</f>
        <v>39522.11</v>
      </c>
      <c r="K21" s="437"/>
    </row>
    <row r="22" spans="1:11" ht="15" x14ac:dyDescent="0.25">
      <c r="A22" s="28"/>
      <c r="B22" s="38"/>
      <c r="C22" s="770"/>
      <c r="D22" s="407"/>
      <c r="E22" s="401"/>
      <c r="F22" s="401"/>
      <c r="G22" s="401"/>
      <c r="H22" s="402"/>
      <c r="I22" s="403"/>
      <c r="J22" s="404"/>
    </row>
    <row r="23" spans="1:11" x14ac:dyDescent="0.2">
      <c r="A23" s="28" t="s">
        <v>80</v>
      </c>
      <c r="B23" s="38" t="s">
        <v>3563</v>
      </c>
      <c r="C23" s="770">
        <f>+C131+C157+C167+C169</f>
        <v>36440</v>
      </c>
      <c r="D23" s="407" t="s">
        <v>87</v>
      </c>
      <c r="E23" s="545">
        <v>7.44</v>
      </c>
      <c r="F23" s="545">
        <v>2.79</v>
      </c>
      <c r="G23" s="545">
        <v>3.88</v>
      </c>
      <c r="H23" s="545">
        <v>0</v>
      </c>
      <c r="I23" s="546">
        <f>E23+F23+G23+H23</f>
        <v>14.11</v>
      </c>
      <c r="J23" s="547">
        <f>I23*C23</f>
        <v>514168.4</v>
      </c>
      <c r="K23" s="437"/>
    </row>
    <row r="24" spans="1:11" ht="15" x14ac:dyDescent="0.25">
      <c r="A24" s="28"/>
      <c r="B24" s="38"/>
      <c r="C24" s="770"/>
      <c r="D24" s="407"/>
      <c r="E24" s="401"/>
      <c r="F24" s="401"/>
      <c r="G24" s="401"/>
      <c r="H24" s="402"/>
      <c r="I24" s="403"/>
      <c r="J24" s="404"/>
    </row>
    <row r="25" spans="1:11" x14ac:dyDescent="0.2">
      <c r="A25" s="28" t="s">
        <v>81</v>
      </c>
      <c r="B25" s="38" t="s">
        <v>3564</v>
      </c>
      <c r="C25" s="770">
        <f>+C226+C234</f>
        <v>328</v>
      </c>
      <c r="D25" s="407" t="s">
        <v>87</v>
      </c>
      <c r="E25" s="545">
        <v>7.44</v>
      </c>
      <c r="F25" s="545">
        <v>2.79</v>
      </c>
      <c r="G25" s="545">
        <v>3.88</v>
      </c>
      <c r="H25" s="545">
        <v>0</v>
      </c>
      <c r="I25" s="546">
        <f>E25+F25+G25+H25</f>
        <v>14.11</v>
      </c>
      <c r="J25" s="547">
        <f>I25*C25</f>
        <v>4628.08</v>
      </c>
      <c r="K25" s="437"/>
    </row>
    <row r="26" spans="1:11" ht="15" x14ac:dyDescent="0.25">
      <c r="A26" s="28"/>
      <c r="B26" s="38"/>
      <c r="C26" s="770"/>
      <c r="D26" s="407"/>
      <c r="E26" s="401"/>
      <c r="F26" s="401"/>
      <c r="G26" s="401"/>
      <c r="H26" s="402"/>
      <c r="I26" s="403"/>
      <c r="J26" s="404"/>
    </row>
    <row r="27" spans="1:11" x14ac:dyDescent="0.2">
      <c r="A27" s="28" t="s">
        <v>92</v>
      </c>
      <c r="B27" s="38" t="s">
        <v>3565</v>
      </c>
      <c r="C27" s="770">
        <f>+C268+C270+C272+C274</f>
        <v>9267</v>
      </c>
      <c r="D27" s="407" t="s">
        <v>87</v>
      </c>
      <c r="E27" s="545">
        <v>7.44</v>
      </c>
      <c r="F27" s="545">
        <v>2.79</v>
      </c>
      <c r="G27" s="545">
        <v>3.88</v>
      </c>
      <c r="H27" s="545">
        <v>0</v>
      </c>
      <c r="I27" s="546">
        <f>E27+F27+G27+H27</f>
        <v>14.11</v>
      </c>
      <c r="J27" s="547">
        <f>I27*C27</f>
        <v>130757.37</v>
      </c>
      <c r="K27" s="437"/>
    </row>
    <row r="28" spans="1:11" s="4" customFormat="1" x14ac:dyDescent="0.2">
      <c r="A28" s="28"/>
      <c r="B28" s="38"/>
      <c r="C28" s="770"/>
      <c r="D28" s="407"/>
      <c r="E28" s="414"/>
      <c r="F28" s="405"/>
      <c r="G28" s="425"/>
      <c r="H28" s="405"/>
      <c r="I28" s="409"/>
      <c r="J28" s="410"/>
      <c r="K28" s="437"/>
    </row>
    <row r="29" spans="1:11" x14ac:dyDescent="0.2">
      <c r="A29" s="28" t="s">
        <v>94</v>
      </c>
      <c r="B29" s="38" t="s">
        <v>3566</v>
      </c>
      <c r="C29" s="770">
        <f>+C240+C246+C248+C262+C242</f>
        <v>26955</v>
      </c>
      <c r="D29" s="407" t="s">
        <v>87</v>
      </c>
      <c r="E29" s="545">
        <v>7.44</v>
      </c>
      <c r="F29" s="545">
        <v>2.79</v>
      </c>
      <c r="G29" s="545">
        <v>3.88</v>
      </c>
      <c r="H29" s="545">
        <v>0</v>
      </c>
      <c r="I29" s="546">
        <f>E29+F29+G29+H29</f>
        <v>14.11</v>
      </c>
      <c r="J29" s="547">
        <f>I29*C29</f>
        <v>380335.05</v>
      </c>
      <c r="K29" s="437"/>
    </row>
    <row r="30" spans="1:11" ht="15" x14ac:dyDescent="0.25">
      <c r="A30" s="28"/>
      <c r="B30" s="38"/>
      <c r="C30" s="770"/>
      <c r="D30" s="407"/>
      <c r="E30" s="401"/>
      <c r="F30" s="401"/>
      <c r="G30" s="401"/>
      <c r="H30" s="402"/>
      <c r="I30" s="403"/>
      <c r="J30" s="424"/>
    </row>
    <row r="31" spans="1:11" ht="15" x14ac:dyDescent="0.25">
      <c r="A31" s="28"/>
      <c r="B31" s="38"/>
      <c r="C31" s="770"/>
      <c r="D31" s="407"/>
      <c r="E31" s="401"/>
      <c r="F31" s="401"/>
      <c r="G31" s="401"/>
      <c r="H31" s="402"/>
      <c r="I31" s="403"/>
      <c r="J31" s="424"/>
    </row>
    <row r="32" spans="1:11" ht="15" x14ac:dyDescent="0.25">
      <c r="A32" s="28"/>
      <c r="B32" s="38"/>
      <c r="C32" s="770"/>
      <c r="D32" s="407"/>
      <c r="E32" s="401"/>
      <c r="F32" s="401"/>
      <c r="G32" s="401"/>
      <c r="H32" s="402"/>
      <c r="I32" s="403"/>
      <c r="J32" s="424"/>
    </row>
    <row r="33" spans="1:11" ht="6" customHeight="1" x14ac:dyDescent="0.25">
      <c r="A33" s="28"/>
      <c r="B33" s="38"/>
      <c r="C33" s="770"/>
      <c r="D33" s="407"/>
      <c r="E33" s="401"/>
      <c r="F33" s="401"/>
      <c r="G33" s="401"/>
      <c r="H33" s="402"/>
      <c r="I33" s="403"/>
      <c r="J33" s="424"/>
    </row>
    <row r="34" spans="1:11" ht="6" customHeight="1" x14ac:dyDescent="0.25">
      <c r="A34" s="28"/>
      <c r="B34" s="38"/>
      <c r="C34" s="770"/>
      <c r="D34" s="407"/>
      <c r="E34" s="401"/>
      <c r="F34" s="401"/>
      <c r="G34" s="401"/>
      <c r="H34" s="402"/>
      <c r="I34" s="403"/>
      <c r="J34" s="424"/>
    </row>
    <row r="35" spans="1:11" ht="15" x14ac:dyDescent="0.25">
      <c r="A35" s="28"/>
      <c r="B35" s="38"/>
      <c r="C35" s="770"/>
      <c r="D35" s="407"/>
      <c r="E35" s="401"/>
      <c r="F35" s="401"/>
      <c r="G35" s="401"/>
      <c r="H35" s="402"/>
      <c r="I35" s="403"/>
      <c r="J35" s="424"/>
    </row>
    <row r="36" spans="1:11" ht="8.25" customHeight="1" x14ac:dyDescent="0.25">
      <c r="A36" s="28"/>
      <c r="B36" s="38"/>
      <c r="C36" s="770"/>
      <c r="D36" s="407"/>
      <c r="E36" s="401"/>
      <c r="F36" s="401"/>
      <c r="G36" s="401"/>
      <c r="H36" s="402"/>
      <c r="I36" s="403"/>
      <c r="J36" s="424"/>
    </row>
    <row r="37" spans="1:11" ht="15" x14ac:dyDescent="0.25">
      <c r="A37" s="28"/>
      <c r="B37" s="38"/>
      <c r="C37" s="770"/>
      <c r="D37" s="407"/>
      <c r="E37" s="401"/>
      <c r="F37" s="401"/>
      <c r="G37" s="401"/>
      <c r="H37" s="402"/>
      <c r="I37" s="403"/>
      <c r="J37" s="424"/>
    </row>
    <row r="38" spans="1:11" ht="15" x14ac:dyDescent="0.25">
      <c r="A38" s="28"/>
      <c r="B38" s="38"/>
      <c r="C38" s="770"/>
      <c r="D38" s="407"/>
      <c r="E38" s="401"/>
      <c r="F38" s="401"/>
      <c r="G38" s="401"/>
      <c r="H38" s="402"/>
      <c r="I38" s="403"/>
      <c r="J38" s="424"/>
    </row>
    <row r="39" spans="1:11" ht="15" x14ac:dyDescent="0.25">
      <c r="A39" s="28"/>
      <c r="B39" s="38"/>
      <c r="C39" s="770"/>
      <c r="D39" s="407"/>
      <c r="E39" s="401"/>
      <c r="F39" s="401"/>
      <c r="G39" s="401"/>
      <c r="H39" s="402"/>
      <c r="I39" s="403"/>
      <c r="J39" s="424"/>
    </row>
    <row r="40" spans="1:11" ht="15" x14ac:dyDescent="0.25">
      <c r="A40" s="28"/>
      <c r="B40" s="38"/>
      <c r="C40" s="770"/>
      <c r="D40" s="407"/>
      <c r="E40" s="401"/>
      <c r="F40" s="401"/>
      <c r="G40" s="401"/>
      <c r="H40" s="402"/>
      <c r="I40" s="403"/>
      <c r="J40" s="424"/>
    </row>
    <row r="41" spans="1:11" ht="15" x14ac:dyDescent="0.25">
      <c r="A41" s="28"/>
      <c r="B41" s="38"/>
      <c r="C41" s="770"/>
      <c r="D41" s="407"/>
      <c r="E41" s="401"/>
      <c r="F41" s="401"/>
      <c r="G41" s="401"/>
      <c r="H41" s="402"/>
      <c r="I41" s="403"/>
      <c r="J41" s="424"/>
    </row>
    <row r="42" spans="1:11" ht="8.25" customHeight="1" x14ac:dyDescent="0.25">
      <c r="A42" s="28"/>
      <c r="B42" s="38"/>
      <c r="C42" s="770"/>
      <c r="D42" s="407"/>
      <c r="E42" s="401"/>
      <c r="F42" s="401"/>
      <c r="G42" s="401"/>
      <c r="H42" s="402"/>
      <c r="I42" s="403"/>
      <c r="J42" s="424"/>
    </row>
    <row r="43" spans="1:11" ht="15.75" thickBot="1" x14ac:dyDescent="0.3">
      <c r="A43" s="31"/>
      <c r="B43" s="56" t="s">
        <v>111</v>
      </c>
      <c r="C43" s="772"/>
      <c r="D43" s="445"/>
      <c r="E43" s="412"/>
      <c r="F43" s="412"/>
      <c r="G43" s="412"/>
      <c r="H43" s="411"/>
      <c r="I43" s="413"/>
      <c r="J43" s="413">
        <f>SUM(J9:J42)</f>
        <v>2350157.5299999998</v>
      </c>
      <c r="K43" s="436">
        <v>1</v>
      </c>
    </row>
    <row r="44" spans="1:11" s="4" customFormat="1" ht="15.75" thickTop="1" x14ac:dyDescent="0.2">
      <c r="A44" s="28"/>
      <c r="B44" s="60"/>
      <c r="C44" s="809"/>
      <c r="D44" s="451"/>
      <c r="E44" s="414"/>
      <c r="F44" s="405"/>
      <c r="G44" s="425"/>
      <c r="H44" s="405"/>
      <c r="I44" s="409"/>
      <c r="J44" s="410"/>
      <c r="K44" s="437"/>
    </row>
    <row r="45" spans="1:11" ht="15" x14ac:dyDescent="0.25">
      <c r="A45" s="28"/>
      <c r="B45" s="46" t="s">
        <v>719</v>
      </c>
      <c r="C45" s="770"/>
      <c r="D45" s="407"/>
      <c r="E45" s="401"/>
      <c r="F45" s="401"/>
      <c r="G45" s="401"/>
      <c r="H45" s="402"/>
      <c r="I45" s="403"/>
      <c r="J45" s="404"/>
    </row>
    <row r="46" spans="1:11" ht="9" customHeight="1" x14ac:dyDescent="0.25">
      <c r="A46" s="28"/>
      <c r="B46" s="238"/>
      <c r="C46" s="770"/>
      <c r="D46" s="407"/>
      <c r="E46" s="401"/>
      <c r="F46" s="401"/>
      <c r="G46" s="401"/>
      <c r="H46" s="402"/>
      <c r="I46" s="403"/>
      <c r="J46" s="404"/>
    </row>
    <row r="47" spans="1:11" ht="42.75" x14ac:dyDescent="0.25">
      <c r="A47" s="28"/>
      <c r="B47" s="34" t="s">
        <v>720</v>
      </c>
      <c r="C47" s="770"/>
      <c r="D47" s="407"/>
      <c r="E47" s="401"/>
      <c r="F47" s="401"/>
      <c r="G47" s="401"/>
      <c r="H47" s="402"/>
      <c r="I47" s="403"/>
      <c r="J47" s="404"/>
    </row>
    <row r="48" spans="1:11" ht="9.75" customHeight="1" x14ac:dyDescent="0.25">
      <c r="A48" s="28"/>
      <c r="B48" s="38"/>
      <c r="C48" s="773"/>
      <c r="D48" s="407"/>
      <c r="E48" s="401"/>
      <c r="F48" s="401"/>
      <c r="G48" s="401"/>
      <c r="H48" s="402"/>
      <c r="I48" s="403"/>
      <c r="J48" s="404"/>
    </row>
    <row r="49" spans="1:11" ht="15.75" customHeight="1" x14ac:dyDescent="0.2">
      <c r="A49" s="28" t="s">
        <v>77</v>
      </c>
      <c r="B49" s="57" t="s">
        <v>734</v>
      </c>
      <c r="C49" s="771">
        <v>12</v>
      </c>
      <c r="D49" s="407" t="s">
        <v>87</v>
      </c>
      <c r="E49" s="545">
        <v>0</v>
      </c>
      <c r="F49" s="545">
        <v>0</v>
      </c>
      <c r="G49" s="545">
        <v>0</v>
      </c>
      <c r="H49" s="545">
        <v>116.13</v>
      </c>
      <c r="I49" s="546">
        <f>E49+F49+G49+H49</f>
        <v>116.13</v>
      </c>
      <c r="J49" s="547">
        <f>I49*C49</f>
        <v>1393.56</v>
      </c>
      <c r="K49" s="437"/>
    </row>
    <row r="50" spans="1:11" ht="12.75" customHeight="1" x14ac:dyDescent="0.25">
      <c r="A50" s="28"/>
      <c r="B50" s="57"/>
      <c r="C50" s="771"/>
      <c r="D50" s="407"/>
      <c r="E50" s="401"/>
      <c r="F50" s="401"/>
      <c r="G50" s="401"/>
      <c r="H50" s="402"/>
      <c r="I50" s="403"/>
      <c r="J50" s="404"/>
    </row>
    <row r="51" spans="1:11" ht="15.75" customHeight="1" x14ac:dyDescent="0.2">
      <c r="A51" s="28" t="str">
        <f>IF(D57&gt;0,IF(INDEX(A4:A50,MATCH(REPT("z",255),A4:A50))="H","J",IF(INDEX(A4:A50,MATCH(REPT("z",255),A4:A50))="N","P",CHAR(CODE(INDEX(A4:A50,MATCH(REPT("z",255),A4:A50)))+1))),)</f>
        <v>B</v>
      </c>
      <c r="B51" s="57" t="s">
        <v>735</v>
      </c>
      <c r="C51" s="771">
        <v>13</v>
      </c>
      <c r="D51" s="407" t="s">
        <v>87</v>
      </c>
      <c r="E51" s="545">
        <v>0</v>
      </c>
      <c r="F51" s="545">
        <v>0</v>
      </c>
      <c r="G51" s="545">
        <v>0</v>
      </c>
      <c r="H51" s="545">
        <v>116.13</v>
      </c>
      <c r="I51" s="546">
        <f>E51+F51+G51+H51</f>
        <v>116.13</v>
      </c>
      <c r="J51" s="547">
        <f>I51*C51</f>
        <v>1509.69</v>
      </c>
      <c r="K51" s="437"/>
    </row>
    <row r="52" spans="1:11" ht="9.75" customHeight="1" x14ac:dyDescent="0.25">
      <c r="A52" s="28"/>
      <c r="B52" s="38"/>
      <c r="C52" s="773"/>
      <c r="D52" s="407"/>
      <c r="E52" s="401"/>
      <c r="F52" s="401"/>
      <c r="G52" s="401"/>
      <c r="H52" s="402"/>
      <c r="I52" s="403"/>
      <c r="J52" s="404"/>
    </row>
    <row r="53" spans="1:11" ht="15.75" customHeight="1" x14ac:dyDescent="0.25">
      <c r="A53" s="28"/>
      <c r="B53" s="239" t="s">
        <v>3963</v>
      </c>
      <c r="C53" s="771"/>
      <c r="D53" s="407"/>
      <c r="E53" s="401"/>
      <c r="F53" s="401"/>
      <c r="G53" s="401"/>
      <c r="H53" s="402"/>
      <c r="I53" s="403"/>
      <c r="J53" s="404"/>
    </row>
    <row r="54" spans="1:11" ht="9.75" customHeight="1" x14ac:dyDescent="0.25">
      <c r="A54" s="28"/>
      <c r="B54" s="38"/>
      <c r="C54" s="773"/>
      <c r="D54" s="407"/>
      <c r="E54" s="401"/>
      <c r="F54" s="401"/>
      <c r="G54" s="401"/>
      <c r="H54" s="402"/>
      <c r="I54" s="403"/>
      <c r="J54" s="404"/>
    </row>
    <row r="55" spans="1:11" ht="15.75" customHeight="1" x14ac:dyDescent="0.2">
      <c r="A55" s="28" t="str">
        <f>IF(D59&gt;0,IF(INDEX(A8:A54,MATCH(REPT("z",255),A8:A54))="H","J",IF(INDEX(A8:A54,MATCH(REPT("z",255),A8:A54))="N","P",CHAR(CODE(INDEX(A8:A54,MATCH(REPT("z",255),A8:A54)))+1))),)</f>
        <v>C</v>
      </c>
      <c r="B55" s="57" t="s">
        <v>721</v>
      </c>
      <c r="C55" s="771">
        <v>420</v>
      </c>
      <c r="D55" s="407" t="s">
        <v>87</v>
      </c>
      <c r="E55" s="545">
        <v>0</v>
      </c>
      <c r="F55" s="545">
        <v>0</v>
      </c>
      <c r="G55" s="545">
        <v>0</v>
      </c>
      <c r="H55" s="545">
        <v>158.86000000000001</v>
      </c>
      <c r="I55" s="546">
        <f>E55+F55+G55+H55</f>
        <v>158.86000000000001</v>
      </c>
      <c r="J55" s="547">
        <f>I55*C55</f>
        <v>66721.2</v>
      </c>
      <c r="K55" s="437"/>
    </row>
    <row r="56" spans="1:11" ht="12.75" customHeight="1" x14ac:dyDescent="0.25">
      <c r="A56" s="28"/>
      <c r="B56" s="57"/>
      <c r="C56" s="869"/>
      <c r="D56" s="474"/>
      <c r="E56" s="401"/>
      <c r="F56" s="401"/>
      <c r="G56" s="401"/>
      <c r="H56" s="402"/>
      <c r="I56" s="403"/>
      <c r="J56" s="404"/>
    </row>
    <row r="57" spans="1:11" ht="15.75" customHeight="1" x14ac:dyDescent="0.2">
      <c r="A57" s="28" t="str">
        <f>IF(D61&gt;0,IF(INDEX(A8:A56,MATCH(REPT("z",255),A8:A56))="H","J",IF(INDEX(A8:A56,MATCH(REPT("z",255),A8:A56))="N","P",CHAR(CODE(INDEX(A8:A56,MATCH(REPT("z",255),A8:A56)))+1))),)</f>
        <v>D</v>
      </c>
      <c r="B57" s="57" t="s">
        <v>722</v>
      </c>
      <c r="C57" s="771">
        <v>147</v>
      </c>
      <c r="D57" s="407" t="s">
        <v>87</v>
      </c>
      <c r="E57" s="545">
        <v>0</v>
      </c>
      <c r="F57" s="545">
        <v>0</v>
      </c>
      <c r="G57" s="545">
        <v>0</v>
      </c>
      <c r="H57" s="545">
        <v>116.13</v>
      </c>
      <c r="I57" s="546">
        <f>E57+F57+G57+H57</f>
        <v>116.13</v>
      </c>
      <c r="J57" s="547">
        <f>I57*C57</f>
        <v>17071.11</v>
      </c>
      <c r="K57" s="437"/>
    </row>
    <row r="58" spans="1:11" ht="12.75" customHeight="1" x14ac:dyDescent="0.25">
      <c r="A58" s="28"/>
      <c r="B58" s="57"/>
      <c r="C58" s="771"/>
      <c r="D58" s="474"/>
      <c r="E58" s="401"/>
      <c r="F58" s="401"/>
      <c r="G58" s="401"/>
      <c r="H58" s="402"/>
      <c r="I58" s="403"/>
      <c r="J58" s="404"/>
    </row>
    <row r="59" spans="1:11" ht="15.75" customHeight="1" x14ac:dyDescent="0.2">
      <c r="A59" s="28" t="str">
        <f>IF(D63&gt;0,IF(INDEX(A10:A58,MATCH(REPT("z",255),A10:A58))="H","J",IF(INDEX(A10:A58,MATCH(REPT("z",255),A10:A58))="N","P",CHAR(CODE(INDEX(A10:A58,MATCH(REPT("z",255),A10:A58)))+1))),)</f>
        <v>E</v>
      </c>
      <c r="B59" s="57" t="s">
        <v>723</v>
      </c>
      <c r="C59" s="771">
        <v>100</v>
      </c>
      <c r="D59" s="407" t="s">
        <v>87</v>
      </c>
      <c r="E59" s="545">
        <v>0</v>
      </c>
      <c r="F59" s="545">
        <v>0</v>
      </c>
      <c r="G59" s="545">
        <v>0</v>
      </c>
      <c r="H59" s="545">
        <v>82.95</v>
      </c>
      <c r="I59" s="546">
        <f>E59+F59+G59+H59</f>
        <v>82.95</v>
      </c>
      <c r="J59" s="547">
        <f>I59*C59</f>
        <v>8295</v>
      </c>
      <c r="K59" s="437"/>
    </row>
    <row r="60" spans="1:11" ht="12.75" customHeight="1" x14ac:dyDescent="0.25">
      <c r="A60" s="28"/>
      <c r="B60" s="57"/>
      <c r="C60" s="771"/>
      <c r="D60" s="474"/>
      <c r="E60" s="401"/>
      <c r="F60" s="401"/>
      <c r="G60" s="401"/>
      <c r="H60" s="402"/>
      <c r="I60" s="403"/>
      <c r="J60" s="404"/>
    </row>
    <row r="61" spans="1:11" ht="15.75" customHeight="1" x14ac:dyDescent="0.2">
      <c r="A61" s="28" t="str">
        <f>IF(D65&gt;0,IF(INDEX(A12:A60,MATCH(REPT("z",255),A12:A60))="H","J",IF(INDEX(A12:A60,MATCH(REPT("z",255),A12:A60))="N","P",CHAR(CODE(INDEX(A12:A60,MATCH(REPT("z",255),A12:A60)))+1))),)</f>
        <v>F</v>
      </c>
      <c r="B61" s="57" t="s">
        <v>724</v>
      </c>
      <c r="C61" s="771">
        <v>3760</v>
      </c>
      <c r="D61" s="407" t="s">
        <v>87</v>
      </c>
      <c r="E61" s="545">
        <v>0</v>
      </c>
      <c r="F61" s="545">
        <v>0</v>
      </c>
      <c r="G61" s="545">
        <v>0</v>
      </c>
      <c r="H61" s="545">
        <v>177.13</v>
      </c>
      <c r="I61" s="546">
        <f>E61+F61+G61+H61</f>
        <v>177.13</v>
      </c>
      <c r="J61" s="547">
        <f>I61*C61</f>
        <v>666008.80000000005</v>
      </c>
      <c r="K61" s="437"/>
    </row>
    <row r="62" spans="1:11" ht="12.75" customHeight="1" x14ac:dyDescent="0.25">
      <c r="A62" s="28"/>
      <c r="B62" s="57"/>
      <c r="C62" s="869"/>
      <c r="D62" s="474"/>
      <c r="E62" s="401"/>
      <c r="F62" s="401"/>
      <c r="G62" s="401"/>
      <c r="H62" s="402"/>
      <c r="I62" s="403"/>
      <c r="J62" s="404"/>
    </row>
    <row r="63" spans="1:11" ht="15.75" customHeight="1" x14ac:dyDescent="0.2">
      <c r="A63" s="28" t="str">
        <f>IF(D67&gt;0,IF(INDEX(A14:A62,MATCH(REPT("z",255),A14:A62))="H","J",IF(INDEX(A14:A62,MATCH(REPT("z",255),A14:A62))="N","P",CHAR(CODE(INDEX(A14:A62,MATCH(REPT("z",255),A14:A62)))+1))),)</f>
        <v>G</v>
      </c>
      <c r="B63" s="57" t="s">
        <v>725</v>
      </c>
      <c r="C63" s="771">
        <v>620</v>
      </c>
      <c r="D63" s="407" t="s">
        <v>87</v>
      </c>
      <c r="E63" s="545">
        <v>0</v>
      </c>
      <c r="F63" s="545">
        <v>0</v>
      </c>
      <c r="G63" s="545">
        <v>0</v>
      </c>
      <c r="H63" s="545">
        <v>173.01</v>
      </c>
      <c r="I63" s="546">
        <f>E63+F63+G63+H63</f>
        <v>173.01</v>
      </c>
      <c r="J63" s="547">
        <f>I63*C63</f>
        <v>107266.2</v>
      </c>
      <c r="K63" s="437"/>
    </row>
    <row r="64" spans="1:11" ht="12.75" customHeight="1" x14ac:dyDescent="0.25">
      <c r="A64" s="28"/>
      <c r="B64" s="57"/>
      <c r="C64" s="771"/>
      <c r="D64" s="474"/>
      <c r="E64" s="401"/>
      <c r="F64" s="401"/>
      <c r="G64" s="401"/>
      <c r="H64" s="402"/>
      <c r="I64" s="403"/>
      <c r="J64" s="404"/>
    </row>
    <row r="65" spans="1:11" ht="15.75" customHeight="1" x14ac:dyDescent="0.2">
      <c r="A65" s="28" t="str">
        <f>IF(D69&gt;0,IF(INDEX(A14:A64,MATCH(REPT("z",255),A14:A64))="H","J",IF(INDEX(A14:A64,MATCH(REPT("z",255),A14:A64))="N","P",CHAR(CODE(INDEX(A14:A64,MATCH(REPT("z",255),A14:A64)))+1))),)</f>
        <v>H</v>
      </c>
      <c r="B65" s="57" t="s">
        <v>726</v>
      </c>
      <c r="C65" s="771">
        <v>924</v>
      </c>
      <c r="D65" s="407" t="s">
        <v>87</v>
      </c>
      <c r="E65" s="545">
        <v>0</v>
      </c>
      <c r="F65" s="545">
        <v>0</v>
      </c>
      <c r="G65" s="545">
        <v>0</v>
      </c>
      <c r="H65" s="545">
        <v>194.11</v>
      </c>
      <c r="I65" s="546">
        <f>E65+F65+G65+H65</f>
        <v>194.11</v>
      </c>
      <c r="J65" s="547">
        <f>I65*C65</f>
        <v>179357.64</v>
      </c>
      <c r="K65" s="437"/>
    </row>
    <row r="66" spans="1:11" ht="12.75" customHeight="1" x14ac:dyDescent="0.25">
      <c r="A66" s="28"/>
      <c r="B66" s="57"/>
      <c r="C66" s="771"/>
      <c r="D66" s="474"/>
      <c r="E66" s="401"/>
      <c r="F66" s="401"/>
      <c r="G66" s="401"/>
      <c r="H66" s="402"/>
      <c r="I66" s="403"/>
      <c r="J66" s="404"/>
    </row>
    <row r="67" spans="1:11" ht="15.75" customHeight="1" x14ac:dyDescent="0.2">
      <c r="A67" s="28" t="str">
        <f>IF(D71&gt;0,IF(INDEX(A12:A66,MATCH(REPT("z",255),A12:A66))="H","J",IF(INDEX(A12:A66,MATCH(REPT("z",255),A12:A66))="N","P",CHAR(CODE(INDEX(A12:A66,MATCH(REPT("z",255),A12:A66)))+1))),)</f>
        <v>J</v>
      </c>
      <c r="B67" s="57" t="s">
        <v>727</v>
      </c>
      <c r="C67" s="771">
        <v>41</v>
      </c>
      <c r="D67" s="407" t="s">
        <v>87</v>
      </c>
      <c r="E67" s="545">
        <v>0</v>
      </c>
      <c r="F67" s="545">
        <v>0</v>
      </c>
      <c r="G67" s="545">
        <v>0</v>
      </c>
      <c r="H67" s="545">
        <v>127.9</v>
      </c>
      <c r="I67" s="546">
        <f>E67+F67+G67+H67</f>
        <v>127.9</v>
      </c>
      <c r="J67" s="547">
        <f>I67*C67</f>
        <v>5243.9</v>
      </c>
      <c r="K67" s="437"/>
    </row>
    <row r="68" spans="1:11" ht="12.75" customHeight="1" x14ac:dyDescent="0.25">
      <c r="A68" s="28"/>
      <c r="B68" s="57"/>
      <c r="C68" s="771"/>
      <c r="D68" s="474"/>
      <c r="E68" s="401"/>
      <c r="F68" s="401"/>
      <c r="G68" s="401"/>
      <c r="H68" s="402"/>
      <c r="I68" s="403"/>
      <c r="J68" s="404"/>
    </row>
    <row r="69" spans="1:11" ht="15.75" customHeight="1" x14ac:dyDescent="0.2">
      <c r="A69" s="28" t="str">
        <f>IF(D73&gt;0,IF(INDEX(A14:A68,MATCH(REPT("z",255),A14:A68))="H","J",IF(INDEX(A14:A68,MATCH(REPT("z",255),A14:A68))="N","P",CHAR(CODE(INDEX(A14:A68,MATCH(REPT("z",255),A14:A68)))+1))),)</f>
        <v>K</v>
      </c>
      <c r="B69" s="57" t="s">
        <v>728</v>
      </c>
      <c r="C69" s="771">
        <v>68</v>
      </c>
      <c r="D69" s="407" t="s">
        <v>87</v>
      </c>
      <c r="E69" s="545">
        <v>0</v>
      </c>
      <c r="F69" s="545">
        <v>0</v>
      </c>
      <c r="G69" s="545">
        <v>0</v>
      </c>
      <c r="H69" s="545">
        <v>127.9</v>
      </c>
      <c r="I69" s="546">
        <f>E69+F69+G69+H69</f>
        <v>127.9</v>
      </c>
      <c r="J69" s="547">
        <f>I69*C69</f>
        <v>8697.2000000000007</v>
      </c>
      <c r="K69" s="437"/>
    </row>
    <row r="70" spans="1:11" ht="12.75" customHeight="1" x14ac:dyDescent="0.25">
      <c r="A70" s="28"/>
      <c r="B70" s="57"/>
      <c r="C70" s="869"/>
      <c r="D70" s="474"/>
      <c r="E70" s="401"/>
      <c r="F70" s="401"/>
      <c r="G70" s="401"/>
      <c r="H70" s="402"/>
      <c r="I70" s="403"/>
      <c r="J70" s="404"/>
    </row>
    <row r="71" spans="1:11" ht="15.75" customHeight="1" x14ac:dyDescent="0.2">
      <c r="A71" s="28" t="str">
        <f>IF(D75&gt;0,IF(INDEX(A50:A70,MATCH(REPT("z",255),A50:A70))="H","J",IF(INDEX(A50:A70,MATCH(REPT("z",255),A50:A70))="N","P",CHAR(CODE(INDEX(A50:A70,MATCH(REPT("z",255),A50:A70)))+1))),)</f>
        <v>L</v>
      </c>
      <c r="B71" s="57" t="s">
        <v>729</v>
      </c>
      <c r="C71" s="771">
        <v>36</v>
      </c>
      <c r="D71" s="407" t="s">
        <v>87</v>
      </c>
      <c r="E71" s="545">
        <v>0</v>
      </c>
      <c r="F71" s="545">
        <v>0</v>
      </c>
      <c r="G71" s="545">
        <v>0</v>
      </c>
      <c r="H71" s="545">
        <v>127.9</v>
      </c>
      <c r="I71" s="546">
        <f>E71+F71+G71+H71</f>
        <v>127.9</v>
      </c>
      <c r="J71" s="547">
        <f>I71*C71</f>
        <v>4604.3999999999996</v>
      </c>
      <c r="K71" s="437"/>
    </row>
    <row r="72" spans="1:11" ht="12.75" customHeight="1" x14ac:dyDescent="0.25">
      <c r="A72" s="28"/>
      <c r="B72" s="57"/>
      <c r="C72" s="771"/>
      <c r="D72" s="474"/>
      <c r="E72" s="401"/>
      <c r="F72" s="401"/>
      <c r="G72" s="401"/>
      <c r="H72" s="402"/>
      <c r="I72" s="403"/>
      <c r="J72" s="404"/>
    </row>
    <row r="73" spans="1:11" ht="15.75" customHeight="1" x14ac:dyDescent="0.2">
      <c r="A73" s="28" t="str">
        <f>IF(D77&gt;0,IF(INDEX(A55:A72,MATCH(REPT("z",255),A55:A72))="H","J",IF(INDEX(A55:A72,MATCH(REPT("z",255),A55:A72))="N","P",CHAR(CODE(INDEX(A55:A72,MATCH(REPT("z",255),A55:A72)))+1))),)</f>
        <v>M</v>
      </c>
      <c r="B73" s="57" t="s">
        <v>730</v>
      </c>
      <c r="C73" s="771">
        <v>54</v>
      </c>
      <c r="D73" s="407" t="s">
        <v>87</v>
      </c>
      <c r="E73" s="545">
        <v>0</v>
      </c>
      <c r="F73" s="545">
        <v>0</v>
      </c>
      <c r="G73" s="545">
        <v>0</v>
      </c>
      <c r="H73" s="545">
        <v>127.9</v>
      </c>
      <c r="I73" s="546">
        <f>E73+F73+G73+H73</f>
        <v>127.9</v>
      </c>
      <c r="J73" s="547">
        <f>I73*C73</f>
        <v>6906.6</v>
      </c>
      <c r="K73" s="437"/>
    </row>
    <row r="74" spans="1:11" ht="12.75" customHeight="1" x14ac:dyDescent="0.25">
      <c r="A74" s="28"/>
      <c r="B74" s="57"/>
      <c r="C74" s="771"/>
      <c r="D74" s="407"/>
      <c r="E74" s="401"/>
      <c r="F74" s="401"/>
      <c r="G74" s="401"/>
      <c r="H74" s="402"/>
      <c r="I74" s="403"/>
      <c r="J74" s="404"/>
    </row>
    <row r="75" spans="1:11" ht="15.75" customHeight="1" x14ac:dyDescent="0.2">
      <c r="A75" s="1" t="str">
        <f>IF(D79&gt;0,IF(INDEX(A56:A74,MATCH(REPT("z",255),A56:A74))="H","J",IF(INDEX(A56:A74,MATCH(REPT("z",255),A56:A74))="N","P",CHAR(CODE(INDEX(A56:A74,MATCH(REPT("z",255),A56:A74)))+1))),)</f>
        <v>N</v>
      </c>
      <c r="B75" s="240" t="s">
        <v>731</v>
      </c>
      <c r="C75" s="771">
        <v>343</v>
      </c>
      <c r="D75" s="407" t="s">
        <v>87</v>
      </c>
      <c r="E75" s="545">
        <v>0</v>
      </c>
      <c r="F75" s="545">
        <v>0</v>
      </c>
      <c r="G75" s="545">
        <v>0</v>
      </c>
      <c r="H75" s="545">
        <v>110.41</v>
      </c>
      <c r="I75" s="546">
        <f>E75+F75+G75+H75</f>
        <v>110.41</v>
      </c>
      <c r="J75" s="547">
        <f>I75*C75</f>
        <v>37870.629999999997</v>
      </c>
      <c r="K75" s="437"/>
    </row>
    <row r="76" spans="1:11" ht="9" customHeight="1" x14ac:dyDescent="0.25">
      <c r="A76" s="241"/>
      <c r="B76" s="240"/>
      <c r="C76" s="771"/>
      <c r="D76" s="407"/>
      <c r="E76" s="401"/>
      <c r="F76" s="401"/>
      <c r="G76" s="401"/>
      <c r="H76" s="402"/>
      <c r="I76" s="403"/>
      <c r="J76" s="404"/>
    </row>
    <row r="77" spans="1:11" ht="15.75" customHeight="1" x14ac:dyDescent="0.2">
      <c r="A77" s="242" t="s">
        <v>109</v>
      </c>
      <c r="B77" s="240" t="s">
        <v>732</v>
      </c>
      <c r="C77" s="771">
        <v>375</v>
      </c>
      <c r="D77" s="407" t="s">
        <v>87</v>
      </c>
      <c r="E77" s="545">
        <v>0</v>
      </c>
      <c r="F77" s="545">
        <v>0</v>
      </c>
      <c r="G77" s="545">
        <v>0</v>
      </c>
      <c r="H77" s="545">
        <v>110.41</v>
      </c>
      <c r="I77" s="546">
        <f>E77+F77+G77+H77</f>
        <v>110.41</v>
      </c>
      <c r="J77" s="547">
        <f>I77*C77</f>
        <v>41403.75</v>
      </c>
      <c r="K77" s="437"/>
    </row>
    <row r="78" spans="1:11" ht="3" customHeight="1" x14ac:dyDescent="0.25">
      <c r="A78" s="242"/>
      <c r="B78" s="240"/>
      <c r="C78" s="771"/>
      <c r="D78" s="407"/>
      <c r="E78" s="401"/>
      <c r="F78" s="401"/>
      <c r="G78" s="401"/>
      <c r="H78" s="402"/>
      <c r="I78" s="403"/>
      <c r="J78" s="404"/>
    </row>
    <row r="79" spans="1:11" ht="15.75" customHeight="1" x14ac:dyDescent="0.2">
      <c r="A79" s="242" t="s">
        <v>639</v>
      </c>
      <c r="B79" s="240" t="s">
        <v>733</v>
      </c>
      <c r="C79" s="771">
        <v>190</v>
      </c>
      <c r="D79" s="407" t="s">
        <v>87</v>
      </c>
      <c r="E79" s="545">
        <v>0</v>
      </c>
      <c r="F79" s="545">
        <v>0</v>
      </c>
      <c r="G79" s="545">
        <v>0</v>
      </c>
      <c r="H79" s="545">
        <v>115.7</v>
      </c>
      <c r="I79" s="546">
        <f>E79+F79+G79+H79</f>
        <v>115.7</v>
      </c>
      <c r="J79" s="547">
        <f>I79*C79</f>
        <v>21983</v>
      </c>
      <c r="K79" s="437"/>
    </row>
    <row r="80" spans="1:11" ht="4.5" customHeight="1" x14ac:dyDescent="0.25">
      <c r="A80" s="242"/>
      <c r="B80" s="240"/>
      <c r="C80" s="771"/>
      <c r="D80" s="407"/>
      <c r="E80" s="401"/>
      <c r="F80" s="401"/>
      <c r="G80" s="401"/>
      <c r="H80" s="402"/>
      <c r="I80" s="403"/>
      <c r="J80" s="404"/>
    </row>
    <row r="81" spans="1:11" ht="4.5" customHeight="1" x14ac:dyDescent="0.25">
      <c r="A81" s="28"/>
      <c r="B81" s="57"/>
      <c r="C81" s="771"/>
      <c r="D81" s="407"/>
      <c r="E81" s="401"/>
      <c r="F81" s="401"/>
      <c r="G81" s="401"/>
      <c r="H81" s="402"/>
      <c r="I81" s="403"/>
      <c r="J81" s="404"/>
    </row>
    <row r="82" spans="1:11" ht="15.75" thickBot="1" x14ac:dyDescent="0.3">
      <c r="A82" s="31"/>
      <c r="B82" s="56" t="s">
        <v>111</v>
      </c>
      <c r="C82" s="772"/>
      <c r="D82" s="445"/>
      <c r="E82" s="412"/>
      <c r="F82" s="412"/>
      <c r="G82" s="412"/>
      <c r="H82" s="411"/>
      <c r="I82" s="413"/>
      <c r="J82" s="413">
        <f>SUM(J48:J81)</f>
        <v>1174332.68</v>
      </c>
      <c r="K82" s="436">
        <v>2</v>
      </c>
    </row>
    <row r="83" spans="1:11" ht="9.9499999999999993" customHeight="1" thickTop="1" x14ac:dyDescent="0.25">
      <c r="A83" s="28"/>
      <c r="B83" s="57"/>
      <c r="C83" s="771"/>
      <c r="D83" s="407"/>
      <c r="E83" s="401"/>
      <c r="F83" s="401"/>
      <c r="G83" s="401"/>
      <c r="H83" s="402"/>
      <c r="I83" s="403"/>
      <c r="J83" s="404"/>
    </row>
    <row r="84" spans="1:11" ht="15" x14ac:dyDescent="0.25">
      <c r="A84" s="28"/>
      <c r="B84" s="46" t="s">
        <v>736</v>
      </c>
      <c r="C84" s="770"/>
      <c r="D84" s="407"/>
      <c r="E84" s="401"/>
      <c r="F84" s="401"/>
      <c r="G84" s="401"/>
      <c r="H84" s="402"/>
      <c r="I84" s="403"/>
      <c r="J84" s="404"/>
    </row>
    <row r="85" spans="1:11" ht="15.75" customHeight="1" x14ac:dyDescent="0.25">
      <c r="A85" s="58"/>
      <c r="B85" s="59"/>
      <c r="C85" s="860"/>
      <c r="D85" s="465"/>
      <c r="E85" s="466"/>
      <c r="F85" s="466"/>
      <c r="G85" s="466"/>
      <c r="H85" s="467"/>
      <c r="I85" s="468"/>
      <c r="J85" s="469"/>
    </row>
    <row r="86" spans="1:11" ht="42" customHeight="1" x14ac:dyDescent="0.25">
      <c r="A86" s="28"/>
      <c r="B86" s="34" t="s">
        <v>737</v>
      </c>
      <c r="C86" s="770"/>
      <c r="D86" s="407"/>
      <c r="E86" s="401"/>
      <c r="F86" s="401"/>
      <c r="G86" s="401"/>
      <c r="H86" s="402"/>
      <c r="I86" s="403"/>
      <c r="J86" s="404"/>
    </row>
    <row r="87" spans="1:11" ht="15.75" customHeight="1" x14ac:dyDescent="0.25">
      <c r="A87" s="58"/>
      <c r="B87" s="59"/>
      <c r="C87" s="860"/>
      <c r="D87" s="465"/>
      <c r="E87" s="466"/>
      <c r="F87" s="466"/>
      <c r="G87" s="466"/>
      <c r="H87" s="467"/>
      <c r="I87" s="468"/>
      <c r="J87" s="469"/>
    </row>
    <row r="88" spans="1:11" ht="15.75" customHeight="1" x14ac:dyDescent="0.25">
      <c r="A88" s="28"/>
      <c r="B88" s="243" t="s">
        <v>738</v>
      </c>
      <c r="C88" s="869"/>
      <c r="D88" s="474"/>
      <c r="E88" s="401"/>
      <c r="F88" s="401"/>
      <c r="G88" s="401"/>
      <c r="H88" s="402"/>
      <c r="I88" s="403"/>
      <c r="J88" s="404"/>
    </row>
    <row r="89" spans="1:11" ht="15.75" customHeight="1" x14ac:dyDescent="0.25">
      <c r="A89" s="28"/>
      <c r="B89" s="57"/>
      <c r="C89" s="771"/>
      <c r="D89" s="474"/>
      <c r="E89" s="401"/>
      <c r="F89" s="401"/>
      <c r="G89" s="401"/>
      <c r="H89" s="402"/>
      <c r="I89" s="403"/>
      <c r="J89" s="404"/>
    </row>
    <row r="90" spans="1:11" ht="15.75" customHeight="1" x14ac:dyDescent="0.2">
      <c r="A90" s="28" t="s">
        <v>77</v>
      </c>
      <c r="B90" s="57" t="s">
        <v>739</v>
      </c>
      <c r="C90" s="771">
        <v>1018</v>
      </c>
      <c r="D90" s="407" t="s">
        <v>87</v>
      </c>
      <c r="E90" s="545">
        <v>0</v>
      </c>
      <c r="F90" s="545">
        <v>0</v>
      </c>
      <c r="G90" s="545">
        <v>0</v>
      </c>
      <c r="H90" s="545">
        <v>187.51</v>
      </c>
      <c r="I90" s="546">
        <f>E90+F90+G90+H90</f>
        <v>187.51</v>
      </c>
      <c r="J90" s="547">
        <f>I90*C90</f>
        <v>190885.18</v>
      </c>
      <c r="K90" s="437"/>
    </row>
    <row r="91" spans="1:11" ht="15.75" customHeight="1" x14ac:dyDescent="0.25">
      <c r="A91" s="28"/>
      <c r="B91" s="57"/>
      <c r="C91" s="771"/>
      <c r="D91" s="407"/>
      <c r="E91" s="401"/>
      <c r="F91" s="401"/>
      <c r="G91" s="401"/>
      <c r="H91" s="402"/>
      <c r="I91" s="403"/>
      <c r="J91" s="404"/>
    </row>
    <row r="92" spans="1:11" ht="15.75" customHeight="1" x14ac:dyDescent="0.2">
      <c r="A92" s="28" t="str">
        <f>IF(D92&gt;0,IF(INDEX(A45:A91,MATCH(REPT("z",255),A45:A91))="H","J",IF(INDEX(A45:A91,MATCH(REPT("z",255),A45:A91))="N","P",CHAR(CODE(INDEX(A45:A91,MATCH(REPT("z",255),A45:A91)))+1))),)</f>
        <v>B</v>
      </c>
      <c r="B92" s="57" t="s">
        <v>740</v>
      </c>
      <c r="C92" s="771">
        <v>14</v>
      </c>
      <c r="D92" s="407" t="s">
        <v>87</v>
      </c>
      <c r="E92" s="545">
        <v>0</v>
      </c>
      <c r="F92" s="545">
        <v>0</v>
      </c>
      <c r="G92" s="545">
        <v>0</v>
      </c>
      <c r="H92" s="545">
        <v>187.51</v>
      </c>
      <c r="I92" s="546">
        <f>E92+F92+G92+H92</f>
        <v>187.51</v>
      </c>
      <c r="J92" s="547">
        <f>I92*C92</f>
        <v>2625.14</v>
      </c>
      <c r="K92" s="437"/>
    </row>
    <row r="93" spans="1:11" ht="15.75" customHeight="1" x14ac:dyDescent="0.25">
      <c r="A93" s="28"/>
      <c r="B93" s="57"/>
      <c r="C93" s="869"/>
      <c r="D93" s="474"/>
      <c r="E93" s="401"/>
      <c r="F93" s="401"/>
      <c r="G93" s="401"/>
      <c r="H93" s="402"/>
      <c r="I93" s="403"/>
      <c r="J93" s="404"/>
    </row>
    <row r="94" spans="1:11" ht="15.75" customHeight="1" x14ac:dyDescent="0.2">
      <c r="A94" s="28" t="str">
        <f>IF(D94&gt;0,IF(INDEX(A88:A93,MATCH(REPT("z",255),A88:A93))="H","J",IF(INDEX(A88:A93,MATCH(REPT("z",255),A88:A93))="N","P",CHAR(CODE(INDEX(A88:A93,MATCH(REPT("z",255),A88:A93)))+1))),)</f>
        <v>C</v>
      </c>
      <c r="B94" s="57" t="s">
        <v>741</v>
      </c>
      <c r="C94" s="771">
        <v>38</v>
      </c>
      <c r="D94" s="407" t="s">
        <v>87</v>
      </c>
      <c r="E94" s="545">
        <v>0</v>
      </c>
      <c r="F94" s="545">
        <v>0</v>
      </c>
      <c r="G94" s="545">
        <v>0</v>
      </c>
      <c r="H94" s="545">
        <v>187.51</v>
      </c>
      <c r="I94" s="546">
        <f>E94+F94+G94+H94</f>
        <v>187.51</v>
      </c>
      <c r="J94" s="547">
        <f>I94*C94</f>
        <v>7125.38</v>
      </c>
      <c r="K94" s="437"/>
    </row>
    <row r="95" spans="1:11" ht="15.75" customHeight="1" x14ac:dyDescent="0.25">
      <c r="A95" s="28"/>
      <c r="B95" s="57"/>
      <c r="C95" s="771"/>
      <c r="D95" s="474"/>
      <c r="E95" s="401"/>
      <c r="F95" s="401"/>
      <c r="G95" s="401"/>
      <c r="H95" s="402"/>
      <c r="I95" s="403"/>
      <c r="J95" s="404"/>
    </row>
    <row r="96" spans="1:11" ht="15.75" customHeight="1" x14ac:dyDescent="0.25">
      <c r="A96" s="28"/>
      <c r="B96" s="243" t="s">
        <v>742</v>
      </c>
      <c r="C96" s="771"/>
      <c r="D96" s="474"/>
      <c r="E96" s="401"/>
      <c r="F96" s="401"/>
      <c r="G96" s="401"/>
      <c r="H96" s="402"/>
      <c r="I96" s="403"/>
      <c r="J96" s="404"/>
    </row>
    <row r="97" spans="1:11" ht="15.75" customHeight="1" x14ac:dyDescent="0.25">
      <c r="A97" s="28"/>
      <c r="B97" s="57"/>
      <c r="C97" s="771"/>
      <c r="D97" s="474"/>
      <c r="E97" s="401"/>
      <c r="F97" s="401"/>
      <c r="G97" s="401"/>
      <c r="H97" s="402"/>
      <c r="I97" s="403"/>
      <c r="J97" s="404"/>
    </row>
    <row r="98" spans="1:11" ht="15.75" customHeight="1" x14ac:dyDescent="0.2">
      <c r="A98" s="28" t="str">
        <f>IF(D98&gt;0,IF(INDEX(A86:A95,MATCH(REPT("z",255),A86:A95))="H","J",IF(INDEX(A86:A95,MATCH(REPT("z",255),A86:A95))="N","P",CHAR(CODE(INDEX(A86:A95,MATCH(REPT("z",255),A86:A95)))+1))),)</f>
        <v>D</v>
      </c>
      <c r="B98" s="57" t="s">
        <v>3475</v>
      </c>
      <c r="C98" s="771">
        <v>16</v>
      </c>
      <c r="D98" s="407" t="s">
        <v>87</v>
      </c>
      <c r="E98" s="545">
        <v>0</v>
      </c>
      <c r="F98" s="545">
        <v>0</v>
      </c>
      <c r="G98" s="545">
        <v>0</v>
      </c>
      <c r="H98" s="545">
        <v>187.51</v>
      </c>
      <c r="I98" s="546">
        <f>E98+F98+G98+H98</f>
        <v>187.51</v>
      </c>
      <c r="J98" s="547">
        <f>I98*C98</f>
        <v>3000.16</v>
      </c>
      <c r="K98" s="437"/>
    </row>
    <row r="99" spans="1:11" ht="15.75" customHeight="1" x14ac:dyDescent="0.25">
      <c r="A99" s="28"/>
      <c r="B99" s="57"/>
      <c r="C99" s="771"/>
      <c r="D99" s="474"/>
      <c r="E99" s="401"/>
      <c r="F99" s="401"/>
      <c r="G99" s="401"/>
      <c r="H99" s="402"/>
      <c r="I99" s="403"/>
      <c r="J99" s="404"/>
    </row>
    <row r="100" spans="1:11" ht="15.75" customHeight="1" x14ac:dyDescent="0.2">
      <c r="A100" s="28" t="s">
        <v>81</v>
      </c>
      <c r="B100" s="57" t="s">
        <v>743</v>
      </c>
      <c r="C100" s="771">
        <v>671</v>
      </c>
      <c r="D100" s="407" t="s">
        <v>87</v>
      </c>
      <c r="E100" s="545">
        <v>0</v>
      </c>
      <c r="F100" s="545">
        <v>0</v>
      </c>
      <c r="G100" s="545">
        <v>0</v>
      </c>
      <c r="H100" s="545">
        <v>187.51</v>
      </c>
      <c r="I100" s="546">
        <f>E100+F100+G100+H100</f>
        <v>187.51</v>
      </c>
      <c r="J100" s="547">
        <f>I100*C100</f>
        <v>125819.21</v>
      </c>
      <c r="K100" s="437"/>
    </row>
    <row r="101" spans="1:11" ht="12.75" customHeight="1" x14ac:dyDescent="0.25">
      <c r="A101" s="28"/>
      <c r="B101" s="238"/>
      <c r="C101" s="771"/>
      <c r="D101" s="474"/>
      <c r="E101" s="401"/>
      <c r="F101" s="401"/>
      <c r="G101" s="401"/>
      <c r="H101" s="402"/>
      <c r="I101" s="403"/>
      <c r="J101" s="424"/>
    </row>
    <row r="102" spans="1:11" ht="42.75" x14ac:dyDescent="0.25">
      <c r="A102" s="28"/>
      <c r="B102" s="34" t="s">
        <v>744</v>
      </c>
      <c r="C102" s="771"/>
      <c r="D102" s="474"/>
      <c r="E102" s="401"/>
      <c r="F102" s="401"/>
      <c r="G102" s="401"/>
      <c r="H102" s="402"/>
      <c r="I102" s="403"/>
      <c r="J102" s="424"/>
    </row>
    <row r="103" spans="1:11" ht="9.9499999999999993" customHeight="1" x14ac:dyDescent="0.25">
      <c r="A103" s="28"/>
      <c r="B103" s="57"/>
      <c r="C103" s="771"/>
      <c r="D103" s="474"/>
      <c r="E103" s="401"/>
      <c r="F103" s="401"/>
      <c r="G103" s="401"/>
      <c r="H103" s="402"/>
      <c r="I103" s="403"/>
      <c r="J103" s="424"/>
    </row>
    <row r="104" spans="1:11" x14ac:dyDescent="0.2">
      <c r="A104" s="28" t="s">
        <v>92</v>
      </c>
      <c r="B104" s="57" t="s">
        <v>745</v>
      </c>
      <c r="C104" s="771">
        <v>3306</v>
      </c>
      <c r="D104" s="407" t="s">
        <v>87</v>
      </c>
      <c r="E104" s="545">
        <v>0</v>
      </c>
      <c r="F104" s="545">
        <v>0</v>
      </c>
      <c r="G104" s="545">
        <v>0</v>
      </c>
      <c r="H104" s="545">
        <v>59.04</v>
      </c>
      <c r="I104" s="546">
        <f>E104+F104+G104+H104</f>
        <v>59.04</v>
      </c>
      <c r="J104" s="547">
        <f>I104*C104</f>
        <v>195186.24</v>
      </c>
      <c r="K104" s="437"/>
    </row>
    <row r="105" spans="1:11" ht="9.9499999999999993" customHeight="1" x14ac:dyDescent="0.25">
      <c r="A105" s="28"/>
      <c r="B105" s="57"/>
      <c r="C105" s="771"/>
      <c r="D105" s="474"/>
      <c r="E105" s="401"/>
      <c r="F105" s="401"/>
      <c r="G105" s="401"/>
      <c r="H105" s="402"/>
      <c r="I105" s="403"/>
      <c r="J105" s="424"/>
    </row>
    <row r="106" spans="1:11" x14ac:dyDescent="0.2">
      <c r="A106" s="28" t="s">
        <v>94</v>
      </c>
      <c r="B106" s="57" t="s">
        <v>746</v>
      </c>
      <c r="C106" s="771">
        <v>2724</v>
      </c>
      <c r="D106" s="407" t="s">
        <v>87</v>
      </c>
      <c r="E106" s="545">
        <v>0</v>
      </c>
      <c r="F106" s="545">
        <v>0</v>
      </c>
      <c r="G106" s="545">
        <v>0</v>
      </c>
      <c r="H106" s="545">
        <v>59.04</v>
      </c>
      <c r="I106" s="546">
        <f>E106+F106+G106+H106</f>
        <v>59.04</v>
      </c>
      <c r="J106" s="547">
        <f>I106*C106</f>
        <v>160824.95999999999</v>
      </c>
      <c r="K106" s="437"/>
    </row>
    <row r="107" spans="1:11" ht="15" x14ac:dyDescent="0.25">
      <c r="A107" s="28"/>
      <c r="B107" s="57"/>
      <c r="C107" s="771"/>
      <c r="D107" s="407"/>
      <c r="E107" s="401"/>
      <c r="F107" s="401"/>
      <c r="G107" s="401"/>
      <c r="H107" s="402"/>
      <c r="I107" s="403"/>
      <c r="J107" s="424"/>
    </row>
    <row r="108" spans="1:11" x14ac:dyDescent="0.2">
      <c r="A108" s="359"/>
      <c r="B108" s="376"/>
      <c r="C108" s="773"/>
      <c r="D108" s="407"/>
      <c r="E108" s="414"/>
      <c r="F108" s="414"/>
      <c r="G108" s="414"/>
      <c r="H108" s="405"/>
      <c r="I108" s="414"/>
      <c r="J108" s="410"/>
    </row>
    <row r="109" spans="1:11" ht="15" x14ac:dyDescent="0.25">
      <c r="A109" s="28"/>
      <c r="B109" s="57"/>
      <c r="C109" s="771"/>
      <c r="D109" s="407"/>
      <c r="E109" s="401"/>
      <c r="F109" s="401"/>
      <c r="G109" s="401"/>
      <c r="H109" s="402"/>
      <c r="I109" s="403"/>
      <c r="J109" s="424"/>
    </row>
    <row r="110" spans="1:11" ht="6" customHeight="1" x14ac:dyDescent="0.25">
      <c r="A110" s="28"/>
      <c r="B110" s="57"/>
      <c r="C110" s="771"/>
      <c r="D110" s="407"/>
      <c r="E110" s="401"/>
      <c r="F110" s="401"/>
      <c r="G110" s="401"/>
      <c r="H110" s="402"/>
      <c r="I110" s="403"/>
      <c r="J110" s="424"/>
    </row>
    <row r="111" spans="1:11" ht="6" customHeight="1" x14ac:dyDescent="0.25">
      <c r="A111" s="28"/>
      <c r="B111" s="57"/>
      <c r="C111" s="771"/>
      <c r="D111" s="407"/>
      <c r="E111" s="401"/>
      <c r="F111" s="401"/>
      <c r="G111" s="401"/>
      <c r="H111" s="402"/>
      <c r="I111" s="403"/>
      <c r="J111" s="424"/>
    </row>
    <row r="112" spans="1:11" ht="6" customHeight="1" x14ac:dyDescent="0.25">
      <c r="A112" s="28"/>
      <c r="B112" s="57"/>
      <c r="C112" s="771"/>
      <c r="D112" s="407"/>
      <c r="E112" s="401"/>
      <c r="F112" s="401"/>
      <c r="G112" s="401"/>
      <c r="H112" s="402"/>
      <c r="I112" s="403"/>
      <c r="J112" s="424"/>
    </row>
    <row r="113" spans="1:11" ht="15" x14ac:dyDescent="0.25">
      <c r="A113" s="28"/>
      <c r="B113" s="57"/>
      <c r="C113" s="771"/>
      <c r="D113" s="407"/>
      <c r="E113" s="401"/>
      <c r="F113" s="401"/>
      <c r="G113" s="401"/>
      <c r="H113" s="402"/>
      <c r="I113" s="403"/>
      <c r="J113" s="424"/>
    </row>
    <row r="114" spans="1:11" ht="15" x14ac:dyDescent="0.25">
      <c r="A114" s="28"/>
      <c r="B114" s="57"/>
      <c r="C114" s="771"/>
      <c r="D114" s="407"/>
      <c r="E114" s="401"/>
      <c r="F114" s="401"/>
      <c r="G114" s="401"/>
      <c r="H114" s="402"/>
      <c r="I114" s="403"/>
      <c r="J114" s="424"/>
    </row>
    <row r="115" spans="1:11" ht="15" x14ac:dyDescent="0.25">
      <c r="A115" s="28"/>
      <c r="B115" s="57"/>
      <c r="C115" s="771"/>
      <c r="D115" s="407"/>
      <c r="E115" s="401"/>
      <c r="F115" s="401"/>
      <c r="G115" s="401"/>
      <c r="H115" s="402"/>
      <c r="I115" s="403"/>
      <c r="J115" s="424"/>
    </row>
    <row r="116" spans="1:11" ht="10.5" customHeight="1" x14ac:dyDescent="0.25">
      <c r="A116" s="28"/>
      <c r="B116" s="57"/>
      <c r="C116" s="771"/>
      <c r="D116" s="474"/>
      <c r="E116" s="401"/>
      <c r="F116" s="401"/>
      <c r="G116" s="401"/>
      <c r="H116" s="402"/>
      <c r="I116" s="403"/>
      <c r="J116" s="424"/>
    </row>
    <row r="117" spans="1:11" ht="15.75" thickBot="1" x14ac:dyDescent="0.3">
      <c r="A117" s="31"/>
      <c r="B117" s="56" t="s">
        <v>111</v>
      </c>
      <c r="C117" s="772"/>
      <c r="D117" s="445"/>
      <c r="E117" s="412"/>
      <c r="F117" s="412"/>
      <c r="G117" s="412"/>
      <c r="H117" s="411"/>
      <c r="I117" s="413"/>
      <c r="J117" s="413">
        <f>SUM(J85:J116)</f>
        <v>685466.27</v>
      </c>
      <c r="K117" s="436">
        <v>3</v>
      </c>
    </row>
    <row r="118" spans="1:11" ht="15.75" thickTop="1" x14ac:dyDescent="0.25">
      <c r="A118" s="58"/>
      <c r="B118" s="379"/>
      <c r="C118" s="860"/>
      <c r="D118" s="465"/>
      <c r="E118" s="467"/>
      <c r="F118" s="466"/>
      <c r="G118" s="466"/>
      <c r="H118" s="467"/>
      <c r="I118" s="468"/>
      <c r="J118" s="469"/>
    </row>
    <row r="119" spans="1:11" s="4" customFormat="1" ht="15" x14ac:dyDescent="0.2">
      <c r="A119" s="28"/>
      <c r="B119" s="380" t="s">
        <v>747</v>
      </c>
      <c r="C119" s="809"/>
      <c r="D119" s="451"/>
      <c r="E119" s="405"/>
      <c r="F119" s="425"/>
      <c r="G119" s="425"/>
      <c r="H119" s="405"/>
      <c r="I119" s="409"/>
      <c r="J119" s="410"/>
      <c r="K119" s="437"/>
    </row>
    <row r="120" spans="1:11" s="4" customFormat="1" ht="15" x14ac:dyDescent="0.2">
      <c r="A120" s="28"/>
      <c r="B120" s="380"/>
      <c r="C120" s="870"/>
      <c r="D120" s="451"/>
      <c r="E120" s="405"/>
      <c r="F120" s="425"/>
      <c r="G120" s="425"/>
      <c r="H120" s="405"/>
      <c r="I120" s="409"/>
      <c r="J120" s="410"/>
      <c r="K120" s="437"/>
    </row>
    <row r="121" spans="1:11" s="4" customFormat="1" ht="42.75" x14ac:dyDescent="0.2">
      <c r="A121" s="28"/>
      <c r="B121" s="38" t="s">
        <v>748</v>
      </c>
      <c r="C121" s="773"/>
      <c r="D121" s="407"/>
      <c r="E121" s="405"/>
      <c r="F121" s="425"/>
      <c r="G121" s="425"/>
      <c r="H121" s="405"/>
      <c r="I121" s="409"/>
      <c r="J121" s="410"/>
      <c r="K121" s="437"/>
    </row>
    <row r="122" spans="1:11" s="4" customFormat="1" ht="12" customHeight="1" x14ac:dyDescent="0.2">
      <c r="A122" s="28"/>
      <c r="B122" s="38"/>
      <c r="C122" s="773"/>
      <c r="D122" s="407"/>
      <c r="E122" s="405"/>
      <c r="F122" s="425"/>
      <c r="G122" s="425"/>
      <c r="H122" s="405"/>
      <c r="I122" s="409"/>
      <c r="J122" s="410"/>
      <c r="K122" s="437"/>
    </row>
    <row r="123" spans="1:11" s="4" customFormat="1" x14ac:dyDescent="0.2">
      <c r="A123" s="28" t="s">
        <v>77</v>
      </c>
      <c r="B123" s="38" t="s">
        <v>749</v>
      </c>
      <c r="C123" s="773">
        <v>2697</v>
      </c>
      <c r="D123" s="407" t="s">
        <v>87</v>
      </c>
      <c r="E123" s="545">
        <v>0</v>
      </c>
      <c r="F123" s="545">
        <v>0</v>
      </c>
      <c r="G123" s="545">
        <v>0</v>
      </c>
      <c r="H123" s="545">
        <v>66.42</v>
      </c>
      <c r="I123" s="546">
        <f>E123+F123+G123+H123</f>
        <v>66.42</v>
      </c>
      <c r="J123" s="547">
        <f>I123*C123</f>
        <v>179134.74</v>
      </c>
      <c r="K123" s="437"/>
    </row>
    <row r="124" spans="1:11" s="4" customFormat="1" x14ac:dyDescent="0.2">
      <c r="A124" s="28"/>
      <c r="B124" s="38"/>
      <c r="C124" s="773"/>
      <c r="D124" s="407"/>
      <c r="E124" s="405"/>
      <c r="F124" s="425"/>
      <c r="G124" s="425"/>
      <c r="H124" s="405"/>
      <c r="I124" s="409"/>
      <c r="J124" s="410"/>
      <c r="K124" s="437"/>
    </row>
    <row r="125" spans="1:11" s="4" customFormat="1" ht="42.75" x14ac:dyDescent="0.2">
      <c r="A125" s="28"/>
      <c r="B125" s="38" t="s">
        <v>750</v>
      </c>
      <c r="C125" s="773"/>
      <c r="D125" s="407"/>
      <c r="E125" s="405"/>
      <c r="F125" s="425"/>
      <c r="G125" s="425"/>
      <c r="H125" s="405"/>
      <c r="I125" s="409"/>
      <c r="J125" s="410"/>
      <c r="K125" s="437"/>
    </row>
    <row r="126" spans="1:11" s="4" customFormat="1" x14ac:dyDescent="0.2">
      <c r="A126" s="28"/>
      <c r="B126" s="38"/>
      <c r="C126" s="773"/>
      <c r="D126" s="407"/>
      <c r="E126" s="405"/>
      <c r="F126" s="425"/>
      <c r="G126" s="425"/>
      <c r="H126" s="405"/>
      <c r="I126" s="409"/>
      <c r="J126" s="410"/>
      <c r="K126" s="437"/>
    </row>
    <row r="127" spans="1:11" s="4" customFormat="1" x14ac:dyDescent="0.2">
      <c r="A127" s="28" t="str">
        <f>IF(D127&gt;0,IF(INDEX(A96:A123,MATCH(REPT("z",255),A96:A123))="H","J",IF(INDEX(A96:A123,MATCH(REPT("z",255),A96:A123))="N","P",CHAR(CODE(INDEX(A96:A123,MATCH(REPT("z",255),A96:A123)))+1))),)</f>
        <v>B</v>
      </c>
      <c r="B127" s="38" t="s">
        <v>751</v>
      </c>
      <c r="C127" s="773">
        <v>2801</v>
      </c>
      <c r="D127" s="407" t="s">
        <v>87</v>
      </c>
      <c r="E127" s="545">
        <v>0</v>
      </c>
      <c r="F127" s="545">
        <v>0</v>
      </c>
      <c r="G127" s="545">
        <v>0</v>
      </c>
      <c r="H127" s="545">
        <v>76.010000000000005</v>
      </c>
      <c r="I127" s="546">
        <f>E127+F127+G127+H127</f>
        <v>76.010000000000005</v>
      </c>
      <c r="J127" s="547">
        <f>I127*C127</f>
        <v>212904.01</v>
      </c>
      <c r="K127" s="437"/>
    </row>
    <row r="128" spans="1:11" s="4" customFormat="1" x14ac:dyDescent="0.2">
      <c r="A128" s="28"/>
      <c r="B128" s="381"/>
      <c r="C128" s="773"/>
      <c r="D128" s="451"/>
      <c r="E128" s="405"/>
      <c r="F128" s="425"/>
      <c r="G128" s="425"/>
      <c r="H128" s="405"/>
      <c r="I128" s="409"/>
      <c r="J128" s="410"/>
      <c r="K128" s="437"/>
    </row>
    <row r="129" spans="1:11" s="4" customFormat="1" ht="28.5" x14ac:dyDescent="0.2">
      <c r="A129" s="28"/>
      <c r="B129" s="382" t="s">
        <v>752</v>
      </c>
      <c r="C129" s="773"/>
      <c r="D129" s="451"/>
      <c r="E129" s="405"/>
      <c r="F129" s="425"/>
      <c r="G129" s="425"/>
      <c r="H129" s="405"/>
      <c r="I129" s="409"/>
      <c r="J129" s="410"/>
      <c r="K129" s="437"/>
    </row>
    <row r="130" spans="1:11" s="4" customFormat="1" ht="12" customHeight="1" x14ac:dyDescent="0.2">
      <c r="A130" s="28"/>
      <c r="B130" s="383"/>
      <c r="C130" s="773"/>
      <c r="D130" s="451"/>
      <c r="E130" s="405"/>
      <c r="F130" s="425"/>
      <c r="G130" s="425"/>
      <c r="H130" s="405"/>
      <c r="I130" s="409"/>
      <c r="J130" s="410"/>
      <c r="K130" s="437"/>
    </row>
    <row r="131" spans="1:11" s="4" customFormat="1" x14ac:dyDescent="0.2">
      <c r="A131" s="28" t="str">
        <f>IF(D131&gt;0,IF(INDEX(A101:A128,MATCH(REPT("z",255),A101:A128))="H","J",IF(INDEX(A101:A128,MATCH(REPT("z",255),A101:A128))="N","P",CHAR(CODE(INDEX(A101:A128,MATCH(REPT("z",255),A101:A128)))+1))),)</f>
        <v>C</v>
      </c>
      <c r="B131" s="38" t="s">
        <v>753</v>
      </c>
      <c r="C131" s="773">
        <v>664</v>
      </c>
      <c r="D131" s="407" t="s">
        <v>87</v>
      </c>
      <c r="E131" s="545">
        <v>0</v>
      </c>
      <c r="F131" s="545">
        <v>0</v>
      </c>
      <c r="G131" s="545">
        <v>0</v>
      </c>
      <c r="H131" s="545">
        <v>78.010000000000005</v>
      </c>
      <c r="I131" s="546">
        <f>E131+F131+G131+H131</f>
        <v>78.010000000000005</v>
      </c>
      <c r="J131" s="547">
        <f>I131*C131</f>
        <v>51798.64</v>
      </c>
      <c r="K131" s="437"/>
    </row>
    <row r="132" spans="1:11" s="4" customFormat="1" x14ac:dyDescent="0.2">
      <c r="A132" s="28"/>
      <c r="B132" s="381"/>
      <c r="C132" s="773"/>
      <c r="D132" s="451"/>
      <c r="E132" s="405"/>
      <c r="F132" s="425"/>
      <c r="G132" s="425"/>
      <c r="H132" s="405"/>
      <c r="I132" s="409"/>
      <c r="J132" s="410"/>
      <c r="K132" s="437"/>
    </row>
    <row r="133" spans="1:11" s="4" customFormat="1" ht="28.5" x14ac:dyDescent="0.2">
      <c r="A133" s="28"/>
      <c r="B133" s="382" t="s">
        <v>752</v>
      </c>
      <c r="C133" s="773"/>
      <c r="D133" s="451"/>
      <c r="E133" s="405"/>
      <c r="F133" s="425"/>
      <c r="G133" s="425"/>
      <c r="H133" s="405"/>
      <c r="I133" s="409"/>
      <c r="J133" s="410"/>
      <c r="K133" s="437"/>
    </row>
    <row r="134" spans="1:11" s="4" customFormat="1" ht="12" customHeight="1" x14ac:dyDescent="0.2">
      <c r="A134" s="28"/>
      <c r="B134" s="383"/>
      <c r="C134" s="773"/>
      <c r="D134" s="451"/>
      <c r="E134" s="405"/>
      <c r="F134" s="425"/>
      <c r="G134" s="425"/>
      <c r="H134" s="405"/>
      <c r="I134" s="409"/>
      <c r="J134" s="410"/>
      <c r="K134" s="437"/>
    </row>
    <row r="135" spans="1:11" s="4" customFormat="1" x14ac:dyDescent="0.2">
      <c r="A135" s="28" t="str">
        <f>IF(D135&gt;0,IF(INDEX(A104:A131,MATCH(REPT("z",255),A104:A131))="H","J",IF(INDEX(A104:A131,MATCH(REPT("z",255),A104:A131))="N","P",CHAR(CODE(INDEX(A104:A131,MATCH(REPT("z",255),A104:A131)))+1))),)</f>
        <v>D</v>
      </c>
      <c r="B135" s="38" t="s">
        <v>754</v>
      </c>
      <c r="C135" s="773">
        <v>390</v>
      </c>
      <c r="D135" s="407" t="s">
        <v>87</v>
      </c>
      <c r="E135" s="545">
        <v>0</v>
      </c>
      <c r="F135" s="545">
        <v>0</v>
      </c>
      <c r="G135" s="545">
        <v>0</v>
      </c>
      <c r="H135" s="545">
        <v>78.010000000000005</v>
      </c>
      <c r="I135" s="546">
        <f>E135+F135+G135+H135</f>
        <v>78.010000000000005</v>
      </c>
      <c r="J135" s="547">
        <f>I135*C135</f>
        <v>30423.9</v>
      </c>
      <c r="K135" s="437"/>
    </row>
    <row r="136" spans="1:11" s="4" customFormat="1" ht="12" customHeight="1" x14ac:dyDescent="0.2">
      <c r="A136" s="28"/>
      <c r="B136" s="383"/>
      <c r="C136" s="773"/>
      <c r="D136" s="451"/>
      <c r="E136" s="405"/>
      <c r="F136" s="425"/>
      <c r="G136" s="425"/>
      <c r="H136" s="405"/>
      <c r="I136" s="409"/>
      <c r="J136" s="410"/>
      <c r="K136" s="437"/>
    </row>
    <row r="137" spans="1:11" s="4" customFormat="1" x14ac:dyDescent="0.2">
      <c r="A137" s="28" t="str">
        <f>IF(D137&gt;0,IF(INDEX(A116:A136,MATCH(REPT("z",255),A116:A136))="H","J",IF(INDEX(A116:A136,MATCH(REPT("z",255),A116:A136))="N","P",CHAR(CODE(INDEX(A116:A136,MATCH(REPT("z",255),A116:A136)))+1))),)</f>
        <v>E</v>
      </c>
      <c r="B137" s="38" t="s">
        <v>3459</v>
      </c>
      <c r="C137" s="773">
        <v>30</v>
      </c>
      <c r="D137" s="407" t="s">
        <v>87</v>
      </c>
      <c r="E137" s="545">
        <v>0</v>
      </c>
      <c r="F137" s="545">
        <v>0</v>
      </c>
      <c r="G137" s="545">
        <v>0</v>
      </c>
      <c r="H137" s="545">
        <v>78.010000000000005</v>
      </c>
      <c r="I137" s="546">
        <f>E137+F137+G137+H137</f>
        <v>78.010000000000005</v>
      </c>
      <c r="J137" s="547">
        <f>I137*C137</f>
        <v>2340.3000000000002</v>
      </c>
      <c r="K137" s="437"/>
    </row>
    <row r="138" spans="1:11" s="4" customFormat="1" x14ac:dyDescent="0.2">
      <c r="A138" s="28"/>
      <c r="B138" s="381"/>
      <c r="C138" s="773"/>
      <c r="D138" s="451"/>
      <c r="E138" s="405"/>
      <c r="F138" s="425"/>
      <c r="G138" s="425"/>
      <c r="H138" s="405"/>
      <c r="I138" s="409"/>
      <c r="J138" s="410"/>
      <c r="K138" s="437"/>
    </row>
    <row r="139" spans="1:11" s="4" customFormat="1" ht="28.5" x14ac:dyDescent="0.2">
      <c r="A139" s="28"/>
      <c r="B139" s="34" t="s">
        <v>755</v>
      </c>
      <c r="C139" s="773"/>
      <c r="D139" s="451"/>
      <c r="E139" s="405"/>
      <c r="F139" s="425"/>
      <c r="G139" s="425"/>
      <c r="H139" s="405"/>
      <c r="I139" s="409"/>
      <c r="J139" s="410"/>
      <c r="K139" s="437"/>
    </row>
    <row r="140" spans="1:11" s="4" customFormat="1" ht="12" customHeight="1" x14ac:dyDescent="0.2">
      <c r="A140" s="28"/>
      <c r="B140" s="383"/>
      <c r="C140" s="773"/>
      <c r="D140" s="451"/>
      <c r="E140" s="405"/>
      <c r="F140" s="425"/>
      <c r="G140" s="425"/>
      <c r="H140" s="405"/>
      <c r="I140" s="409"/>
      <c r="J140" s="410"/>
      <c r="K140" s="437"/>
    </row>
    <row r="141" spans="1:11" s="4" customFormat="1" x14ac:dyDescent="0.2">
      <c r="A141" s="177" t="str">
        <f>IF(D141&gt;0,IF(INDEX(A121:A138,MATCH(REPT("z",255),A121:A138))="H","J",IF(INDEX(A121:A138,MATCH(REPT("z",255),A121:A138))="N","P",CHAR(CODE(INDEX(A121:A138,MATCH(REPT("z",255),A121:A138)))+1))),)</f>
        <v>F</v>
      </c>
      <c r="B141" s="175" t="s">
        <v>3568</v>
      </c>
      <c r="C141" s="783">
        <v>251</v>
      </c>
      <c r="D141" s="444" t="s">
        <v>87</v>
      </c>
      <c r="E141" s="545">
        <v>0</v>
      </c>
      <c r="F141" s="545">
        <v>0</v>
      </c>
      <c r="G141" s="545">
        <v>0</v>
      </c>
      <c r="H141" s="545">
        <v>78.010000000000005</v>
      </c>
      <c r="I141" s="546">
        <f>E141+F141+G141+H141</f>
        <v>78.010000000000005</v>
      </c>
      <c r="J141" s="547">
        <f>I141*C141</f>
        <v>19580.509999999998</v>
      </c>
      <c r="K141" s="437"/>
    </row>
    <row r="142" spans="1:11" s="4" customFormat="1" ht="15" x14ac:dyDescent="0.2">
      <c r="A142" s="177"/>
      <c r="B142" s="384"/>
      <c r="C142" s="783"/>
      <c r="D142" s="489"/>
      <c r="E142" s="405"/>
      <c r="F142" s="425"/>
      <c r="G142" s="425"/>
      <c r="H142" s="405"/>
      <c r="I142" s="409"/>
      <c r="J142" s="410"/>
      <c r="K142" s="437"/>
    </row>
    <row r="143" spans="1:11" s="4" customFormat="1" x14ac:dyDescent="0.2">
      <c r="A143" s="177" t="str">
        <f>IF(D143&gt;0,IF(INDEX(A121:A142,MATCH(REPT("z",255),A121:A142))="H","J",IF(INDEX(A121:A142,MATCH(REPT("z",255),A121:A142))="N","P",CHAR(CODE(INDEX(A121:A142,MATCH(REPT("z",255),A121:A142)))+1))),)</f>
        <v>G</v>
      </c>
      <c r="B143" s="175" t="s">
        <v>3567</v>
      </c>
      <c r="C143" s="783">
        <v>3776</v>
      </c>
      <c r="D143" s="444" t="s">
        <v>87</v>
      </c>
      <c r="E143" s="545">
        <v>0</v>
      </c>
      <c r="F143" s="545">
        <v>0</v>
      </c>
      <c r="G143" s="545">
        <v>0</v>
      </c>
      <c r="H143" s="545">
        <v>200.61</v>
      </c>
      <c r="I143" s="546">
        <f>E143+F143+G143+H143</f>
        <v>200.61</v>
      </c>
      <c r="J143" s="547">
        <f>I143*C143</f>
        <v>757503.36</v>
      </c>
      <c r="K143" s="437"/>
    </row>
    <row r="144" spans="1:11" s="4" customFormat="1" x14ac:dyDescent="0.2">
      <c r="A144" s="28"/>
      <c r="B144" s="49"/>
      <c r="C144" s="773"/>
      <c r="D144" s="451"/>
      <c r="E144" s="405"/>
      <c r="F144" s="425"/>
      <c r="G144" s="425"/>
      <c r="H144" s="405"/>
      <c r="I144" s="409"/>
      <c r="J144" s="410"/>
      <c r="K144" s="437"/>
    </row>
    <row r="145" spans="1:11" s="4" customFormat="1" ht="6" customHeight="1" x14ac:dyDescent="0.2">
      <c r="A145" s="28"/>
      <c r="B145" s="49"/>
      <c r="C145" s="773"/>
      <c r="D145" s="451"/>
      <c r="E145" s="405"/>
      <c r="F145" s="425"/>
      <c r="G145" s="425"/>
      <c r="H145" s="405"/>
      <c r="I145" s="409"/>
      <c r="J145" s="410"/>
      <c r="K145" s="437"/>
    </row>
    <row r="146" spans="1:11" s="4" customFormat="1" ht="6" customHeight="1" x14ac:dyDescent="0.2">
      <c r="A146" s="28"/>
      <c r="B146" s="49"/>
      <c r="C146" s="773"/>
      <c r="D146" s="451"/>
      <c r="E146" s="405"/>
      <c r="F146" s="425"/>
      <c r="G146" s="425"/>
      <c r="H146" s="405"/>
      <c r="I146" s="409"/>
      <c r="J146" s="410"/>
      <c r="K146" s="437"/>
    </row>
    <row r="147" spans="1:11" s="4" customFormat="1" x14ac:dyDescent="0.2">
      <c r="A147" s="28"/>
      <c r="B147" s="49"/>
      <c r="C147" s="773"/>
      <c r="D147" s="451"/>
      <c r="E147" s="405"/>
      <c r="F147" s="425"/>
      <c r="G147" s="425"/>
      <c r="H147" s="405"/>
      <c r="I147" s="409"/>
      <c r="J147" s="410"/>
      <c r="K147" s="437"/>
    </row>
    <row r="148" spans="1:11" s="4" customFormat="1" ht="6" hidden="1" customHeight="1" x14ac:dyDescent="0.2">
      <c r="A148" s="28"/>
      <c r="B148" s="49"/>
      <c r="C148" s="773"/>
      <c r="D148" s="451"/>
      <c r="E148" s="405"/>
      <c r="F148" s="425"/>
      <c r="G148" s="425"/>
      <c r="H148" s="405"/>
      <c r="I148" s="409"/>
      <c r="J148" s="410"/>
      <c r="K148" s="437"/>
    </row>
    <row r="149" spans="1:11" s="4" customFormat="1" ht="11.25" customHeight="1" x14ac:dyDescent="0.2">
      <c r="A149" s="28"/>
      <c r="B149" s="49"/>
      <c r="C149" s="773"/>
      <c r="D149" s="451"/>
      <c r="E149" s="405"/>
      <c r="F149" s="425"/>
      <c r="G149" s="425"/>
      <c r="H149" s="405"/>
      <c r="I149" s="409"/>
      <c r="J149" s="410"/>
      <c r="K149" s="437"/>
    </row>
    <row r="150" spans="1:11" s="4" customFormat="1" ht="10.5" customHeight="1" x14ac:dyDescent="0.2">
      <c r="A150" s="28"/>
      <c r="B150" s="383"/>
      <c r="C150" s="773"/>
      <c r="D150" s="451"/>
      <c r="E150" s="405"/>
      <c r="F150" s="425"/>
      <c r="G150" s="425"/>
      <c r="H150" s="405"/>
      <c r="I150" s="409"/>
      <c r="J150" s="410"/>
      <c r="K150" s="437"/>
    </row>
    <row r="151" spans="1:11" ht="15.75" thickBot="1" x14ac:dyDescent="0.3">
      <c r="A151" s="31"/>
      <c r="B151" s="56" t="s">
        <v>111</v>
      </c>
      <c r="C151" s="772"/>
      <c r="D151" s="445"/>
      <c r="E151" s="412"/>
      <c r="F151" s="412"/>
      <c r="G151" s="412"/>
      <c r="H151" s="411"/>
      <c r="I151" s="413"/>
      <c r="J151" s="413">
        <f>SUM(J119:J150)</f>
        <v>1253685.46</v>
      </c>
      <c r="K151" s="436">
        <v>4</v>
      </c>
    </row>
    <row r="152" spans="1:11" ht="15.75" thickTop="1" x14ac:dyDescent="0.25">
      <c r="A152" s="58"/>
      <c r="B152" s="59"/>
      <c r="C152" s="860"/>
      <c r="D152" s="465"/>
      <c r="E152" s="467"/>
      <c r="F152" s="467"/>
      <c r="G152" s="467"/>
      <c r="H152" s="467"/>
      <c r="I152" s="468"/>
      <c r="J152" s="469"/>
    </row>
    <row r="153" spans="1:11" ht="15" x14ac:dyDescent="0.25">
      <c r="A153" s="58"/>
      <c r="B153" s="46" t="s">
        <v>3569</v>
      </c>
      <c r="C153" s="860"/>
      <c r="D153" s="465"/>
      <c r="E153" s="467"/>
      <c r="F153" s="467"/>
      <c r="G153" s="467"/>
      <c r="H153" s="467"/>
      <c r="I153" s="468"/>
      <c r="J153" s="469"/>
    </row>
    <row r="154" spans="1:11" s="4" customFormat="1" ht="12" customHeight="1" x14ac:dyDescent="0.2">
      <c r="A154" s="28"/>
      <c r="B154" s="381"/>
      <c r="C154" s="773"/>
      <c r="D154" s="407"/>
      <c r="E154" s="405"/>
      <c r="F154" s="405"/>
      <c r="G154" s="405"/>
      <c r="H154" s="405"/>
      <c r="I154" s="409"/>
      <c r="J154" s="410"/>
      <c r="K154" s="437"/>
    </row>
    <row r="155" spans="1:11" s="4" customFormat="1" ht="29.25" customHeight="1" x14ac:dyDescent="0.2">
      <c r="A155" s="28"/>
      <c r="B155" s="34" t="s">
        <v>756</v>
      </c>
      <c r="C155" s="773"/>
      <c r="D155" s="407"/>
      <c r="E155" s="405"/>
      <c r="F155" s="425"/>
      <c r="G155" s="425"/>
      <c r="H155" s="405"/>
      <c r="I155" s="409"/>
      <c r="J155" s="410"/>
      <c r="K155" s="437"/>
    </row>
    <row r="156" spans="1:11" s="4" customFormat="1" ht="12" customHeight="1" x14ac:dyDescent="0.2">
      <c r="A156" s="28"/>
      <c r="B156" s="383"/>
      <c r="C156" s="773"/>
      <c r="D156" s="407"/>
      <c r="E156" s="405"/>
      <c r="F156" s="425"/>
      <c r="G156" s="425"/>
      <c r="H156" s="405"/>
      <c r="I156" s="409"/>
      <c r="J156" s="410"/>
      <c r="K156" s="437"/>
    </row>
    <row r="157" spans="1:11" s="4" customFormat="1" x14ac:dyDescent="0.2">
      <c r="A157" s="177" t="s">
        <v>77</v>
      </c>
      <c r="B157" s="175" t="s">
        <v>757</v>
      </c>
      <c r="C157" s="783">
        <v>2360</v>
      </c>
      <c r="D157" s="444" t="s">
        <v>87</v>
      </c>
      <c r="E157" s="545">
        <v>0</v>
      </c>
      <c r="F157" s="545">
        <v>0</v>
      </c>
      <c r="G157" s="545">
        <v>0</v>
      </c>
      <c r="H157" s="545">
        <v>101.65</v>
      </c>
      <c r="I157" s="546">
        <f>E157+F157+G157+H157</f>
        <v>101.65</v>
      </c>
      <c r="J157" s="547">
        <f>I157*C157</f>
        <v>239894</v>
      </c>
      <c r="K157" s="437"/>
    </row>
    <row r="158" spans="1:11" s="4" customFormat="1" x14ac:dyDescent="0.2">
      <c r="A158" s="177"/>
      <c r="B158" s="385"/>
      <c r="C158" s="783"/>
      <c r="D158" s="489"/>
      <c r="E158" s="405"/>
      <c r="F158" s="425"/>
      <c r="G158" s="425"/>
      <c r="H158" s="405"/>
      <c r="I158" s="409"/>
      <c r="J158" s="410"/>
      <c r="K158" s="437"/>
    </row>
    <row r="159" spans="1:11" s="4" customFormat="1" ht="28.5" x14ac:dyDescent="0.2">
      <c r="A159" s="177"/>
      <c r="B159" s="244" t="s">
        <v>756</v>
      </c>
      <c r="C159" s="783"/>
      <c r="D159" s="489"/>
      <c r="E159" s="405"/>
      <c r="F159" s="425"/>
      <c r="G159" s="425"/>
      <c r="H159" s="405"/>
      <c r="I159" s="409"/>
      <c r="J159" s="410"/>
      <c r="K159" s="437"/>
    </row>
    <row r="160" spans="1:11" s="4" customFormat="1" ht="15" x14ac:dyDescent="0.2">
      <c r="A160" s="177"/>
      <c r="B160" s="384"/>
      <c r="C160" s="783"/>
      <c r="D160" s="489"/>
      <c r="E160" s="405"/>
      <c r="F160" s="425"/>
      <c r="G160" s="425"/>
      <c r="H160" s="405"/>
      <c r="I160" s="409"/>
      <c r="J160" s="410"/>
      <c r="K160" s="437"/>
    </row>
    <row r="161" spans="1:11" s="4" customFormat="1" x14ac:dyDescent="0.2">
      <c r="A161" s="177" t="str">
        <f>IF(D161&gt;0,IF(INDEX(A141:A157,MATCH(REPT("z",255),A141:A157))="H","J",IF(INDEX(A141:A157,MATCH(REPT("z",255),A141:A157))="N","P",CHAR(CODE(INDEX(A141:A157,MATCH(REPT("z",255),A141:A157)))+1))),)</f>
        <v>B</v>
      </c>
      <c r="B161" s="175" t="s">
        <v>758</v>
      </c>
      <c r="C161" s="783">
        <v>208</v>
      </c>
      <c r="D161" s="444" t="s">
        <v>87</v>
      </c>
      <c r="E161" s="545">
        <v>0</v>
      </c>
      <c r="F161" s="545">
        <v>0</v>
      </c>
      <c r="G161" s="545">
        <v>0</v>
      </c>
      <c r="H161" s="545">
        <v>101.65</v>
      </c>
      <c r="I161" s="546">
        <f>E161+F161+G161+H161</f>
        <v>101.65</v>
      </c>
      <c r="J161" s="547">
        <f>I161*C161</f>
        <v>21143.200000000001</v>
      </c>
      <c r="K161" s="437"/>
    </row>
    <row r="162" spans="1:11" s="4" customFormat="1" ht="15" x14ac:dyDescent="0.2">
      <c r="A162" s="177"/>
      <c r="B162" s="384"/>
      <c r="C162" s="783"/>
      <c r="D162" s="489"/>
      <c r="E162" s="405"/>
      <c r="F162" s="425"/>
      <c r="G162" s="425"/>
      <c r="H162" s="405"/>
      <c r="I162" s="409"/>
      <c r="J162" s="410"/>
      <c r="K162" s="437"/>
    </row>
    <row r="163" spans="1:11" s="4" customFormat="1" x14ac:dyDescent="0.2">
      <c r="A163" s="177" t="str">
        <f>IF(D163&gt;0,IF(INDEX(A143:A162,MATCH(REPT("z",255),A143:A162))="H","J",IF(INDEX(A143:A162,MATCH(REPT("z",255),A143:A162))="N","P",CHAR(CODE(INDEX(A143:A162,MATCH(REPT("z",255),A143:A162)))+1))),)</f>
        <v>C</v>
      </c>
      <c r="B163" s="175" t="s">
        <v>759</v>
      </c>
      <c r="C163" s="783">
        <v>264</v>
      </c>
      <c r="D163" s="489" t="s">
        <v>98</v>
      </c>
      <c r="E163" s="545">
        <v>0</v>
      </c>
      <c r="F163" s="545">
        <v>0</v>
      </c>
      <c r="G163" s="545">
        <v>0</v>
      </c>
      <c r="H163" s="545">
        <v>101.65</v>
      </c>
      <c r="I163" s="546">
        <f>E163+F163+G163+H163</f>
        <v>101.65</v>
      </c>
      <c r="J163" s="547">
        <f>I163*C163</f>
        <v>26835.599999999999</v>
      </c>
      <c r="K163" s="437"/>
    </row>
    <row r="164" spans="1:11" s="4" customFormat="1" ht="9" customHeight="1" x14ac:dyDescent="0.2">
      <c r="A164" s="28"/>
      <c r="B164" s="38"/>
      <c r="C164" s="773"/>
      <c r="D164" s="451"/>
      <c r="E164" s="405"/>
      <c r="F164" s="425"/>
      <c r="G164" s="425"/>
      <c r="H164" s="405"/>
      <c r="I164" s="409"/>
      <c r="J164" s="410"/>
      <c r="K164" s="437"/>
    </row>
    <row r="165" spans="1:11" s="4" customFormat="1" ht="27.75" customHeight="1" x14ac:dyDescent="0.2">
      <c r="A165" s="28"/>
      <c r="B165" s="34" t="s">
        <v>760</v>
      </c>
      <c r="C165" s="773"/>
      <c r="D165" s="451"/>
      <c r="E165" s="405"/>
      <c r="F165" s="425"/>
      <c r="G165" s="425"/>
      <c r="H165" s="405"/>
      <c r="I165" s="409"/>
      <c r="J165" s="410"/>
      <c r="K165" s="437"/>
    </row>
    <row r="166" spans="1:11" s="4" customFormat="1" ht="9" customHeight="1" x14ac:dyDescent="0.2">
      <c r="A166" s="28"/>
      <c r="B166" s="214"/>
      <c r="C166" s="773"/>
      <c r="D166" s="451"/>
      <c r="E166" s="405"/>
      <c r="F166" s="425"/>
      <c r="G166" s="425"/>
      <c r="H166" s="405"/>
      <c r="I166" s="409"/>
      <c r="J166" s="410"/>
      <c r="K166" s="437"/>
    </row>
    <row r="167" spans="1:11" s="4" customFormat="1" ht="12" customHeight="1" x14ac:dyDescent="0.2">
      <c r="A167" s="177" t="s">
        <v>80</v>
      </c>
      <c r="B167" s="175" t="s">
        <v>761</v>
      </c>
      <c r="C167" s="783">
        <v>33243</v>
      </c>
      <c r="D167" s="444" t="s">
        <v>87</v>
      </c>
      <c r="E167" s="545">
        <v>0</v>
      </c>
      <c r="F167" s="545">
        <v>0</v>
      </c>
      <c r="G167" s="545">
        <v>0</v>
      </c>
      <c r="H167" s="545">
        <v>200.61</v>
      </c>
      <c r="I167" s="546">
        <f>E167+F167+G167+H167</f>
        <v>200.61</v>
      </c>
      <c r="J167" s="547">
        <f>I167*C167</f>
        <v>6668878.2300000004</v>
      </c>
      <c r="K167" s="437"/>
    </row>
    <row r="168" spans="1:11" s="4" customFormat="1" ht="9" customHeight="1" x14ac:dyDescent="0.2">
      <c r="A168" s="177"/>
      <c r="B168" s="386"/>
      <c r="C168" s="783"/>
      <c r="D168" s="489"/>
      <c r="E168" s="414"/>
      <c r="F168" s="405"/>
      <c r="G168" s="425"/>
      <c r="H168" s="405"/>
      <c r="I168" s="409"/>
      <c r="J168" s="410"/>
      <c r="K168" s="437"/>
    </row>
    <row r="169" spans="1:11" s="4" customFormat="1" x14ac:dyDescent="0.2">
      <c r="A169" s="177" t="s">
        <v>81</v>
      </c>
      <c r="B169" s="175" t="s">
        <v>762</v>
      </c>
      <c r="C169" s="783">
        <v>173</v>
      </c>
      <c r="D169" s="444" t="s">
        <v>87</v>
      </c>
      <c r="E169" s="545">
        <v>0</v>
      </c>
      <c r="F169" s="545">
        <v>0</v>
      </c>
      <c r="G169" s="545">
        <v>0</v>
      </c>
      <c r="H169" s="545">
        <v>101.65</v>
      </c>
      <c r="I169" s="546">
        <f>E169+F169+G169+H169</f>
        <v>101.65</v>
      </c>
      <c r="J169" s="547">
        <f>I169*C169</f>
        <v>17585.45</v>
      </c>
      <c r="K169" s="437"/>
    </row>
    <row r="170" spans="1:11" s="4" customFormat="1" ht="7.5" customHeight="1" x14ac:dyDescent="0.2">
      <c r="A170" s="28"/>
      <c r="B170" s="214"/>
      <c r="C170" s="807"/>
      <c r="D170" s="490"/>
      <c r="E170" s="528"/>
      <c r="F170" s="425"/>
      <c r="G170" s="425"/>
      <c r="H170" s="405"/>
      <c r="I170" s="409"/>
      <c r="J170" s="410"/>
      <c r="K170" s="437"/>
    </row>
    <row r="171" spans="1:11" s="4" customFormat="1" ht="57" customHeight="1" x14ac:dyDescent="0.2">
      <c r="A171" s="28" t="str">
        <f>IF(D171&gt;0,IF(INDEX(A157:A170,MATCH(REPT("z",255),A157:A170))="H","J",IF(INDEX(A157:A170,MATCH(REPT("z",255),A157:A170))="N","P",CHAR(CODE(INDEX(A157:A170,MATCH(REPT("z",255),A157:A170)))+1))),)</f>
        <v>F</v>
      </c>
      <c r="B171" s="61" t="s">
        <v>763</v>
      </c>
      <c r="C171" s="773">
        <v>309</v>
      </c>
      <c r="D171" s="451" t="s">
        <v>98</v>
      </c>
      <c r="E171" s="545">
        <v>0</v>
      </c>
      <c r="F171" s="545">
        <v>0</v>
      </c>
      <c r="G171" s="545">
        <v>0</v>
      </c>
      <c r="H171" s="545">
        <v>36.78</v>
      </c>
      <c r="I171" s="546">
        <f>E171+F171+G171+H171</f>
        <v>36.78</v>
      </c>
      <c r="J171" s="547">
        <f>I171*C171</f>
        <v>11365.02</v>
      </c>
      <c r="K171" s="437"/>
    </row>
    <row r="172" spans="1:11" s="4" customFormat="1" ht="6" customHeight="1" x14ac:dyDescent="0.2">
      <c r="A172" s="28"/>
      <c r="B172" s="38"/>
      <c r="C172" s="773"/>
      <c r="D172" s="451"/>
      <c r="E172" s="405"/>
      <c r="F172" s="425"/>
      <c r="G172" s="425"/>
      <c r="H172" s="405"/>
      <c r="I172" s="409"/>
      <c r="J172" s="410"/>
      <c r="K172" s="437"/>
    </row>
    <row r="173" spans="1:11" s="4" customFormat="1" ht="15" x14ac:dyDescent="0.2">
      <c r="A173" s="28"/>
      <c r="B173" s="46" t="s">
        <v>764</v>
      </c>
      <c r="C173" s="773"/>
      <c r="D173" s="451"/>
      <c r="E173" s="405"/>
      <c r="F173" s="425"/>
      <c r="G173" s="425"/>
      <c r="H173" s="405"/>
      <c r="I173" s="409"/>
      <c r="J173" s="410"/>
      <c r="K173" s="437"/>
    </row>
    <row r="174" spans="1:11" s="4" customFormat="1" ht="8.25" customHeight="1" x14ac:dyDescent="0.2">
      <c r="A174" s="28"/>
      <c r="B174" s="38"/>
      <c r="C174" s="773"/>
      <c r="D174" s="451"/>
      <c r="E174" s="405"/>
      <c r="F174" s="425"/>
      <c r="G174" s="425"/>
      <c r="H174" s="405"/>
      <c r="I174" s="409"/>
      <c r="J174" s="410"/>
      <c r="K174" s="437"/>
    </row>
    <row r="175" spans="1:11" s="4" customFormat="1" ht="45" customHeight="1" x14ac:dyDescent="0.2">
      <c r="A175" s="28"/>
      <c r="B175" s="34" t="s">
        <v>765</v>
      </c>
      <c r="C175" s="773"/>
      <c r="D175" s="451"/>
      <c r="E175" s="405"/>
      <c r="F175" s="425"/>
      <c r="G175" s="425"/>
      <c r="H175" s="405"/>
      <c r="I175" s="409"/>
      <c r="J175" s="410"/>
      <c r="K175" s="437"/>
    </row>
    <row r="176" spans="1:11" s="4" customFormat="1" ht="9" customHeight="1" x14ac:dyDescent="0.2">
      <c r="A176" s="28"/>
      <c r="B176" s="38"/>
      <c r="C176" s="773"/>
      <c r="D176" s="451"/>
      <c r="E176" s="405"/>
      <c r="F176" s="425"/>
      <c r="G176" s="425"/>
      <c r="H176" s="405"/>
      <c r="I176" s="409"/>
      <c r="J176" s="410"/>
      <c r="K176" s="437"/>
    </row>
    <row r="177" spans="1:11" s="4" customFormat="1" ht="27" customHeight="1" x14ac:dyDescent="0.2">
      <c r="A177" s="28" t="s">
        <v>94</v>
      </c>
      <c r="B177" s="175" t="s">
        <v>766</v>
      </c>
      <c r="C177" s="783">
        <v>2706</v>
      </c>
      <c r="D177" s="444" t="s">
        <v>87</v>
      </c>
      <c r="E177" s="545">
        <v>0</v>
      </c>
      <c r="F177" s="545">
        <v>0</v>
      </c>
      <c r="G177" s="545">
        <v>0</v>
      </c>
      <c r="H177" s="545">
        <v>136.03</v>
      </c>
      <c r="I177" s="546">
        <f>E177+F177+G177+H177</f>
        <v>136.03</v>
      </c>
      <c r="J177" s="547">
        <f>I177*C177</f>
        <v>368097.18</v>
      </c>
      <c r="K177" s="437"/>
    </row>
    <row r="178" spans="1:11" s="4" customFormat="1" x14ac:dyDescent="0.2">
      <c r="A178" s="28"/>
      <c r="B178" s="245"/>
      <c r="C178" s="783"/>
      <c r="D178" s="489"/>
      <c r="E178" s="405"/>
      <c r="F178" s="425"/>
      <c r="G178" s="425"/>
      <c r="H178" s="405"/>
      <c r="I178" s="409"/>
      <c r="J178" s="410"/>
      <c r="K178" s="437"/>
    </row>
    <row r="179" spans="1:11" s="4" customFormat="1" x14ac:dyDescent="0.2">
      <c r="A179" s="28" t="s">
        <v>96</v>
      </c>
      <c r="B179" s="175" t="s">
        <v>3570</v>
      </c>
      <c r="C179" s="783">
        <v>4125</v>
      </c>
      <c r="D179" s="444" t="s">
        <v>87</v>
      </c>
      <c r="E179" s="545">
        <v>0</v>
      </c>
      <c r="F179" s="545">
        <v>0</v>
      </c>
      <c r="G179" s="545">
        <v>0</v>
      </c>
      <c r="H179" s="545">
        <v>192.13</v>
      </c>
      <c r="I179" s="546">
        <f>E179+F179+G179+H179</f>
        <v>192.13</v>
      </c>
      <c r="J179" s="547">
        <f>I179*C179</f>
        <v>792536.25</v>
      </c>
      <c r="K179" s="437"/>
    </row>
    <row r="180" spans="1:11" s="4" customFormat="1" x14ac:dyDescent="0.2">
      <c r="A180" s="28"/>
      <c r="B180" s="245"/>
      <c r="C180" s="783"/>
      <c r="D180" s="489"/>
      <c r="E180" s="405"/>
      <c r="F180" s="425"/>
      <c r="G180" s="425"/>
      <c r="H180" s="405"/>
      <c r="I180" s="409"/>
      <c r="J180" s="410"/>
      <c r="K180" s="437"/>
    </row>
    <row r="181" spans="1:11" s="4" customFormat="1" x14ac:dyDescent="0.2">
      <c r="A181" s="28" t="s">
        <v>99</v>
      </c>
      <c r="B181" s="175" t="s">
        <v>767</v>
      </c>
      <c r="C181" s="783">
        <v>1354</v>
      </c>
      <c r="D181" s="444" t="s">
        <v>87</v>
      </c>
      <c r="E181" s="545">
        <v>0</v>
      </c>
      <c r="F181" s="545">
        <v>0</v>
      </c>
      <c r="G181" s="545">
        <v>0</v>
      </c>
      <c r="H181" s="545">
        <v>179.83</v>
      </c>
      <c r="I181" s="546">
        <f>E181+F181+G181+H181</f>
        <v>179.83</v>
      </c>
      <c r="J181" s="547">
        <f>I181*C181</f>
        <v>243489.82</v>
      </c>
      <c r="K181" s="437"/>
    </row>
    <row r="182" spans="1:11" s="4" customFormat="1" ht="12.75" customHeight="1" x14ac:dyDescent="0.2">
      <c r="A182" s="28"/>
      <c r="B182" s="38"/>
      <c r="C182" s="773"/>
      <c r="D182" s="451"/>
      <c r="E182" s="405"/>
      <c r="F182" s="425"/>
      <c r="G182" s="425"/>
      <c r="H182" s="405"/>
      <c r="I182" s="409"/>
      <c r="J182" s="410"/>
      <c r="K182" s="437"/>
    </row>
    <row r="183" spans="1:11" ht="15.75" thickBot="1" x14ac:dyDescent="0.3">
      <c r="A183" s="31"/>
      <c r="B183" s="56" t="s">
        <v>111</v>
      </c>
      <c r="C183" s="772"/>
      <c r="D183" s="445"/>
      <c r="E183" s="412"/>
      <c r="F183" s="412"/>
      <c r="G183" s="412"/>
      <c r="H183" s="411"/>
      <c r="I183" s="413"/>
      <c r="J183" s="413">
        <f>SUM(J153:J182)</f>
        <v>8389824.75</v>
      </c>
      <c r="K183" s="436">
        <v>5</v>
      </c>
    </row>
    <row r="184" spans="1:11" s="4" customFormat="1" ht="12" customHeight="1" thickTop="1" x14ac:dyDescent="0.2">
      <c r="A184" s="28"/>
      <c r="B184" s="60"/>
      <c r="C184" s="809"/>
      <c r="D184" s="451"/>
      <c r="E184" s="405"/>
      <c r="F184" s="425"/>
      <c r="G184" s="425"/>
      <c r="H184" s="405"/>
      <c r="I184" s="409"/>
      <c r="J184" s="410"/>
      <c r="K184" s="437"/>
    </row>
    <row r="185" spans="1:11" s="4" customFormat="1" ht="15" x14ac:dyDescent="0.2">
      <c r="A185" s="28"/>
      <c r="B185" s="46" t="s">
        <v>768</v>
      </c>
      <c r="C185" s="809"/>
      <c r="D185" s="451"/>
      <c r="E185" s="405"/>
      <c r="F185" s="425"/>
      <c r="G185" s="425"/>
      <c r="H185" s="405"/>
      <c r="I185" s="409"/>
      <c r="J185" s="410"/>
      <c r="K185" s="437"/>
    </row>
    <row r="186" spans="1:11" s="4" customFormat="1" ht="15" x14ac:dyDescent="0.2">
      <c r="A186" s="28"/>
      <c r="B186" s="60"/>
      <c r="C186" s="809"/>
      <c r="D186" s="451"/>
      <c r="E186" s="405"/>
      <c r="F186" s="425"/>
      <c r="G186" s="425"/>
      <c r="H186" s="405"/>
      <c r="I186" s="409"/>
      <c r="J186" s="410"/>
      <c r="K186" s="437"/>
    </row>
    <row r="187" spans="1:11" s="4" customFormat="1" ht="28.5" x14ac:dyDescent="0.2">
      <c r="A187" s="28"/>
      <c r="B187" s="34" t="s">
        <v>3964</v>
      </c>
      <c r="C187" s="773"/>
      <c r="D187" s="451"/>
      <c r="E187" s="405"/>
      <c r="F187" s="425"/>
      <c r="G187" s="425"/>
      <c r="H187" s="405"/>
      <c r="I187" s="409"/>
      <c r="J187" s="410"/>
      <c r="K187" s="437"/>
    </row>
    <row r="188" spans="1:11" s="4" customFormat="1" x14ac:dyDescent="0.2">
      <c r="A188" s="28"/>
      <c r="B188" s="34"/>
      <c r="C188" s="773"/>
      <c r="D188" s="451"/>
      <c r="E188" s="405"/>
      <c r="F188" s="425"/>
      <c r="G188" s="425"/>
      <c r="H188" s="405"/>
      <c r="I188" s="409"/>
      <c r="J188" s="410"/>
      <c r="K188" s="437"/>
    </row>
    <row r="189" spans="1:11" s="4" customFormat="1" x14ac:dyDescent="0.2">
      <c r="A189" s="28" t="s">
        <v>77</v>
      </c>
      <c r="B189" s="38" t="s">
        <v>769</v>
      </c>
      <c r="C189" s="773">
        <v>4313</v>
      </c>
      <c r="D189" s="407" t="s">
        <v>87</v>
      </c>
      <c r="E189" s="545">
        <v>0</v>
      </c>
      <c r="F189" s="545">
        <v>0</v>
      </c>
      <c r="G189" s="545">
        <v>0</v>
      </c>
      <c r="H189" s="545">
        <v>339.3</v>
      </c>
      <c r="I189" s="546">
        <f>E189+F189+G189+H189</f>
        <v>339.3</v>
      </c>
      <c r="J189" s="547">
        <f>I189*C189</f>
        <v>1463400.9</v>
      </c>
      <c r="K189" s="437"/>
    </row>
    <row r="190" spans="1:11" ht="15" x14ac:dyDescent="0.25">
      <c r="A190" s="58"/>
      <c r="B190" s="59"/>
      <c r="C190" s="860"/>
      <c r="D190" s="451"/>
      <c r="E190" s="405"/>
      <c r="F190" s="466"/>
      <c r="G190" s="466"/>
      <c r="H190" s="467"/>
      <c r="I190" s="468"/>
      <c r="J190" s="469"/>
    </row>
    <row r="191" spans="1:11" s="4" customFormat="1" ht="29.25" customHeight="1" x14ac:dyDescent="0.2">
      <c r="A191" s="28"/>
      <c r="B191" s="34" t="s">
        <v>3964</v>
      </c>
      <c r="C191" s="773"/>
      <c r="D191" s="451"/>
      <c r="E191" s="405"/>
      <c r="F191" s="425"/>
      <c r="G191" s="425"/>
      <c r="H191" s="405"/>
      <c r="I191" s="409"/>
      <c r="J191" s="410"/>
      <c r="K191" s="437"/>
    </row>
    <row r="192" spans="1:11" s="4" customFormat="1" x14ac:dyDescent="0.2">
      <c r="A192" s="28"/>
      <c r="B192" s="34"/>
      <c r="C192" s="773"/>
      <c r="D192" s="451"/>
      <c r="E192" s="405"/>
      <c r="F192" s="425"/>
      <c r="G192" s="425"/>
      <c r="H192" s="405"/>
      <c r="I192" s="409"/>
      <c r="J192" s="410"/>
      <c r="K192" s="437"/>
    </row>
    <row r="193" spans="1:11" s="4" customFormat="1" x14ac:dyDescent="0.2">
      <c r="A193" s="177" t="s">
        <v>78</v>
      </c>
      <c r="B193" s="175" t="s">
        <v>3460</v>
      </c>
      <c r="C193" s="783">
        <v>866</v>
      </c>
      <c r="D193" s="444" t="s">
        <v>87</v>
      </c>
      <c r="E193" s="545">
        <v>0</v>
      </c>
      <c r="F193" s="545">
        <v>0</v>
      </c>
      <c r="G193" s="545">
        <v>0</v>
      </c>
      <c r="H193" s="545">
        <v>307.33</v>
      </c>
      <c r="I193" s="546">
        <f>E193+F193+G193+H193</f>
        <v>307.33</v>
      </c>
      <c r="J193" s="547">
        <f>I193*C193</f>
        <v>266147.78000000003</v>
      </c>
      <c r="K193" s="437"/>
    </row>
    <row r="194" spans="1:11" s="4" customFormat="1" x14ac:dyDescent="0.2">
      <c r="A194" s="177"/>
      <c r="B194" s="175"/>
      <c r="C194" s="783"/>
      <c r="D194" s="489"/>
      <c r="E194" s="505"/>
      <c r="F194" s="506"/>
      <c r="G194" s="506"/>
      <c r="H194" s="505"/>
      <c r="I194" s="507"/>
      <c r="J194" s="531"/>
      <c r="K194" s="437"/>
    </row>
    <row r="195" spans="1:11" s="4" customFormat="1" x14ac:dyDescent="0.2">
      <c r="A195" s="177" t="s">
        <v>79</v>
      </c>
      <c r="B195" s="175" t="s">
        <v>3461</v>
      </c>
      <c r="C195" s="783">
        <v>1063</v>
      </c>
      <c r="D195" s="444" t="s">
        <v>87</v>
      </c>
      <c r="E195" s="545">
        <v>0</v>
      </c>
      <c r="F195" s="545">
        <v>0</v>
      </c>
      <c r="G195" s="545">
        <v>0</v>
      </c>
      <c r="H195" s="545">
        <v>462.22</v>
      </c>
      <c r="I195" s="546">
        <f>E195+F195+G195+H195</f>
        <v>462.22</v>
      </c>
      <c r="J195" s="547">
        <f>I195*C195</f>
        <v>491339.86</v>
      </c>
      <c r="K195" s="437"/>
    </row>
    <row r="196" spans="1:11" s="4" customFormat="1" x14ac:dyDescent="0.2">
      <c r="A196" s="177"/>
      <c r="B196" s="175"/>
      <c r="C196" s="783"/>
      <c r="D196" s="489"/>
      <c r="E196" s="505"/>
      <c r="F196" s="506"/>
      <c r="G196" s="506"/>
      <c r="H196" s="505"/>
      <c r="I196" s="507"/>
      <c r="J196" s="531"/>
      <c r="K196" s="437"/>
    </row>
    <row r="197" spans="1:11" s="4" customFormat="1" ht="15.75" customHeight="1" x14ac:dyDescent="0.2">
      <c r="A197" s="177" t="str">
        <f>IF(D197&gt;0,IF(INDEX(A178:A195,MATCH(REPT("z",255),A178:A195))="H","J",IF(INDEX(A178:A195,MATCH(REPT("z",255),A178:A195))="N","P",CHAR(CODE(INDEX(A178:A195,MATCH(REPT("z",255),A178:A195)))+1))),)</f>
        <v>D</v>
      </c>
      <c r="B197" s="175" t="s">
        <v>3462</v>
      </c>
      <c r="C197" s="783">
        <v>68</v>
      </c>
      <c r="D197" s="444" t="s">
        <v>87</v>
      </c>
      <c r="E197" s="545">
        <v>0</v>
      </c>
      <c r="F197" s="545">
        <v>0</v>
      </c>
      <c r="G197" s="545">
        <v>0</v>
      </c>
      <c r="H197" s="545">
        <v>191.37</v>
      </c>
      <c r="I197" s="546">
        <f>E197+F197+G197+H197</f>
        <v>191.37</v>
      </c>
      <c r="J197" s="547">
        <f>I197*C197</f>
        <v>13013.16</v>
      </c>
      <c r="K197" s="437"/>
    </row>
    <row r="198" spans="1:11" s="4" customFormat="1" ht="15" x14ac:dyDescent="0.2">
      <c r="A198" s="28"/>
      <c r="B198" s="60"/>
      <c r="C198" s="809"/>
      <c r="D198" s="451"/>
      <c r="E198" s="405"/>
      <c r="F198" s="425"/>
      <c r="G198" s="425"/>
      <c r="H198" s="405"/>
      <c r="I198" s="409"/>
      <c r="J198" s="410"/>
      <c r="K198" s="437"/>
    </row>
    <row r="199" spans="1:11" s="4" customFormat="1" ht="15.75" customHeight="1" x14ac:dyDescent="0.2">
      <c r="A199" s="28"/>
      <c r="B199" s="46" t="s">
        <v>770</v>
      </c>
      <c r="C199" s="773"/>
      <c r="D199" s="451"/>
      <c r="E199" s="405"/>
      <c r="F199" s="425"/>
      <c r="G199" s="425"/>
      <c r="H199" s="405"/>
      <c r="I199" s="409"/>
      <c r="J199" s="410"/>
      <c r="K199" s="437"/>
    </row>
    <row r="200" spans="1:11" s="4" customFormat="1" x14ac:dyDescent="0.2">
      <c r="A200" s="28"/>
      <c r="B200" s="38"/>
      <c r="C200" s="773"/>
      <c r="D200" s="451"/>
      <c r="E200" s="405"/>
      <c r="F200" s="425"/>
      <c r="G200" s="425"/>
      <c r="H200" s="405"/>
      <c r="I200" s="409"/>
      <c r="J200" s="410"/>
      <c r="K200" s="437"/>
    </row>
    <row r="201" spans="1:11" s="4" customFormat="1" ht="57" x14ac:dyDescent="0.2">
      <c r="A201" s="28"/>
      <c r="B201" s="34" t="s">
        <v>771</v>
      </c>
      <c r="C201" s="773"/>
      <c r="D201" s="451"/>
      <c r="E201" s="405"/>
      <c r="F201" s="425"/>
      <c r="G201" s="425"/>
      <c r="H201" s="405"/>
      <c r="I201" s="409"/>
      <c r="J201" s="410"/>
      <c r="K201" s="437"/>
    </row>
    <row r="202" spans="1:11" s="4" customFormat="1" ht="9.75" customHeight="1" x14ac:dyDescent="0.2">
      <c r="A202" s="28"/>
      <c r="B202" s="34"/>
      <c r="C202" s="773"/>
      <c r="D202" s="451"/>
      <c r="E202" s="405"/>
      <c r="F202" s="425"/>
      <c r="G202" s="425"/>
      <c r="H202" s="405"/>
      <c r="I202" s="409"/>
      <c r="J202" s="410"/>
      <c r="K202" s="437"/>
    </row>
    <row r="203" spans="1:11" s="4" customFormat="1" x14ac:dyDescent="0.2">
      <c r="A203" s="28" t="str">
        <f>IF(D203&gt;0,IF(INDEX(A186:A202,MATCH(REPT("z",255),A186:A202))="H","J",IF(INDEX(A186:A202,MATCH(REPT("z",255),A186:A202))="N","P",CHAR(CODE(INDEX(A186:A202,MATCH(REPT("z",255),A186:A202)))+1))),)</f>
        <v>E</v>
      </c>
      <c r="B203" s="38" t="s">
        <v>772</v>
      </c>
      <c r="C203" s="896">
        <f>15712-2177</f>
        <v>13535</v>
      </c>
      <c r="D203" s="451" t="s">
        <v>87</v>
      </c>
      <c r="E203" s="545">
        <v>0</v>
      </c>
      <c r="F203" s="545">
        <v>0</v>
      </c>
      <c r="G203" s="545">
        <v>0</v>
      </c>
      <c r="H203" s="545">
        <v>286.17</v>
      </c>
      <c r="I203" s="546">
        <f>E203+F203+G203+H203</f>
        <v>286.17</v>
      </c>
      <c r="J203" s="547">
        <f>I203*C203</f>
        <v>3873310.95</v>
      </c>
      <c r="K203" s="437"/>
    </row>
    <row r="204" spans="1:11" s="4" customFormat="1" ht="5.25" customHeight="1" x14ac:dyDescent="0.2">
      <c r="A204" s="28"/>
      <c r="B204" s="38"/>
      <c r="C204" s="897"/>
      <c r="D204" s="898"/>
      <c r="E204" s="405"/>
      <c r="F204" s="425"/>
      <c r="G204" s="425"/>
      <c r="H204" s="405"/>
      <c r="I204" s="409"/>
      <c r="J204" s="410"/>
      <c r="K204" s="437"/>
    </row>
    <row r="205" spans="1:11" s="4" customFormat="1" ht="12" customHeight="1" x14ac:dyDescent="0.2">
      <c r="A205" s="899"/>
      <c r="B205" s="900" t="s">
        <v>4099</v>
      </c>
      <c r="C205" s="896"/>
      <c r="D205" s="901"/>
      <c r="E205" s="912"/>
      <c r="F205" s="913"/>
      <c r="G205" s="913"/>
      <c r="H205" s="912"/>
      <c r="I205" s="914"/>
      <c r="J205" s="915"/>
      <c r="K205" s="437"/>
    </row>
    <row r="206" spans="1:11" s="4" customFormat="1" ht="12" customHeight="1" x14ac:dyDescent="0.2">
      <c r="A206" s="899"/>
      <c r="B206" s="891"/>
      <c r="C206" s="896"/>
      <c r="D206" s="901"/>
      <c r="E206" s="912"/>
      <c r="F206" s="913"/>
      <c r="G206" s="913"/>
      <c r="H206" s="912"/>
      <c r="I206" s="914"/>
      <c r="J206" s="915"/>
      <c r="K206" s="437"/>
    </row>
    <row r="207" spans="1:11" s="4" customFormat="1" ht="42.75" x14ac:dyDescent="0.2">
      <c r="A207" s="899"/>
      <c r="B207" s="882" t="s">
        <v>4100</v>
      </c>
      <c r="C207" s="896"/>
      <c r="D207" s="901"/>
      <c r="E207" s="912"/>
      <c r="F207" s="913"/>
      <c r="G207" s="913"/>
      <c r="H207" s="912"/>
      <c r="I207" s="914"/>
      <c r="J207" s="915"/>
      <c r="K207" s="437"/>
    </row>
    <row r="208" spans="1:11" s="4" customFormat="1" ht="12" customHeight="1" x14ac:dyDescent="0.2">
      <c r="A208" s="899"/>
      <c r="B208" s="882"/>
      <c r="C208" s="896"/>
      <c r="D208" s="901"/>
      <c r="E208" s="912"/>
      <c r="F208" s="913"/>
      <c r="G208" s="913"/>
      <c r="H208" s="912"/>
      <c r="I208" s="914"/>
      <c r="J208" s="915"/>
      <c r="K208" s="437"/>
    </row>
    <row r="209" spans="1:11" s="4" customFormat="1" x14ac:dyDescent="0.2">
      <c r="A209" s="899" t="str">
        <f>IF(D209&gt;0,IF(INDEX(A186:A208,MATCH(REPT("z",255),A186:A208))="H","J",IF(INDEX(A186:A208,MATCH(REPT("z",255),A186:A208))="N","P",CHAR(CODE(INDEX(A186:A208,MATCH(REPT("z",255),A186:A208)))+1))),)</f>
        <v>F</v>
      </c>
      <c r="B209" s="891" t="s">
        <v>4101</v>
      </c>
      <c r="C209" s="896">
        <v>2177</v>
      </c>
      <c r="D209" s="902" t="s">
        <v>87</v>
      </c>
      <c r="E209" s="893">
        <v>0</v>
      </c>
      <c r="F209" s="893">
        <v>0</v>
      </c>
      <c r="G209" s="893">
        <v>0</v>
      </c>
      <c r="H209" s="893">
        <v>819.25</v>
      </c>
      <c r="I209" s="894">
        <f>E209+F209+G209+H209</f>
        <v>819.25</v>
      </c>
      <c r="J209" s="895">
        <f>I209*C209</f>
        <v>1783507.25</v>
      </c>
      <c r="K209" s="437"/>
    </row>
    <row r="210" spans="1:11" s="4" customFormat="1" ht="9" customHeight="1" x14ac:dyDescent="0.2">
      <c r="A210" s="28"/>
      <c r="B210" s="38"/>
      <c r="C210" s="897"/>
      <c r="D210" s="898"/>
      <c r="E210" s="405"/>
      <c r="F210" s="425"/>
      <c r="G210" s="425"/>
      <c r="H210" s="405"/>
      <c r="I210" s="409"/>
      <c r="J210" s="410"/>
      <c r="K210" s="437"/>
    </row>
    <row r="211" spans="1:11" s="4" customFormat="1" x14ac:dyDescent="0.2">
      <c r="A211" s="899" t="str">
        <f>IF(D211&gt;0,IF(INDEX(A188:A210,MATCH(REPT("z",255),A188:A210))="H","J",IF(INDEX(A188:A210,MATCH(REPT("z",255),A188:A210))="N","P",CHAR(CODE(INDEX(A188:A210,MATCH(REPT("z",255),A188:A210)))+1))),)</f>
        <v>G</v>
      </c>
      <c r="B211" s="891" t="s">
        <v>4102</v>
      </c>
      <c r="C211" s="896">
        <v>12519</v>
      </c>
      <c r="D211" s="902" t="s">
        <v>87</v>
      </c>
      <c r="E211" s="893">
        <v>0</v>
      </c>
      <c r="F211" s="893">
        <v>0</v>
      </c>
      <c r="G211" s="893">
        <v>0</v>
      </c>
      <c r="H211" s="893">
        <v>819.25</v>
      </c>
      <c r="I211" s="894">
        <f>E211+F211+G211+H211</f>
        <v>819.25</v>
      </c>
      <c r="J211" s="895">
        <f>I211*C211</f>
        <v>10256190.75</v>
      </c>
      <c r="K211" s="437"/>
    </row>
    <row r="212" spans="1:11" s="4" customFormat="1" ht="9.75" customHeight="1" x14ac:dyDescent="0.2">
      <c r="A212" s="28"/>
      <c r="B212" s="380"/>
      <c r="C212" s="809"/>
      <c r="D212" s="451"/>
      <c r="E212" s="405"/>
      <c r="F212" s="425"/>
      <c r="G212" s="425"/>
      <c r="H212" s="405"/>
      <c r="I212" s="409"/>
      <c r="J212" s="410"/>
      <c r="K212" s="437"/>
    </row>
    <row r="213" spans="1:11" s="4" customFormat="1" ht="6" customHeight="1" x14ac:dyDescent="0.2">
      <c r="A213" s="28"/>
      <c r="B213" s="387"/>
      <c r="C213" s="773"/>
      <c r="D213" s="451"/>
      <c r="E213" s="405"/>
      <c r="F213" s="425"/>
      <c r="G213" s="425"/>
      <c r="H213" s="405"/>
      <c r="I213" s="409"/>
      <c r="J213" s="410"/>
      <c r="K213" s="437"/>
    </row>
    <row r="214" spans="1:11" s="4" customFormat="1" ht="6" customHeight="1" x14ac:dyDescent="0.2">
      <c r="A214" s="28"/>
      <c r="B214" s="34"/>
      <c r="C214" s="773"/>
      <c r="D214" s="451"/>
      <c r="E214" s="405"/>
      <c r="F214" s="425"/>
      <c r="G214" s="425"/>
      <c r="H214" s="405"/>
      <c r="I214" s="409"/>
      <c r="J214" s="410"/>
      <c r="K214" s="437"/>
    </row>
    <row r="215" spans="1:11" s="4" customFormat="1" ht="6.75" customHeight="1" x14ac:dyDescent="0.2">
      <c r="A215" s="28"/>
      <c r="B215" s="214"/>
      <c r="C215" s="773"/>
      <c r="D215" s="451"/>
      <c r="E215" s="405"/>
      <c r="F215" s="425"/>
      <c r="G215" s="425"/>
      <c r="H215" s="405"/>
      <c r="I215" s="409"/>
      <c r="J215" s="410"/>
      <c r="K215" s="437"/>
    </row>
    <row r="216" spans="1:11" s="4" customFormat="1" ht="6.75" customHeight="1" x14ac:dyDescent="0.2">
      <c r="A216" s="28"/>
      <c r="B216" s="61"/>
      <c r="C216" s="773"/>
      <c r="D216" s="451"/>
      <c r="E216" s="414"/>
      <c r="F216" s="405"/>
      <c r="G216" s="425"/>
      <c r="H216" s="405"/>
      <c r="I216" s="409"/>
      <c r="J216" s="410"/>
      <c r="K216" s="437"/>
    </row>
    <row r="217" spans="1:11" s="4" customFormat="1" ht="6.75" customHeight="1" x14ac:dyDescent="0.2">
      <c r="A217" s="28"/>
      <c r="B217" s="61"/>
      <c r="C217" s="773"/>
      <c r="D217" s="451"/>
      <c r="E217" s="414"/>
      <c r="F217" s="405"/>
      <c r="G217" s="425"/>
      <c r="H217" s="405"/>
      <c r="I217" s="409"/>
      <c r="J217" s="453"/>
      <c r="K217" s="437"/>
    </row>
    <row r="218" spans="1:11" s="4" customFormat="1" ht="4.5" hidden="1" customHeight="1" x14ac:dyDescent="0.2">
      <c r="A218" s="28"/>
      <c r="B218" s="61"/>
      <c r="C218" s="773"/>
      <c r="D218" s="451"/>
      <c r="E218" s="414"/>
      <c r="F218" s="405"/>
      <c r="G218" s="425"/>
      <c r="H218" s="405"/>
      <c r="I218" s="409"/>
      <c r="J218" s="453"/>
      <c r="K218" s="437"/>
    </row>
    <row r="219" spans="1:11" s="4" customFormat="1" ht="7.5" customHeight="1" x14ac:dyDescent="0.2">
      <c r="A219" s="28"/>
      <c r="B219" s="61"/>
      <c r="C219" s="773"/>
      <c r="D219" s="459"/>
      <c r="E219" s="475"/>
      <c r="F219" s="475"/>
      <c r="G219" s="425"/>
      <c r="H219" s="405"/>
      <c r="I219" s="409"/>
      <c r="J219" s="453"/>
      <c r="K219" s="437"/>
    </row>
    <row r="220" spans="1:11" ht="15.75" thickBot="1" x14ac:dyDescent="0.3">
      <c r="A220" s="31"/>
      <c r="B220" s="56" t="s">
        <v>111</v>
      </c>
      <c r="C220" s="772"/>
      <c r="D220" s="532"/>
      <c r="E220" s="502"/>
      <c r="F220" s="502"/>
      <c r="G220" s="412"/>
      <c r="H220" s="411"/>
      <c r="I220" s="413"/>
      <c r="J220" s="413">
        <f>SUM(J188:J219)</f>
        <v>18146910.649999999</v>
      </c>
      <c r="K220" s="436">
        <v>6</v>
      </c>
    </row>
    <row r="221" spans="1:11" ht="15.75" thickTop="1" x14ac:dyDescent="0.25">
      <c r="A221" s="58"/>
      <c r="B221" s="59"/>
      <c r="C221" s="860"/>
      <c r="D221" s="465"/>
      <c r="E221" s="467"/>
      <c r="F221" s="467"/>
      <c r="G221" s="467"/>
      <c r="H221" s="467"/>
      <c r="I221" s="468"/>
      <c r="J221" s="469"/>
    </row>
    <row r="222" spans="1:11" s="4" customFormat="1" ht="15" x14ac:dyDescent="0.2">
      <c r="A222" s="28"/>
      <c r="B222" s="46" t="s">
        <v>773</v>
      </c>
      <c r="C222" s="773"/>
      <c r="D222" s="451"/>
      <c r="E222" s="414"/>
      <c r="F222" s="405"/>
      <c r="G222" s="425"/>
      <c r="H222" s="405"/>
      <c r="I222" s="409"/>
      <c r="J222" s="410"/>
      <c r="K222" s="437"/>
    </row>
    <row r="223" spans="1:11" s="4" customFormat="1" ht="12.75" customHeight="1" x14ac:dyDescent="0.2">
      <c r="A223" s="28"/>
      <c r="B223" s="238"/>
      <c r="C223" s="773"/>
      <c r="D223" s="451"/>
      <c r="E223" s="414"/>
      <c r="F223" s="405"/>
      <c r="G223" s="425"/>
      <c r="H223" s="405"/>
      <c r="I223" s="409"/>
      <c r="J223" s="410"/>
      <c r="K223" s="437"/>
    </row>
    <row r="224" spans="1:11" s="4" customFormat="1" ht="28.5" x14ac:dyDescent="0.2">
      <c r="A224" s="28"/>
      <c r="B224" s="34" t="s">
        <v>774</v>
      </c>
      <c r="C224" s="773"/>
      <c r="D224" s="451"/>
      <c r="E224" s="414"/>
      <c r="F224" s="405"/>
      <c r="G224" s="425"/>
      <c r="H224" s="405"/>
      <c r="I224" s="409"/>
      <c r="J224" s="410"/>
      <c r="K224" s="437"/>
    </row>
    <row r="225" spans="1:11" s="4" customFormat="1" x14ac:dyDescent="0.2">
      <c r="A225" s="28"/>
      <c r="B225" s="38"/>
      <c r="C225" s="773"/>
      <c r="D225" s="451"/>
      <c r="E225" s="414"/>
      <c r="F225" s="405"/>
      <c r="G225" s="425"/>
      <c r="H225" s="405"/>
      <c r="I225" s="409"/>
      <c r="J225" s="410"/>
      <c r="K225" s="437"/>
    </row>
    <row r="226" spans="1:11" s="4" customFormat="1" x14ac:dyDescent="0.2">
      <c r="A226" s="28" t="s">
        <v>77</v>
      </c>
      <c r="B226" s="38" t="s">
        <v>775</v>
      </c>
      <c r="C226" s="773">
        <v>308</v>
      </c>
      <c r="D226" s="407" t="s">
        <v>87</v>
      </c>
      <c r="E226" s="545">
        <v>0</v>
      </c>
      <c r="F226" s="545">
        <v>0</v>
      </c>
      <c r="G226" s="545">
        <v>0</v>
      </c>
      <c r="H226" s="545">
        <v>114.42</v>
      </c>
      <c r="I226" s="546">
        <f>E226+F226+G226+H226</f>
        <v>114.42</v>
      </c>
      <c r="J226" s="547">
        <f>I226*C226</f>
        <v>35241.360000000001</v>
      </c>
      <c r="K226" s="437"/>
    </row>
    <row r="227" spans="1:11" s="4" customFormat="1" ht="12" customHeight="1" x14ac:dyDescent="0.2">
      <c r="A227" s="28"/>
      <c r="B227" s="38"/>
      <c r="C227" s="773"/>
      <c r="D227" s="451"/>
      <c r="E227" s="414"/>
      <c r="F227" s="405"/>
      <c r="G227" s="425"/>
      <c r="H227" s="405"/>
      <c r="I227" s="409"/>
      <c r="J227" s="410"/>
      <c r="K227" s="437"/>
    </row>
    <row r="228" spans="1:11" s="4" customFormat="1" x14ac:dyDescent="0.2">
      <c r="A228" s="28" t="str">
        <f>IF(D228&gt;0,IF(INDEX(A212:A227,MATCH(REPT("z",255),A212:A227))="H","J",IF(INDEX(A212:A227,MATCH(REPT("z",255),A212:A227))="N","P",CHAR(CODE(INDEX(A212:A227,MATCH(REPT("z",255),A212:A227)))+1))),)</f>
        <v>B</v>
      </c>
      <c r="B228" s="38" t="s">
        <v>776</v>
      </c>
      <c r="C228" s="773">
        <v>159</v>
      </c>
      <c r="D228" s="451" t="s">
        <v>777</v>
      </c>
      <c r="E228" s="545">
        <v>0</v>
      </c>
      <c r="F228" s="545">
        <v>0</v>
      </c>
      <c r="G228" s="545">
        <v>0</v>
      </c>
      <c r="H228" s="545">
        <v>12.17</v>
      </c>
      <c r="I228" s="546">
        <f>E228+F228+G228+H228</f>
        <v>12.17</v>
      </c>
      <c r="J228" s="547">
        <f>I228*C228</f>
        <v>1935.03</v>
      </c>
      <c r="K228" s="437"/>
    </row>
    <row r="229" spans="1:11" s="4" customFormat="1" x14ac:dyDescent="0.2">
      <c r="A229" s="28"/>
      <c r="B229" s="38"/>
      <c r="C229" s="773"/>
      <c r="D229" s="451"/>
      <c r="E229" s="414"/>
      <c r="F229" s="405"/>
      <c r="G229" s="425"/>
      <c r="H229" s="405"/>
      <c r="I229" s="409"/>
      <c r="J229" s="410"/>
      <c r="K229" s="437"/>
    </row>
    <row r="230" spans="1:11" s="4" customFormat="1" ht="15" x14ac:dyDescent="0.2">
      <c r="A230" s="28"/>
      <c r="B230" s="46" t="s">
        <v>778</v>
      </c>
      <c r="C230" s="773"/>
      <c r="D230" s="451"/>
      <c r="E230" s="414"/>
      <c r="F230" s="405"/>
      <c r="G230" s="425"/>
      <c r="H230" s="405"/>
      <c r="I230" s="409"/>
      <c r="J230" s="410"/>
      <c r="K230" s="437"/>
    </row>
    <row r="231" spans="1:11" s="4" customFormat="1" ht="11.25" customHeight="1" x14ac:dyDescent="0.2">
      <c r="A231" s="41"/>
      <c r="B231" s="238"/>
      <c r="C231" s="773"/>
      <c r="D231" s="451"/>
      <c r="E231" s="414"/>
      <c r="F231" s="405"/>
      <c r="G231" s="425"/>
      <c r="H231" s="405"/>
      <c r="I231" s="409"/>
      <c r="J231" s="410"/>
      <c r="K231" s="437"/>
    </row>
    <row r="232" spans="1:11" s="4" customFormat="1" ht="28.5" x14ac:dyDescent="0.2">
      <c r="A232" s="41"/>
      <c r="B232" s="34" t="s">
        <v>779</v>
      </c>
      <c r="C232" s="773"/>
      <c r="D232" s="451"/>
      <c r="E232" s="414"/>
      <c r="F232" s="405"/>
      <c r="G232" s="425"/>
      <c r="H232" s="405"/>
      <c r="I232" s="409"/>
      <c r="J232" s="410"/>
      <c r="K232" s="437"/>
    </row>
    <row r="233" spans="1:11" s="4" customFormat="1" ht="12.75" customHeight="1" x14ac:dyDescent="0.2">
      <c r="A233" s="41"/>
      <c r="B233" s="34"/>
      <c r="C233" s="773"/>
      <c r="D233" s="451"/>
      <c r="E233" s="414"/>
      <c r="F233" s="405"/>
      <c r="G233" s="425"/>
      <c r="H233" s="405"/>
      <c r="I233" s="409"/>
      <c r="J233" s="410"/>
      <c r="K233" s="437"/>
    </row>
    <row r="234" spans="1:11" s="4" customFormat="1" x14ac:dyDescent="0.2">
      <c r="A234" s="28" t="str">
        <f>IF(D234&gt;0,IF(INDEX(A216:A231,MATCH(REPT("z",255),A216:A231))="H","J",IF(INDEX(A216:A231,MATCH(REPT("z",255),A216:A231))="N","P",CHAR(CODE(INDEX(A216:A231,MATCH(REPT("z",255),A216:A231)))+1))),)</f>
        <v>C</v>
      </c>
      <c r="B234" s="38" t="s">
        <v>780</v>
      </c>
      <c r="C234" s="773">
        <v>20</v>
      </c>
      <c r="D234" s="407" t="s">
        <v>87</v>
      </c>
      <c r="E234" s="545">
        <v>0</v>
      </c>
      <c r="F234" s="545">
        <v>0</v>
      </c>
      <c r="G234" s="545">
        <v>0</v>
      </c>
      <c r="H234" s="545">
        <v>101.65</v>
      </c>
      <c r="I234" s="546">
        <f>E234+F234+G234+H234</f>
        <v>101.65</v>
      </c>
      <c r="J234" s="547">
        <f>I234*C234</f>
        <v>2033</v>
      </c>
      <c r="K234" s="437"/>
    </row>
    <row r="235" spans="1:11" s="4" customFormat="1" ht="12" customHeight="1" x14ac:dyDescent="0.2">
      <c r="A235" s="41"/>
      <c r="B235" s="34"/>
      <c r="C235" s="773"/>
      <c r="D235" s="451"/>
      <c r="E235" s="414"/>
      <c r="F235" s="405"/>
      <c r="G235" s="425"/>
      <c r="H235" s="405"/>
      <c r="I235" s="409"/>
      <c r="J235" s="410"/>
      <c r="K235" s="437"/>
    </row>
    <row r="236" spans="1:11" ht="15" x14ac:dyDescent="0.2">
      <c r="A236" s="41"/>
      <c r="B236" s="46" t="s">
        <v>781</v>
      </c>
      <c r="C236" s="773"/>
      <c r="D236" s="451"/>
      <c r="E236" s="414"/>
      <c r="F236" s="405"/>
      <c r="G236" s="425"/>
      <c r="H236" s="405"/>
      <c r="I236" s="409"/>
      <c r="J236" s="410"/>
    </row>
    <row r="237" spans="1:11" x14ac:dyDescent="0.2">
      <c r="A237" s="41"/>
      <c r="B237" s="238"/>
      <c r="C237" s="773"/>
      <c r="D237" s="451"/>
      <c r="E237" s="414"/>
      <c r="F237" s="405"/>
      <c r="G237" s="425"/>
      <c r="H237" s="405"/>
      <c r="I237" s="409"/>
      <c r="J237" s="410"/>
    </row>
    <row r="238" spans="1:11" ht="30" customHeight="1" x14ac:dyDescent="0.2">
      <c r="A238" s="41"/>
      <c r="B238" s="34" t="s">
        <v>782</v>
      </c>
      <c r="C238" s="773"/>
      <c r="D238" s="451"/>
      <c r="E238" s="414"/>
      <c r="F238" s="405"/>
      <c r="G238" s="425"/>
      <c r="H238" s="405"/>
      <c r="I238" s="409"/>
      <c r="J238" s="410"/>
    </row>
    <row r="239" spans="1:11" ht="9.75" customHeight="1" x14ac:dyDescent="0.2">
      <c r="A239" s="41"/>
      <c r="B239" s="34"/>
      <c r="C239" s="773"/>
      <c r="D239" s="451"/>
      <c r="E239" s="414"/>
      <c r="F239" s="405"/>
      <c r="G239" s="425"/>
      <c r="H239" s="405"/>
      <c r="I239" s="409"/>
      <c r="J239" s="410"/>
    </row>
    <row r="240" spans="1:11" x14ac:dyDescent="0.2">
      <c r="A240" s="28" t="str">
        <f>IF(D240&gt;0,IF(INDEX(A222:A237,MATCH(REPT("z",255),A222:A237))="H","J",IF(INDEX(A222:A237,MATCH(REPT("z",255),A222:A237))="N","P",CHAR(CODE(INDEX(A222:A237,MATCH(REPT("z",255),A222:A237)))+1))),)</f>
        <v>D</v>
      </c>
      <c r="B240" s="38" t="s">
        <v>783</v>
      </c>
      <c r="C240" s="773">
        <v>60</v>
      </c>
      <c r="D240" s="407" t="s">
        <v>87</v>
      </c>
      <c r="E240" s="545">
        <v>0</v>
      </c>
      <c r="F240" s="545">
        <v>0</v>
      </c>
      <c r="G240" s="545">
        <v>0</v>
      </c>
      <c r="H240" s="545">
        <v>58.67</v>
      </c>
      <c r="I240" s="546">
        <f>E240+F240+G240+H240</f>
        <v>58.67</v>
      </c>
      <c r="J240" s="547">
        <f>I240*C240</f>
        <v>3520.2</v>
      </c>
      <c r="K240" s="437"/>
    </row>
    <row r="241" spans="1:11" ht="9.75" customHeight="1" x14ac:dyDescent="0.2">
      <c r="A241" s="41"/>
      <c r="B241" s="38"/>
      <c r="C241" s="773"/>
      <c r="D241" s="451"/>
      <c r="E241" s="414"/>
      <c r="F241" s="405"/>
      <c r="G241" s="425"/>
      <c r="H241" s="405"/>
      <c r="I241" s="409"/>
      <c r="J241" s="410"/>
    </row>
    <row r="242" spans="1:11" x14ac:dyDescent="0.2">
      <c r="A242" s="28" t="str">
        <f>IF(D242&gt;0,IF(INDEX(A223:A241,MATCH(REPT("z",255),A223:A241))="H","J",IF(INDEX(A223:A241,MATCH(REPT("z",255),A223:A241))="N","P",CHAR(CODE(INDEX(A223:A241,MATCH(REPT("z",255),A223:A241)))+1))),)</f>
        <v>E</v>
      </c>
      <c r="B242" s="38" t="s">
        <v>784</v>
      </c>
      <c r="C242" s="773">
        <v>2398</v>
      </c>
      <c r="D242" s="451" t="s">
        <v>98</v>
      </c>
      <c r="E242" s="545">
        <v>0</v>
      </c>
      <c r="F242" s="545">
        <v>0</v>
      </c>
      <c r="G242" s="545">
        <v>0</v>
      </c>
      <c r="H242" s="545">
        <v>27.67</v>
      </c>
      <c r="I242" s="546">
        <f>E242+F242+G242+H242</f>
        <v>27.67</v>
      </c>
      <c r="J242" s="547">
        <f>I242*C242</f>
        <v>66352.66</v>
      </c>
      <c r="K242" s="437"/>
    </row>
    <row r="243" spans="1:11" x14ac:dyDescent="0.2">
      <c r="A243" s="41"/>
      <c r="B243" s="238"/>
      <c r="C243" s="773"/>
      <c r="D243" s="451"/>
      <c r="E243" s="414"/>
      <c r="F243" s="405"/>
      <c r="G243" s="425"/>
      <c r="H243" s="405"/>
      <c r="I243" s="409"/>
      <c r="J243" s="410"/>
    </row>
    <row r="244" spans="1:11" ht="42.75" x14ac:dyDescent="0.2">
      <c r="A244" s="41"/>
      <c r="B244" s="34" t="s">
        <v>785</v>
      </c>
      <c r="C244" s="773"/>
      <c r="D244" s="451"/>
      <c r="E244" s="414"/>
      <c r="F244" s="405"/>
      <c r="G244" s="425"/>
      <c r="H244" s="405"/>
      <c r="I244" s="409"/>
      <c r="J244" s="410"/>
    </row>
    <row r="245" spans="1:11" x14ac:dyDescent="0.2">
      <c r="A245" s="41"/>
      <c r="B245" s="38"/>
      <c r="C245" s="773"/>
      <c r="D245" s="451"/>
      <c r="E245" s="414"/>
      <c r="F245" s="405"/>
      <c r="G245" s="425"/>
      <c r="H245" s="405"/>
      <c r="I245" s="409"/>
      <c r="J245" s="410"/>
    </row>
    <row r="246" spans="1:11" x14ac:dyDescent="0.2">
      <c r="A246" s="28" t="str">
        <f>IF(D246&gt;0,IF(INDEX(A227:A242,MATCH(REPT("z",255),A227:A242))="H","J",IF(INDEX(A227:A242,MATCH(REPT("z",255),A227:A242))="N","P",CHAR(CODE(INDEX(A227:A242,MATCH(REPT("z",255),A227:A242)))+1))),)</f>
        <v>F</v>
      </c>
      <c r="B246" s="38" t="s">
        <v>786</v>
      </c>
      <c r="C246" s="773">
        <v>22046</v>
      </c>
      <c r="D246" s="407" t="s">
        <v>87</v>
      </c>
      <c r="E246" s="545">
        <v>0</v>
      </c>
      <c r="F246" s="545">
        <v>0</v>
      </c>
      <c r="G246" s="545">
        <v>0</v>
      </c>
      <c r="H246" s="545">
        <v>8.3000000000000007</v>
      </c>
      <c r="I246" s="546">
        <f>E246+F246+G246+H246</f>
        <v>8.3000000000000007</v>
      </c>
      <c r="J246" s="547">
        <f>I246*C246</f>
        <v>182981.8</v>
      </c>
      <c r="K246" s="437"/>
    </row>
    <row r="247" spans="1:11" ht="11.25" customHeight="1" x14ac:dyDescent="0.2">
      <c r="A247" s="41"/>
      <c r="B247" s="38"/>
      <c r="C247" s="773"/>
      <c r="D247" s="451"/>
      <c r="E247" s="414"/>
      <c r="F247" s="405"/>
      <c r="G247" s="425"/>
      <c r="H247" s="405"/>
      <c r="I247" s="409"/>
      <c r="J247" s="410"/>
    </row>
    <row r="248" spans="1:11" x14ac:dyDescent="0.2">
      <c r="A248" s="28" t="str">
        <f>IF(D248&gt;0,IF(INDEX(A229:A247,MATCH(REPT("z",255),A229:A247))="H","J",IF(INDEX(A229:A247,MATCH(REPT("z",255),A229:A247))="N","P",CHAR(CODE(INDEX(A229:A247,MATCH(REPT("z",255),A229:A247)))+1))),)</f>
        <v>G</v>
      </c>
      <c r="B248" s="38" t="s">
        <v>787</v>
      </c>
      <c r="C248" s="773">
        <v>2152</v>
      </c>
      <c r="D248" s="407" t="s">
        <v>87</v>
      </c>
      <c r="E248" s="545">
        <v>0</v>
      </c>
      <c r="F248" s="545">
        <v>0</v>
      </c>
      <c r="G248" s="545">
        <v>0</v>
      </c>
      <c r="H248" s="545">
        <v>8.3000000000000007</v>
      </c>
      <c r="I248" s="546">
        <f>E248+F248+G248+H248</f>
        <v>8.3000000000000007</v>
      </c>
      <c r="J248" s="547">
        <f>I248*C248</f>
        <v>17861.599999999999</v>
      </c>
      <c r="K248" s="437"/>
    </row>
    <row r="249" spans="1:11" x14ac:dyDescent="0.2">
      <c r="A249" s="28"/>
      <c r="B249" s="38"/>
      <c r="C249" s="773"/>
      <c r="D249" s="451"/>
      <c r="E249" s="414"/>
      <c r="F249" s="405"/>
      <c r="G249" s="425"/>
      <c r="H249" s="405"/>
      <c r="I249" s="409"/>
      <c r="J249" s="410"/>
    </row>
    <row r="250" spans="1:11" x14ac:dyDescent="0.2">
      <c r="A250" s="28"/>
      <c r="B250" s="38"/>
      <c r="C250" s="773"/>
      <c r="D250" s="451"/>
      <c r="E250" s="414"/>
      <c r="F250" s="405"/>
      <c r="G250" s="425"/>
      <c r="H250" s="405"/>
      <c r="I250" s="409"/>
      <c r="J250" s="410"/>
    </row>
    <row r="251" spans="1:11" ht="6" customHeight="1" x14ac:dyDescent="0.2">
      <c r="A251" s="28"/>
      <c r="B251" s="38"/>
      <c r="C251" s="773"/>
      <c r="D251" s="451"/>
      <c r="E251" s="414"/>
      <c r="F251" s="405"/>
      <c r="G251" s="425"/>
      <c r="H251" s="405"/>
      <c r="I251" s="409"/>
      <c r="J251" s="410"/>
    </row>
    <row r="252" spans="1:11" ht="6" customHeight="1" x14ac:dyDescent="0.2">
      <c r="A252" s="28"/>
      <c r="B252" s="38"/>
      <c r="C252" s="773"/>
      <c r="D252" s="451"/>
      <c r="E252" s="414"/>
      <c r="F252" s="405"/>
      <c r="G252" s="425"/>
      <c r="H252" s="405"/>
      <c r="I252" s="409"/>
      <c r="J252" s="410"/>
    </row>
    <row r="253" spans="1:11" x14ac:dyDescent="0.2">
      <c r="A253" s="28"/>
      <c r="B253" s="38"/>
      <c r="C253" s="773"/>
      <c r="D253" s="451"/>
      <c r="E253" s="414"/>
      <c r="F253" s="405"/>
      <c r="G253" s="425"/>
      <c r="H253" s="405"/>
      <c r="I253" s="409"/>
      <c r="J253" s="410"/>
    </row>
    <row r="254" spans="1:11" ht="6" customHeight="1" x14ac:dyDescent="0.2">
      <c r="A254" s="28"/>
      <c r="B254" s="38"/>
      <c r="C254" s="773"/>
      <c r="D254" s="451"/>
      <c r="E254" s="414"/>
      <c r="F254" s="405"/>
      <c r="G254" s="425"/>
      <c r="H254" s="405"/>
      <c r="I254" s="409"/>
      <c r="J254" s="410"/>
    </row>
    <row r="255" spans="1:11" s="4" customFormat="1" ht="14.25" customHeight="1" x14ac:dyDescent="0.2">
      <c r="A255" s="41"/>
      <c r="B255" s="38"/>
      <c r="C255" s="773"/>
      <c r="D255" s="451"/>
      <c r="E255" s="414"/>
      <c r="F255" s="405"/>
      <c r="G255" s="425"/>
      <c r="H255" s="405"/>
      <c r="I255" s="409"/>
      <c r="J255" s="410"/>
      <c r="K255" s="437"/>
    </row>
    <row r="256" spans="1:11" s="8" customFormat="1" ht="15.75" thickBot="1" x14ac:dyDescent="0.3">
      <c r="A256" s="31"/>
      <c r="B256" s="56" t="s">
        <v>111</v>
      </c>
      <c r="C256" s="772"/>
      <c r="D256" s="445"/>
      <c r="E256" s="411"/>
      <c r="F256" s="412"/>
      <c r="G256" s="412"/>
      <c r="H256" s="411"/>
      <c r="I256" s="413"/>
      <c r="J256" s="413">
        <f>SUM(J224:J255)</f>
        <v>309925.65000000002</v>
      </c>
      <c r="K256" s="448">
        <v>7</v>
      </c>
    </row>
    <row r="257" spans="1:11" ht="15" thickTop="1" x14ac:dyDescent="0.2">
      <c r="A257" s="41"/>
      <c r="B257" s="214"/>
      <c r="C257" s="773"/>
      <c r="D257" s="407"/>
      <c r="E257" s="425"/>
      <c r="F257" s="425"/>
      <c r="G257" s="425"/>
      <c r="H257" s="405"/>
      <c r="I257" s="409"/>
      <c r="J257" s="410"/>
    </row>
    <row r="258" spans="1:11" ht="15" x14ac:dyDescent="0.2">
      <c r="A258" s="41"/>
      <c r="B258" s="46" t="s">
        <v>788</v>
      </c>
      <c r="C258" s="773"/>
      <c r="D258" s="407"/>
      <c r="E258" s="425"/>
      <c r="F258" s="425"/>
      <c r="G258" s="425"/>
      <c r="H258" s="405"/>
      <c r="I258" s="409"/>
      <c r="J258" s="410"/>
    </row>
    <row r="259" spans="1:11" x14ac:dyDescent="0.2">
      <c r="A259" s="41"/>
      <c r="B259" s="214"/>
      <c r="C259" s="773"/>
      <c r="D259" s="407"/>
      <c r="E259" s="425"/>
      <c r="F259" s="425"/>
      <c r="G259" s="425"/>
      <c r="H259" s="405"/>
      <c r="I259" s="409"/>
      <c r="J259" s="410"/>
    </row>
    <row r="260" spans="1:11" ht="28.5" x14ac:dyDescent="0.2">
      <c r="A260" s="41"/>
      <c r="B260" s="34" t="s">
        <v>789</v>
      </c>
      <c r="C260" s="773"/>
      <c r="D260" s="451"/>
      <c r="E260" s="414"/>
      <c r="F260" s="405"/>
      <c r="G260" s="425"/>
      <c r="H260" s="405"/>
      <c r="I260" s="409"/>
      <c r="J260" s="410"/>
    </row>
    <row r="261" spans="1:11" x14ac:dyDescent="0.2">
      <c r="A261" s="41"/>
      <c r="B261" s="38"/>
      <c r="C261" s="773"/>
      <c r="D261" s="451"/>
      <c r="E261" s="414"/>
      <c r="F261" s="405"/>
      <c r="G261" s="425"/>
      <c r="H261" s="405"/>
      <c r="I261" s="409"/>
      <c r="J261" s="410"/>
    </row>
    <row r="262" spans="1:11" ht="28.5" x14ac:dyDescent="0.2">
      <c r="A262" s="41" t="s">
        <v>77</v>
      </c>
      <c r="B262" s="386" t="s">
        <v>790</v>
      </c>
      <c r="C262" s="773">
        <v>299</v>
      </c>
      <c r="D262" s="407" t="s">
        <v>87</v>
      </c>
      <c r="E262" s="545">
        <v>0</v>
      </c>
      <c r="F262" s="545">
        <v>0</v>
      </c>
      <c r="G262" s="545">
        <v>0</v>
      </c>
      <c r="H262" s="545">
        <v>58.67</v>
      </c>
      <c r="I262" s="546">
        <f>E262+F262+G262+H262</f>
        <v>58.67</v>
      </c>
      <c r="J262" s="547">
        <f>I262*C262</f>
        <v>17542.330000000002</v>
      </c>
      <c r="K262" s="437"/>
    </row>
    <row r="263" spans="1:11" ht="6.75" customHeight="1" x14ac:dyDescent="0.2">
      <c r="A263" s="41"/>
      <c r="B263" s="214"/>
      <c r="C263" s="773"/>
      <c r="D263" s="407"/>
      <c r="E263" s="425"/>
      <c r="F263" s="425"/>
      <c r="G263" s="425"/>
      <c r="H263" s="405"/>
      <c r="I263" s="409"/>
      <c r="J263" s="410"/>
    </row>
    <row r="264" spans="1:11" ht="15" x14ac:dyDescent="0.2">
      <c r="A264" s="41"/>
      <c r="B264" s="231" t="s">
        <v>791</v>
      </c>
      <c r="C264" s="773"/>
      <c r="D264" s="407"/>
      <c r="E264" s="425"/>
      <c r="F264" s="425"/>
      <c r="G264" s="425"/>
      <c r="H264" s="405"/>
      <c r="I264" s="409"/>
      <c r="J264" s="410"/>
    </row>
    <row r="265" spans="1:11" x14ac:dyDescent="0.2">
      <c r="A265" s="41"/>
      <c r="B265" s="387"/>
      <c r="C265" s="773"/>
      <c r="D265" s="407"/>
      <c r="E265" s="425"/>
      <c r="F265" s="425"/>
      <c r="G265" s="425"/>
      <c r="H265" s="405"/>
      <c r="I265" s="409"/>
      <c r="J265" s="410"/>
    </row>
    <row r="266" spans="1:11" ht="28.5" x14ac:dyDescent="0.2">
      <c r="A266" s="41"/>
      <c r="B266" s="213" t="s">
        <v>792</v>
      </c>
      <c r="C266" s="773"/>
      <c r="D266" s="407"/>
      <c r="E266" s="425"/>
      <c r="F266" s="425"/>
      <c r="G266" s="425"/>
      <c r="H266" s="405"/>
      <c r="I266" s="409"/>
      <c r="J266" s="410"/>
    </row>
    <row r="267" spans="1:11" ht="12" customHeight="1" x14ac:dyDescent="0.2">
      <c r="A267" s="41"/>
      <c r="B267" s="214"/>
      <c r="C267" s="773"/>
      <c r="D267" s="407"/>
      <c r="E267" s="425"/>
      <c r="F267" s="425"/>
      <c r="G267" s="425"/>
      <c r="H267" s="405"/>
      <c r="I267" s="409"/>
      <c r="J267" s="410"/>
    </row>
    <row r="268" spans="1:11" ht="28.5" x14ac:dyDescent="0.2">
      <c r="A268" s="28" t="s">
        <v>78</v>
      </c>
      <c r="B268" s="386" t="s">
        <v>793</v>
      </c>
      <c r="C268" s="773">
        <v>113</v>
      </c>
      <c r="D268" s="407" t="s">
        <v>87</v>
      </c>
      <c r="E268" s="545">
        <v>0</v>
      </c>
      <c r="F268" s="545">
        <v>0</v>
      </c>
      <c r="G268" s="545">
        <v>0</v>
      </c>
      <c r="H268" s="545">
        <v>164.78</v>
      </c>
      <c r="I268" s="546">
        <f>E268+F268+G268+H268</f>
        <v>164.78</v>
      </c>
      <c r="J268" s="547">
        <f>I268*C268</f>
        <v>18620.14</v>
      </c>
      <c r="K268" s="437"/>
    </row>
    <row r="269" spans="1:11" ht="12" customHeight="1" x14ac:dyDescent="0.2">
      <c r="A269" s="41"/>
      <c r="B269" s="386"/>
      <c r="C269" s="783"/>
      <c r="D269" s="444"/>
      <c r="E269" s="425"/>
      <c r="F269" s="425"/>
      <c r="G269" s="425"/>
      <c r="H269" s="405"/>
      <c r="I269" s="409"/>
      <c r="J269" s="410"/>
    </row>
    <row r="270" spans="1:11" x14ac:dyDescent="0.2">
      <c r="A270" s="28" t="str">
        <f>IF(D270&gt;0,IF(INDEX(A240:A269,MATCH(REPT("z",255),A240:A269))="H","J",IF(INDEX(A240:A269,MATCH(REPT("z",255),A240:A269))="N","P",CHAR(CODE(INDEX(A240:A269,MATCH(REPT("z",255),A240:A269)))+1))),)</f>
        <v>C</v>
      </c>
      <c r="B270" s="386" t="s">
        <v>794</v>
      </c>
      <c r="C270" s="783">
        <v>474</v>
      </c>
      <c r="D270" s="444" t="s">
        <v>87</v>
      </c>
      <c r="E270" s="545">
        <v>0</v>
      </c>
      <c r="F270" s="545">
        <v>0</v>
      </c>
      <c r="G270" s="545">
        <v>0</v>
      </c>
      <c r="H270" s="545">
        <v>164.78</v>
      </c>
      <c r="I270" s="546">
        <f>E270+F270+G270+H270</f>
        <v>164.78</v>
      </c>
      <c r="J270" s="547">
        <f>I270*C270</f>
        <v>78105.72</v>
      </c>
      <c r="K270" s="437"/>
    </row>
    <row r="271" spans="1:11" ht="12" customHeight="1" x14ac:dyDescent="0.2">
      <c r="A271" s="41"/>
      <c r="B271" s="386"/>
      <c r="C271" s="783"/>
      <c r="D271" s="444"/>
      <c r="E271" s="425"/>
      <c r="F271" s="425"/>
      <c r="G271" s="425"/>
      <c r="H271" s="405"/>
      <c r="I271" s="409"/>
      <c r="J271" s="410"/>
    </row>
    <row r="272" spans="1:11" x14ac:dyDescent="0.2">
      <c r="A272" s="28" t="str">
        <f>IF(D272&gt;0,IF(INDEX(A242:A271,MATCH(REPT("z",255),A242:A271))="H","J",IF(INDEX(A242:A271,MATCH(REPT("z",255),A242:A271))="N","P",CHAR(CODE(INDEX(A242:A271,MATCH(REPT("z",255),A242:A271)))+1))),)</f>
        <v>D</v>
      </c>
      <c r="B272" s="386" t="s">
        <v>3463</v>
      </c>
      <c r="C272" s="783">
        <v>2317</v>
      </c>
      <c r="D272" s="444" t="s">
        <v>87</v>
      </c>
      <c r="E272" s="545">
        <v>0</v>
      </c>
      <c r="F272" s="545">
        <v>0</v>
      </c>
      <c r="G272" s="545">
        <v>0</v>
      </c>
      <c r="H272" s="545">
        <v>164.78</v>
      </c>
      <c r="I272" s="546">
        <f>E272+F272+G272+H272</f>
        <v>164.78</v>
      </c>
      <c r="J272" s="547">
        <f>I272*C272</f>
        <v>381795.26</v>
      </c>
      <c r="K272" s="437"/>
    </row>
    <row r="273" spans="1:11" ht="12" customHeight="1" x14ac:dyDescent="0.2">
      <c r="A273" s="41"/>
      <c r="B273" s="386"/>
      <c r="C273" s="783"/>
      <c r="D273" s="444"/>
      <c r="E273" s="425"/>
      <c r="F273" s="425"/>
      <c r="G273" s="425"/>
      <c r="H273" s="405"/>
      <c r="I273" s="409"/>
      <c r="J273" s="410"/>
    </row>
    <row r="274" spans="1:11" ht="28.5" x14ac:dyDescent="0.2">
      <c r="A274" s="28" t="str">
        <f>IF(D274&gt;0,IF(INDEX(A243:A273,MATCH(REPT("z",255),A243:A273))="H","J",IF(INDEX(A243:A273,MATCH(REPT("z",255),A243:A273))="N","P",CHAR(CODE(INDEX(A243:A273,MATCH(REPT("z",255),A243:A273)))+1))),)</f>
        <v>E</v>
      </c>
      <c r="B274" s="386" t="s">
        <v>795</v>
      </c>
      <c r="C274" s="773">
        <v>6363</v>
      </c>
      <c r="D274" s="407" t="s">
        <v>87</v>
      </c>
      <c r="E274" s="545">
        <v>0</v>
      </c>
      <c r="F274" s="545">
        <v>0</v>
      </c>
      <c r="G274" s="545">
        <v>0</v>
      </c>
      <c r="H274" s="545">
        <v>149.49</v>
      </c>
      <c r="I274" s="546">
        <f>E274+F274+G274+H274</f>
        <v>149.49</v>
      </c>
      <c r="J274" s="547">
        <f>I274*C274</f>
        <v>951204.87</v>
      </c>
      <c r="K274" s="437"/>
    </row>
    <row r="275" spans="1:11" ht="9" customHeight="1" x14ac:dyDescent="0.2">
      <c r="A275" s="41"/>
      <c r="B275" s="34"/>
      <c r="C275" s="770"/>
      <c r="D275" s="407"/>
      <c r="E275" s="425"/>
      <c r="F275" s="425"/>
      <c r="G275" s="425"/>
      <c r="H275" s="405"/>
      <c r="I275" s="409"/>
      <c r="J275" s="410"/>
    </row>
    <row r="276" spans="1:11" ht="15" x14ac:dyDescent="0.2">
      <c r="A276" s="41"/>
      <c r="B276" s="231" t="s">
        <v>796</v>
      </c>
      <c r="C276" s="770"/>
      <c r="D276" s="407"/>
      <c r="E276" s="425"/>
      <c r="F276" s="425"/>
      <c r="G276" s="425"/>
      <c r="H276" s="405"/>
      <c r="I276" s="409"/>
      <c r="J276" s="410"/>
    </row>
    <row r="277" spans="1:11" ht="12" customHeight="1" x14ac:dyDescent="0.2">
      <c r="A277" s="41"/>
      <c r="B277" s="34"/>
      <c r="C277" s="770"/>
      <c r="D277" s="407"/>
      <c r="E277" s="425"/>
      <c r="F277" s="425"/>
      <c r="G277" s="425"/>
      <c r="H277" s="405"/>
      <c r="I277" s="409"/>
      <c r="J277" s="410"/>
    </row>
    <row r="278" spans="1:11" ht="28.5" x14ac:dyDescent="0.2">
      <c r="A278" s="41"/>
      <c r="B278" s="34" t="s">
        <v>797</v>
      </c>
      <c r="C278" s="770"/>
      <c r="D278" s="407"/>
      <c r="E278" s="425"/>
      <c r="F278" s="425"/>
      <c r="G278" s="425"/>
      <c r="H278" s="405"/>
      <c r="I278" s="409"/>
      <c r="J278" s="410"/>
    </row>
    <row r="279" spans="1:11" ht="12" customHeight="1" x14ac:dyDescent="0.2">
      <c r="A279" s="41"/>
      <c r="B279" s="34"/>
      <c r="C279" s="770"/>
      <c r="D279" s="407"/>
      <c r="E279" s="425"/>
      <c r="F279" s="425"/>
      <c r="G279" s="425"/>
      <c r="H279" s="405"/>
      <c r="I279" s="409"/>
      <c r="J279" s="410"/>
    </row>
    <row r="280" spans="1:11" ht="42.75" x14ac:dyDescent="0.2">
      <c r="A280" s="28" t="str">
        <f>IF(D280&gt;0,IF(INDEX(A255:A277,MATCH(REPT("z",255),A255:A277))="H","J",IF(INDEX(A255:A277,MATCH(REPT("z",255),A255:A277))="N","P",CHAR(CODE(INDEX(A255:A277,MATCH(REPT("z",255),A255:A277)))+1))),)</f>
        <v>F</v>
      </c>
      <c r="B280" s="175" t="s">
        <v>798</v>
      </c>
      <c r="C280" s="770">
        <v>1721</v>
      </c>
      <c r="D280" s="407" t="s">
        <v>87</v>
      </c>
      <c r="E280" s="545">
        <v>0</v>
      </c>
      <c r="F280" s="545">
        <v>0</v>
      </c>
      <c r="G280" s="545">
        <v>0</v>
      </c>
      <c r="H280" s="545">
        <v>552.28</v>
      </c>
      <c r="I280" s="546">
        <f>E280+F280+G280+H280</f>
        <v>552.28</v>
      </c>
      <c r="J280" s="547">
        <f>I280*C280</f>
        <v>950473.88</v>
      </c>
      <c r="K280" s="437"/>
    </row>
    <row r="281" spans="1:11" ht="11.25" customHeight="1" x14ac:dyDescent="0.2">
      <c r="A281" s="41"/>
      <c r="B281" s="62"/>
      <c r="C281" s="773"/>
      <c r="D281" s="407"/>
      <c r="E281" s="425"/>
      <c r="F281" s="425"/>
      <c r="G281" s="425"/>
      <c r="H281" s="405"/>
      <c r="I281" s="409"/>
      <c r="J281" s="410"/>
    </row>
    <row r="282" spans="1:11" ht="15" x14ac:dyDescent="0.2">
      <c r="A282" s="41"/>
      <c r="B282" s="231" t="s">
        <v>799</v>
      </c>
      <c r="C282" s="773"/>
      <c r="D282" s="407"/>
      <c r="E282" s="425"/>
      <c r="F282" s="425"/>
      <c r="G282" s="425"/>
      <c r="H282" s="405"/>
      <c r="I282" s="409"/>
      <c r="J282" s="410"/>
    </row>
    <row r="283" spans="1:11" ht="7.5" customHeight="1" x14ac:dyDescent="0.2">
      <c r="A283" s="41"/>
      <c r="B283" s="387"/>
      <c r="C283" s="773"/>
      <c r="D283" s="407"/>
      <c r="E283" s="425"/>
      <c r="F283" s="425"/>
      <c r="G283" s="425"/>
      <c r="H283" s="405"/>
      <c r="I283" s="409"/>
      <c r="J283" s="410"/>
    </row>
    <row r="284" spans="1:11" ht="28.5" x14ac:dyDescent="0.2">
      <c r="A284" s="41"/>
      <c r="B284" s="62" t="s">
        <v>800</v>
      </c>
      <c r="C284" s="773"/>
      <c r="D284" s="407"/>
      <c r="E284" s="425"/>
      <c r="F284" s="425"/>
      <c r="G284" s="425"/>
      <c r="H284" s="405"/>
      <c r="I284" s="409"/>
      <c r="J284" s="410"/>
    </row>
    <row r="285" spans="1:11" ht="5.25" customHeight="1" x14ac:dyDescent="0.2">
      <c r="A285" s="41"/>
      <c r="B285" s="62"/>
      <c r="C285" s="773"/>
      <c r="D285" s="407"/>
      <c r="E285" s="425"/>
      <c r="F285" s="425"/>
      <c r="G285" s="425"/>
      <c r="H285" s="405"/>
      <c r="I285" s="409"/>
      <c r="J285" s="410"/>
    </row>
    <row r="286" spans="1:11" x14ac:dyDescent="0.2">
      <c r="A286" s="28" t="str">
        <f>IF(D286&gt;0,IF(INDEX(A267:A283,MATCH(REPT("z",255),A267:A283))="H","J",IF(INDEX(A267:A283,MATCH(REPT("z",255),A267:A283))="N","P",CHAR(CODE(INDEX(A267:A283,MATCH(REPT("z",255),A267:A283)))+1))),)</f>
        <v>G</v>
      </c>
      <c r="B286" s="49" t="s">
        <v>3464</v>
      </c>
      <c r="C286" s="773">
        <v>379</v>
      </c>
      <c r="D286" s="407" t="s">
        <v>87</v>
      </c>
      <c r="E286" s="545">
        <v>0</v>
      </c>
      <c r="F286" s="545">
        <v>0</v>
      </c>
      <c r="G286" s="545">
        <v>0</v>
      </c>
      <c r="H286" s="545">
        <v>585.80999999999995</v>
      </c>
      <c r="I286" s="546">
        <f>E286+F286+G286+H286</f>
        <v>585.80999999999995</v>
      </c>
      <c r="J286" s="547">
        <f>I286*C286</f>
        <v>222021.99</v>
      </c>
      <c r="K286" s="437"/>
    </row>
    <row r="287" spans="1:11" ht="6" customHeight="1" x14ac:dyDescent="0.2">
      <c r="A287" s="28"/>
      <c r="B287" s="49"/>
      <c r="C287" s="773"/>
      <c r="D287" s="407"/>
      <c r="E287" s="425"/>
      <c r="F287" s="425"/>
      <c r="G287" s="425"/>
      <c r="H287" s="405"/>
      <c r="I287" s="409"/>
      <c r="J287" s="410"/>
    </row>
    <row r="288" spans="1:11" ht="6" customHeight="1" x14ac:dyDescent="0.2">
      <c r="A288" s="28"/>
      <c r="B288" s="62"/>
      <c r="C288" s="773"/>
      <c r="D288" s="407"/>
      <c r="E288" s="425"/>
      <c r="F288" s="425"/>
      <c r="G288" s="425"/>
      <c r="H288" s="405"/>
      <c r="I288" s="409"/>
      <c r="J288" s="410"/>
    </row>
    <row r="289" spans="1:11" ht="15.75" thickBot="1" x14ac:dyDescent="0.3">
      <c r="A289" s="54"/>
      <c r="B289" s="56" t="s">
        <v>111</v>
      </c>
      <c r="C289" s="772"/>
      <c r="D289" s="445"/>
      <c r="E289" s="411"/>
      <c r="F289" s="412"/>
      <c r="G289" s="412"/>
      <c r="H289" s="411"/>
      <c r="I289" s="413"/>
      <c r="J289" s="413">
        <f>SUM(J259:J288)</f>
        <v>2619764.19</v>
      </c>
      <c r="K289" s="436">
        <v>8</v>
      </c>
    </row>
    <row r="290" spans="1:11" ht="15" thickTop="1" x14ac:dyDescent="0.2">
      <c r="A290" s="41"/>
      <c r="B290" s="62"/>
      <c r="C290" s="773"/>
      <c r="D290" s="407"/>
      <c r="E290" s="425"/>
      <c r="F290" s="425"/>
      <c r="G290" s="425"/>
      <c r="H290" s="405"/>
      <c r="I290" s="409"/>
      <c r="J290" s="410"/>
    </row>
    <row r="291" spans="1:11" ht="15" x14ac:dyDescent="0.2">
      <c r="A291" s="28"/>
      <c r="B291" s="231" t="s">
        <v>801</v>
      </c>
      <c r="C291" s="773"/>
      <c r="D291" s="407"/>
      <c r="E291" s="405"/>
      <c r="F291" s="425"/>
      <c r="G291" s="425"/>
      <c r="H291" s="405"/>
      <c r="I291" s="409"/>
      <c r="J291" s="410"/>
    </row>
    <row r="292" spans="1:11" x14ac:dyDescent="0.2">
      <c r="A292" s="28"/>
      <c r="B292" s="387"/>
      <c r="C292" s="773"/>
      <c r="D292" s="451"/>
      <c r="E292" s="405"/>
      <c r="F292" s="425"/>
      <c r="G292" s="425"/>
      <c r="H292" s="405"/>
      <c r="I292" s="409"/>
      <c r="J292" s="410"/>
    </row>
    <row r="293" spans="1:11" ht="45.75" customHeight="1" x14ac:dyDescent="0.2">
      <c r="A293" s="28"/>
      <c r="B293" s="34" t="s">
        <v>802</v>
      </c>
      <c r="C293" s="773"/>
      <c r="D293" s="451"/>
      <c r="E293" s="405"/>
      <c r="F293" s="425"/>
      <c r="G293" s="425"/>
      <c r="H293" s="405"/>
      <c r="I293" s="409"/>
      <c r="J293" s="410"/>
    </row>
    <row r="294" spans="1:11" x14ac:dyDescent="0.2">
      <c r="A294" s="28"/>
      <c r="B294" s="34"/>
      <c r="C294" s="773"/>
      <c r="D294" s="451"/>
      <c r="E294" s="405"/>
      <c r="F294" s="425"/>
      <c r="G294" s="425"/>
      <c r="H294" s="405"/>
      <c r="I294" s="409"/>
      <c r="J294" s="410"/>
    </row>
    <row r="295" spans="1:11" x14ac:dyDescent="0.2">
      <c r="A295" s="28" t="s">
        <v>77</v>
      </c>
      <c r="B295" s="38" t="s">
        <v>803</v>
      </c>
      <c r="C295" s="773">
        <v>52450</v>
      </c>
      <c r="D295" s="407" t="s">
        <v>87</v>
      </c>
      <c r="E295" s="545">
        <v>0</v>
      </c>
      <c r="F295" s="545">
        <v>0</v>
      </c>
      <c r="G295" s="545">
        <v>0</v>
      </c>
      <c r="H295" s="545">
        <v>21.07</v>
      </c>
      <c r="I295" s="546">
        <f>E295+F295+G295+H295</f>
        <v>21.07</v>
      </c>
      <c r="J295" s="547">
        <f>I295*C295</f>
        <v>1105121.5</v>
      </c>
      <c r="K295" s="437"/>
    </row>
    <row r="296" spans="1:11" x14ac:dyDescent="0.2">
      <c r="A296" s="41"/>
      <c r="B296" s="214"/>
      <c r="C296" s="773"/>
      <c r="D296" s="451"/>
      <c r="E296" s="405"/>
      <c r="F296" s="425"/>
      <c r="G296" s="425"/>
      <c r="H296" s="405"/>
      <c r="I296" s="409"/>
      <c r="J296" s="410"/>
    </row>
    <row r="297" spans="1:11" x14ac:dyDescent="0.2">
      <c r="A297" s="28" t="str">
        <f>IF(D297&gt;0,IF(INDEX(A283:A296,MATCH(REPT("z",255),A283:A296))="H","J",IF(INDEX(A283:A296,MATCH(REPT("z",255),A283:A296))="N","P",CHAR(CODE(INDEX(A283:A296,MATCH(REPT("z",255),A283:A296)))+1))),)</f>
        <v>B</v>
      </c>
      <c r="B297" s="38" t="s">
        <v>804</v>
      </c>
      <c r="C297" s="773">
        <v>612</v>
      </c>
      <c r="D297" s="407" t="s">
        <v>87</v>
      </c>
      <c r="E297" s="545">
        <v>0</v>
      </c>
      <c r="F297" s="545">
        <v>0</v>
      </c>
      <c r="G297" s="545">
        <v>0</v>
      </c>
      <c r="H297" s="545">
        <v>21.07</v>
      </c>
      <c r="I297" s="546">
        <f>E297+F297+G297+H297</f>
        <v>21.07</v>
      </c>
      <c r="J297" s="547">
        <f>I297*C297</f>
        <v>12894.84</v>
      </c>
      <c r="K297" s="437"/>
    </row>
    <row r="298" spans="1:11" x14ac:dyDescent="0.2">
      <c r="A298" s="41"/>
      <c r="B298" s="387"/>
      <c r="C298" s="770"/>
      <c r="D298" s="451"/>
      <c r="E298" s="405"/>
      <c r="F298" s="425"/>
      <c r="G298" s="425"/>
      <c r="H298" s="405"/>
      <c r="I298" s="409"/>
      <c r="J298" s="410"/>
    </row>
    <row r="299" spans="1:11" ht="45" customHeight="1" x14ac:dyDescent="0.2">
      <c r="A299" s="41"/>
      <c r="B299" s="34" t="s">
        <v>802</v>
      </c>
      <c r="C299" s="773"/>
      <c r="D299" s="451"/>
      <c r="E299" s="405"/>
      <c r="F299" s="425"/>
      <c r="G299" s="425"/>
      <c r="H299" s="405"/>
      <c r="I299" s="409"/>
      <c r="J299" s="410"/>
    </row>
    <row r="300" spans="1:11" x14ac:dyDescent="0.2">
      <c r="A300" s="41"/>
      <c r="B300" s="62"/>
      <c r="C300" s="773"/>
      <c r="D300" s="451"/>
      <c r="E300" s="405"/>
      <c r="F300" s="425"/>
      <c r="G300" s="425"/>
      <c r="H300" s="405"/>
      <c r="I300" s="409"/>
      <c r="J300" s="410"/>
    </row>
    <row r="301" spans="1:11" x14ac:dyDescent="0.2">
      <c r="A301" s="28" t="str">
        <f>IF(D301&gt;0,IF(INDEX(A288:A298,MATCH(REPT("z",255),A288:A298))="H","J",IF(INDEX(A288:A298,MATCH(REPT("z",255),A288:A298))="N","P",CHAR(CODE(INDEX(A288:A298,MATCH(REPT("z",255),A288:A298)))+1))),)</f>
        <v>C</v>
      </c>
      <c r="B301" s="214" t="s">
        <v>805</v>
      </c>
      <c r="C301" s="773">
        <v>86</v>
      </c>
      <c r="D301" s="407" t="s">
        <v>87</v>
      </c>
      <c r="E301" s="545">
        <v>0</v>
      </c>
      <c r="F301" s="545">
        <v>0</v>
      </c>
      <c r="G301" s="545">
        <v>0</v>
      </c>
      <c r="H301" s="545">
        <v>21.07</v>
      </c>
      <c r="I301" s="546">
        <f>E301+F301+G301+H301</f>
        <v>21.07</v>
      </c>
      <c r="J301" s="547">
        <f>I301*C301</f>
        <v>1812.02</v>
      </c>
      <c r="K301" s="437"/>
    </row>
    <row r="302" spans="1:11" x14ac:dyDescent="0.2">
      <c r="A302" s="41"/>
      <c r="B302" s="34"/>
      <c r="C302" s="770"/>
      <c r="D302" s="451"/>
      <c r="E302" s="405"/>
      <c r="F302" s="425"/>
      <c r="G302" s="425"/>
      <c r="H302" s="405"/>
      <c r="I302" s="409"/>
      <c r="J302" s="410"/>
    </row>
    <row r="303" spans="1:11" x14ac:dyDescent="0.2">
      <c r="A303" s="28" t="str">
        <f>IF(D303&gt;0,IF(INDEX(A289:A302,MATCH(REPT("z",255),A289:A302))="H","J",IF(INDEX(A289:A302,MATCH(REPT("z",255),A289:A302))="N","P",CHAR(CODE(INDEX(A289:A302,MATCH(REPT("z",255),A289:A302)))+1))),)</f>
        <v>D</v>
      </c>
      <c r="B303" s="214" t="s">
        <v>806</v>
      </c>
      <c r="C303" s="773">
        <v>6410</v>
      </c>
      <c r="D303" s="407" t="s">
        <v>87</v>
      </c>
      <c r="E303" s="545">
        <v>0</v>
      </c>
      <c r="F303" s="545">
        <v>0</v>
      </c>
      <c r="G303" s="545">
        <v>0</v>
      </c>
      <c r="H303" s="545">
        <v>21.07</v>
      </c>
      <c r="I303" s="546">
        <f>E303+F303+G303+H303</f>
        <v>21.07</v>
      </c>
      <c r="J303" s="547">
        <f>I303*C303</f>
        <v>135058.70000000001</v>
      </c>
      <c r="K303" s="437"/>
    </row>
    <row r="304" spans="1:11" x14ac:dyDescent="0.2">
      <c r="A304" s="41"/>
      <c r="B304" s="214"/>
      <c r="C304" s="773"/>
      <c r="D304" s="451"/>
      <c r="E304" s="405"/>
      <c r="F304" s="425"/>
      <c r="G304" s="425"/>
      <c r="H304" s="405"/>
      <c r="I304" s="409"/>
      <c r="J304" s="410"/>
    </row>
    <row r="305" spans="1:11" ht="28.5" x14ac:dyDescent="0.2">
      <c r="A305" s="28"/>
      <c r="B305" s="34" t="s">
        <v>807</v>
      </c>
      <c r="C305" s="773"/>
      <c r="D305" s="451"/>
      <c r="E305" s="405"/>
      <c r="F305" s="425"/>
      <c r="G305" s="425"/>
      <c r="H305" s="405"/>
      <c r="I305" s="409"/>
      <c r="J305" s="410"/>
    </row>
    <row r="306" spans="1:11" x14ac:dyDescent="0.2">
      <c r="A306" s="41"/>
      <c r="B306" s="38"/>
      <c r="C306" s="773"/>
      <c r="D306" s="451"/>
      <c r="E306" s="405"/>
      <c r="F306" s="425"/>
      <c r="G306" s="425"/>
      <c r="H306" s="405"/>
      <c r="I306" s="409"/>
      <c r="J306" s="410"/>
    </row>
    <row r="307" spans="1:11" x14ac:dyDescent="0.2">
      <c r="A307" s="28" t="str">
        <f>IF(D307&gt;0,IF(INDEX(A289:A306,MATCH(REPT("z",255),A289:A306))="H","J",IF(INDEX(A289:A306,MATCH(REPT("z",255),A289:A306))="N","P",CHAR(CODE(INDEX(A289:A306,MATCH(REPT("z",255),A289:A306)))+1))),)</f>
        <v>E</v>
      </c>
      <c r="B307" s="38" t="s">
        <v>808</v>
      </c>
      <c r="C307" s="773">
        <v>18525</v>
      </c>
      <c r="D307" s="407" t="s">
        <v>87</v>
      </c>
      <c r="E307" s="545">
        <v>0</v>
      </c>
      <c r="F307" s="545">
        <v>0</v>
      </c>
      <c r="G307" s="545">
        <v>0</v>
      </c>
      <c r="H307" s="545">
        <v>17.62</v>
      </c>
      <c r="I307" s="546">
        <f>E307+F307+G307+H307</f>
        <v>17.62</v>
      </c>
      <c r="J307" s="547">
        <f>I307*C307</f>
        <v>326410.5</v>
      </c>
      <c r="K307" s="437"/>
    </row>
    <row r="308" spans="1:11" x14ac:dyDescent="0.2">
      <c r="A308" s="41"/>
      <c r="B308" s="38"/>
      <c r="C308" s="773"/>
      <c r="D308" s="451"/>
      <c r="E308" s="405"/>
      <c r="F308" s="425"/>
      <c r="G308" s="425"/>
      <c r="H308" s="405"/>
      <c r="I308" s="409"/>
      <c r="J308" s="410"/>
    </row>
    <row r="309" spans="1:11" x14ac:dyDescent="0.2">
      <c r="A309" s="28" t="str">
        <f>IF(D309&gt;0,IF(INDEX(A289:A308,MATCH(REPT("z",255),A289:A308))="H","J",IF(INDEX(A289:A308,MATCH(REPT("z",255),A289:A308))="N","P",CHAR(CODE(INDEX(A289:A308,MATCH(REPT("z",255),A289:A308)))+1))),)</f>
        <v>F</v>
      </c>
      <c r="B309" s="38" t="s">
        <v>809</v>
      </c>
      <c r="C309" s="773">
        <v>6030</v>
      </c>
      <c r="D309" s="407" t="s">
        <v>87</v>
      </c>
      <c r="E309" s="545">
        <v>0</v>
      </c>
      <c r="F309" s="545">
        <v>0</v>
      </c>
      <c r="G309" s="545">
        <v>0</v>
      </c>
      <c r="H309" s="545">
        <v>17.62</v>
      </c>
      <c r="I309" s="546">
        <f>E309+F309+G309+H309</f>
        <v>17.62</v>
      </c>
      <c r="J309" s="547">
        <f>I309*C309</f>
        <v>106248.6</v>
      </c>
      <c r="K309" s="437"/>
    </row>
    <row r="310" spans="1:11" x14ac:dyDescent="0.2">
      <c r="A310" s="41"/>
      <c r="B310" s="38"/>
      <c r="C310" s="773"/>
      <c r="D310" s="451"/>
      <c r="E310" s="405"/>
      <c r="F310" s="425"/>
      <c r="G310" s="425"/>
      <c r="H310" s="405"/>
      <c r="I310" s="409"/>
      <c r="J310" s="410"/>
    </row>
    <row r="311" spans="1:11" ht="15" x14ac:dyDescent="0.2">
      <c r="A311" s="41"/>
      <c r="B311" s="231" t="s">
        <v>810</v>
      </c>
      <c r="C311" s="770"/>
      <c r="D311" s="407"/>
      <c r="E311" s="425"/>
      <c r="F311" s="425"/>
      <c r="G311" s="425"/>
      <c r="H311" s="405"/>
      <c r="I311" s="409"/>
      <c r="J311" s="410"/>
    </row>
    <row r="312" spans="1:11" x14ac:dyDescent="0.2">
      <c r="A312" s="41"/>
      <c r="B312" s="34"/>
      <c r="C312" s="770"/>
      <c r="D312" s="407"/>
      <c r="E312" s="425"/>
      <c r="F312" s="425"/>
      <c r="G312" s="425"/>
      <c r="H312" s="405"/>
      <c r="I312" s="409"/>
      <c r="J312" s="410"/>
    </row>
    <row r="313" spans="1:11" ht="42.75" x14ac:dyDescent="0.2">
      <c r="A313" s="41"/>
      <c r="B313" s="34" t="s">
        <v>811</v>
      </c>
      <c r="C313" s="770"/>
      <c r="D313" s="407"/>
      <c r="E313" s="425"/>
      <c r="F313" s="425"/>
      <c r="G313" s="425"/>
      <c r="H313" s="405"/>
      <c r="I313" s="409"/>
      <c r="J313" s="410"/>
    </row>
    <row r="314" spans="1:11" x14ac:dyDescent="0.2">
      <c r="A314" s="41"/>
      <c r="B314" s="34"/>
      <c r="C314" s="770"/>
      <c r="D314" s="407"/>
      <c r="E314" s="425"/>
      <c r="F314" s="425"/>
      <c r="G314" s="425"/>
      <c r="H314" s="405"/>
      <c r="I314" s="409"/>
      <c r="J314" s="410"/>
    </row>
    <row r="315" spans="1:11" x14ac:dyDescent="0.2">
      <c r="A315" s="28" t="str">
        <f>IF(D315&gt;0,IF(INDEX(A295:A314,MATCH(REPT("z",255),A295:A314))="H","J",IF(INDEX(A295:A314,MATCH(REPT("z",255),A295:A314))="N","P",CHAR(CODE(INDEX(A295:A314,MATCH(REPT("z",255),A295:A314)))+1))),)</f>
        <v>G</v>
      </c>
      <c r="B315" s="38" t="s">
        <v>812</v>
      </c>
      <c r="C315" s="770">
        <v>10485</v>
      </c>
      <c r="D315" s="407" t="s">
        <v>87</v>
      </c>
      <c r="E315" s="545">
        <v>0</v>
      </c>
      <c r="F315" s="545">
        <v>0</v>
      </c>
      <c r="G315" s="545">
        <v>0</v>
      </c>
      <c r="H315" s="545">
        <v>41.4</v>
      </c>
      <c r="I315" s="546">
        <f>E315+F315+G315+H315</f>
        <v>41.4</v>
      </c>
      <c r="J315" s="547">
        <f>I315*C315</f>
        <v>434079</v>
      </c>
      <c r="K315" s="437"/>
    </row>
    <row r="316" spans="1:11" ht="6" customHeight="1" x14ac:dyDescent="0.2">
      <c r="A316" s="41"/>
      <c r="B316" s="38"/>
      <c r="C316" s="770"/>
      <c r="D316" s="407"/>
      <c r="E316" s="425"/>
      <c r="F316" s="425"/>
      <c r="G316" s="425"/>
      <c r="H316" s="405"/>
      <c r="I316" s="409"/>
      <c r="J316" s="410"/>
    </row>
    <row r="317" spans="1:11" ht="6" customHeight="1" x14ac:dyDescent="0.2">
      <c r="A317" s="41"/>
      <c r="B317" s="38"/>
      <c r="C317" s="770"/>
      <c r="D317" s="407"/>
      <c r="E317" s="425"/>
      <c r="F317" s="425"/>
      <c r="G317" s="425"/>
      <c r="H317" s="405"/>
      <c r="I317" s="409"/>
      <c r="J317" s="410"/>
    </row>
    <row r="318" spans="1:11" ht="6" customHeight="1" x14ac:dyDescent="0.2">
      <c r="A318" s="41"/>
      <c r="B318" s="38"/>
      <c r="C318" s="770"/>
      <c r="D318" s="407"/>
      <c r="E318" s="425"/>
      <c r="F318" s="425"/>
      <c r="G318" s="425"/>
      <c r="H318" s="405"/>
      <c r="I318" s="409"/>
      <c r="J318" s="410"/>
    </row>
    <row r="319" spans="1:11" x14ac:dyDescent="0.2">
      <c r="A319" s="41"/>
      <c r="B319" s="38"/>
      <c r="C319" s="770"/>
      <c r="D319" s="407"/>
      <c r="E319" s="425"/>
      <c r="F319" s="425"/>
      <c r="G319" s="425"/>
      <c r="H319" s="405"/>
      <c r="I319" s="409"/>
      <c r="J319" s="410"/>
    </row>
    <row r="320" spans="1:11" ht="11.25" customHeight="1" x14ac:dyDescent="0.2">
      <c r="A320" s="41"/>
      <c r="B320" s="38"/>
      <c r="C320" s="770"/>
      <c r="D320" s="407"/>
      <c r="E320" s="425"/>
      <c r="F320" s="425"/>
      <c r="G320" s="425"/>
      <c r="H320" s="405"/>
      <c r="I320" s="409"/>
      <c r="J320" s="410"/>
    </row>
    <row r="321" spans="1:11" ht="7.5" customHeight="1" x14ac:dyDescent="0.2">
      <c r="A321" s="41"/>
      <c r="B321" s="38"/>
      <c r="C321" s="770"/>
      <c r="D321" s="407"/>
      <c r="E321" s="425"/>
      <c r="F321" s="425"/>
      <c r="G321" s="425"/>
      <c r="H321" s="405"/>
      <c r="I321" s="409"/>
      <c r="J321" s="410"/>
    </row>
    <row r="322" spans="1:11" s="8" customFormat="1" ht="15.75" thickBot="1" x14ac:dyDescent="0.3">
      <c r="A322" s="31"/>
      <c r="B322" s="56" t="s">
        <v>111</v>
      </c>
      <c r="C322" s="772"/>
      <c r="D322" s="445"/>
      <c r="E322" s="412"/>
      <c r="F322" s="412"/>
      <c r="G322" s="412"/>
      <c r="H322" s="411"/>
      <c r="I322" s="413"/>
      <c r="J322" s="413">
        <f>SUM(J292:J321)</f>
        <v>2121625.16</v>
      </c>
      <c r="K322" s="448">
        <v>9</v>
      </c>
    </row>
    <row r="323" spans="1:11" ht="15" thickTop="1" x14ac:dyDescent="0.2">
      <c r="A323" s="37"/>
      <c r="B323" s="43"/>
      <c r="C323" s="770"/>
      <c r="D323" s="407"/>
      <c r="E323" s="425"/>
      <c r="F323" s="425"/>
      <c r="G323" s="425"/>
      <c r="H323" s="405"/>
      <c r="I323" s="409"/>
      <c r="J323" s="410"/>
    </row>
    <row r="324" spans="1:11" x14ac:dyDescent="0.2">
      <c r="A324" s="28"/>
      <c r="B324" s="34" t="s">
        <v>152</v>
      </c>
      <c r="C324" s="770"/>
      <c r="D324" s="407"/>
      <c r="E324" s="425"/>
      <c r="F324" s="425"/>
      <c r="G324" s="425"/>
      <c r="H324" s="405"/>
      <c r="I324" s="409"/>
      <c r="J324" s="410"/>
    </row>
    <row r="325" spans="1:11" x14ac:dyDescent="0.2">
      <c r="A325" s="28"/>
      <c r="B325" s="34"/>
      <c r="C325" s="770"/>
      <c r="D325" s="407"/>
      <c r="E325" s="425"/>
      <c r="F325" s="425"/>
      <c r="G325" s="425"/>
      <c r="H325" s="405"/>
      <c r="I325" s="409"/>
      <c r="J325" s="410"/>
    </row>
    <row r="326" spans="1:11" ht="99.75" x14ac:dyDescent="0.2">
      <c r="A326" s="28"/>
      <c r="B326" s="2" t="s">
        <v>153</v>
      </c>
      <c r="C326" s="770"/>
      <c r="D326" s="407"/>
      <c r="E326" s="425"/>
      <c r="F326" s="425"/>
      <c r="G326" s="425"/>
      <c r="H326" s="405"/>
      <c r="I326" s="409"/>
      <c r="J326" s="410"/>
    </row>
    <row r="327" spans="1:11" x14ac:dyDescent="0.2">
      <c r="A327" s="28"/>
      <c r="B327" s="38"/>
      <c r="C327" s="770"/>
      <c r="D327" s="407"/>
      <c r="E327" s="425"/>
      <c r="F327" s="425"/>
      <c r="G327" s="425"/>
      <c r="H327" s="405"/>
      <c r="I327" s="409"/>
      <c r="J327" s="410"/>
    </row>
    <row r="328" spans="1:11" s="907" customFormat="1" x14ac:dyDescent="0.2">
      <c r="A328" s="1" t="s">
        <v>77</v>
      </c>
      <c r="B328" s="2" t="s">
        <v>154</v>
      </c>
      <c r="C328" s="869"/>
      <c r="D328" s="474"/>
      <c r="E328" s="535"/>
      <c r="F328" s="535"/>
      <c r="G328" s="535"/>
      <c r="H328" s="456"/>
      <c r="I328" s="904"/>
      <c r="J328" s="905"/>
      <c r="K328" s="906"/>
    </row>
    <row r="329" spans="1:11" s="907" customFormat="1" x14ac:dyDescent="0.2">
      <c r="A329" s="1"/>
      <c r="B329" s="35"/>
      <c r="C329" s="869"/>
      <c r="D329" s="474"/>
      <c r="E329" s="535"/>
      <c r="F329" s="535"/>
      <c r="G329" s="535"/>
      <c r="H329" s="456"/>
      <c r="I329" s="904"/>
      <c r="J329" s="905"/>
      <c r="K329" s="906"/>
    </row>
    <row r="330" spans="1:11" s="907" customFormat="1" x14ac:dyDescent="0.2">
      <c r="A330" s="1" t="s">
        <v>78</v>
      </c>
      <c r="B330" s="2" t="s">
        <v>154</v>
      </c>
      <c r="C330" s="869"/>
      <c r="D330" s="474"/>
      <c r="E330" s="908"/>
      <c r="F330" s="908"/>
      <c r="G330" s="908"/>
      <c r="H330" s="908"/>
      <c r="I330" s="909"/>
      <c r="J330" s="910"/>
      <c r="K330" s="766"/>
    </row>
    <row r="331" spans="1:11" s="907" customFormat="1" x14ac:dyDescent="0.2">
      <c r="A331" s="1"/>
      <c r="B331" s="35"/>
      <c r="C331" s="869"/>
      <c r="D331" s="474"/>
      <c r="E331" s="535"/>
      <c r="F331" s="535"/>
      <c r="G331" s="535"/>
      <c r="H331" s="456"/>
      <c r="I331" s="904"/>
      <c r="J331" s="905"/>
      <c r="K331" s="906"/>
    </row>
    <row r="332" spans="1:11" s="907" customFormat="1" x14ac:dyDescent="0.2">
      <c r="A332" s="1" t="s">
        <v>79</v>
      </c>
      <c r="B332" s="2" t="s">
        <v>154</v>
      </c>
      <c r="C332" s="869"/>
      <c r="D332" s="474"/>
      <c r="E332" s="908"/>
      <c r="F332" s="908"/>
      <c r="G332" s="908"/>
      <c r="H332" s="908"/>
      <c r="I332" s="909"/>
      <c r="J332" s="910"/>
      <c r="K332" s="766"/>
    </row>
    <row r="333" spans="1:11" s="907" customFormat="1" x14ac:dyDescent="0.2">
      <c r="A333" s="1"/>
      <c r="B333" s="2"/>
      <c r="C333" s="869"/>
      <c r="D333" s="474"/>
      <c r="E333" s="535"/>
      <c r="F333" s="535"/>
      <c r="G333" s="535"/>
      <c r="H333" s="456"/>
      <c r="I333" s="904"/>
      <c r="J333" s="905"/>
      <c r="K333" s="906"/>
    </row>
    <row r="334" spans="1:11" s="907" customFormat="1" x14ac:dyDescent="0.2">
      <c r="A334" s="1" t="s">
        <v>80</v>
      </c>
      <c r="B334" s="2" t="s">
        <v>154</v>
      </c>
      <c r="C334" s="869"/>
      <c r="D334" s="474"/>
      <c r="E334" s="908"/>
      <c r="F334" s="908"/>
      <c r="G334" s="908"/>
      <c r="H334" s="908"/>
      <c r="I334" s="909"/>
      <c r="J334" s="910"/>
      <c r="K334" s="766"/>
    </row>
    <row r="335" spans="1:11" s="907" customFormat="1" x14ac:dyDescent="0.2">
      <c r="A335" s="903"/>
      <c r="B335" s="57"/>
      <c r="C335" s="869"/>
      <c r="D335" s="474"/>
      <c r="E335" s="535"/>
      <c r="F335" s="535"/>
      <c r="G335" s="535"/>
      <c r="H335" s="456"/>
      <c r="I335" s="904"/>
      <c r="J335" s="905"/>
      <c r="K335" s="906"/>
    </row>
    <row r="336" spans="1:11" s="907" customFormat="1" x14ac:dyDescent="0.2">
      <c r="A336" s="903"/>
      <c r="B336" s="57"/>
      <c r="C336" s="869"/>
      <c r="D336" s="474"/>
      <c r="E336" s="908"/>
      <c r="F336" s="908"/>
      <c r="G336" s="908"/>
      <c r="H336" s="908"/>
      <c r="I336" s="909"/>
      <c r="J336" s="910"/>
      <c r="K336" s="766"/>
    </row>
    <row r="337" spans="1:11" s="907" customFormat="1" x14ac:dyDescent="0.2">
      <c r="A337" s="903"/>
      <c r="B337" s="911"/>
      <c r="C337" s="869"/>
      <c r="D337" s="474"/>
      <c r="E337" s="535"/>
      <c r="F337" s="535"/>
      <c r="G337" s="535"/>
      <c r="H337" s="456"/>
      <c r="I337" s="904"/>
      <c r="J337" s="905"/>
      <c r="K337" s="906"/>
    </row>
    <row r="338" spans="1:11" s="907" customFormat="1" x14ac:dyDescent="0.2">
      <c r="A338" s="903"/>
      <c r="B338" s="57"/>
      <c r="C338" s="869"/>
      <c r="D338" s="474"/>
      <c r="E338" s="908"/>
      <c r="F338" s="908"/>
      <c r="G338" s="908"/>
      <c r="H338" s="908"/>
      <c r="I338" s="909"/>
      <c r="J338" s="910"/>
      <c r="K338" s="766"/>
    </row>
    <row r="339" spans="1:11" s="907" customFormat="1" x14ac:dyDescent="0.2">
      <c r="A339" s="903"/>
      <c r="B339" s="911"/>
      <c r="C339" s="869"/>
      <c r="D339" s="474"/>
      <c r="E339" s="535"/>
      <c r="F339" s="535"/>
      <c r="G339" s="535"/>
      <c r="H339" s="456"/>
      <c r="I339" s="904"/>
      <c r="J339" s="905"/>
      <c r="K339" s="906"/>
    </row>
    <row r="340" spans="1:11" s="907" customFormat="1" x14ac:dyDescent="0.2">
      <c r="A340" s="903"/>
      <c r="B340" s="57"/>
      <c r="C340" s="869"/>
      <c r="D340" s="474"/>
      <c r="E340" s="908"/>
      <c r="F340" s="908"/>
      <c r="G340" s="908"/>
      <c r="H340" s="908"/>
      <c r="I340" s="909"/>
      <c r="J340" s="910"/>
      <c r="K340" s="766"/>
    </row>
    <row r="341" spans="1:11" s="907" customFormat="1" x14ac:dyDescent="0.2">
      <c r="A341" s="903"/>
      <c r="B341" s="57"/>
      <c r="C341" s="869"/>
      <c r="D341" s="474"/>
      <c r="E341" s="535"/>
      <c r="F341" s="535"/>
      <c r="G341" s="535"/>
      <c r="H341" s="456"/>
      <c r="I341" s="904"/>
      <c r="J341" s="905"/>
      <c r="K341" s="906"/>
    </row>
    <row r="342" spans="1:11" s="907" customFormat="1" hidden="1" x14ac:dyDescent="0.2">
      <c r="A342" s="903"/>
      <c r="B342" s="57"/>
      <c r="C342" s="869"/>
      <c r="D342" s="474"/>
      <c r="E342" s="535"/>
      <c r="F342" s="535"/>
      <c r="G342" s="535"/>
      <c r="H342" s="456"/>
      <c r="I342" s="904"/>
      <c r="J342" s="905"/>
      <c r="K342" s="906"/>
    </row>
    <row r="343" spans="1:11" s="907" customFormat="1" ht="9" hidden="1" customHeight="1" x14ac:dyDescent="0.2">
      <c r="A343" s="903"/>
      <c r="B343" s="911"/>
      <c r="C343" s="869"/>
      <c r="D343" s="474"/>
      <c r="E343" s="535"/>
      <c r="F343" s="535"/>
      <c r="G343" s="535"/>
      <c r="H343" s="456"/>
      <c r="I343" s="904"/>
      <c r="J343" s="905"/>
      <c r="K343" s="906"/>
    </row>
    <row r="344" spans="1:11" s="907" customFormat="1" ht="9" hidden="1" customHeight="1" x14ac:dyDescent="0.2">
      <c r="A344" s="903"/>
      <c r="B344" s="57"/>
      <c r="C344" s="869"/>
      <c r="D344" s="474"/>
      <c r="E344" s="535"/>
      <c r="F344" s="535"/>
      <c r="G344" s="535"/>
      <c r="H344" s="456"/>
      <c r="I344" s="904"/>
      <c r="J344" s="905"/>
      <c r="K344" s="906"/>
    </row>
    <row r="345" spans="1:11" s="907" customFormat="1" x14ac:dyDescent="0.2">
      <c r="A345" s="903"/>
      <c r="B345" s="911"/>
      <c r="C345" s="869"/>
      <c r="D345" s="474"/>
      <c r="E345" s="535"/>
      <c r="F345" s="535"/>
      <c r="G345" s="535"/>
      <c r="H345" s="456"/>
      <c r="I345" s="904"/>
      <c r="J345" s="905"/>
      <c r="K345" s="906"/>
    </row>
    <row r="346" spans="1:11" s="907" customFormat="1" x14ac:dyDescent="0.2">
      <c r="A346" s="903"/>
      <c r="B346" s="57"/>
      <c r="C346" s="869"/>
      <c r="D346" s="474"/>
      <c r="E346" s="535"/>
      <c r="F346" s="535"/>
      <c r="G346" s="535"/>
      <c r="H346" s="456"/>
      <c r="I346" s="904"/>
      <c r="J346" s="905"/>
      <c r="K346" s="906"/>
    </row>
    <row r="347" spans="1:11" s="907" customFormat="1" x14ac:dyDescent="0.2">
      <c r="A347" s="903"/>
      <c r="B347" s="57"/>
      <c r="C347" s="869"/>
      <c r="D347" s="474"/>
      <c r="E347" s="535"/>
      <c r="F347" s="535"/>
      <c r="G347" s="535"/>
      <c r="H347" s="456"/>
      <c r="I347" s="904"/>
      <c r="J347" s="905"/>
      <c r="K347" s="906"/>
    </row>
    <row r="348" spans="1:11" s="907" customFormat="1" x14ac:dyDescent="0.2">
      <c r="A348" s="903"/>
      <c r="B348" s="57"/>
      <c r="C348" s="869"/>
      <c r="D348" s="474"/>
      <c r="E348" s="535"/>
      <c r="F348" s="535"/>
      <c r="G348" s="535"/>
      <c r="H348" s="456"/>
      <c r="I348" s="904"/>
      <c r="J348" s="905"/>
      <c r="K348" s="906"/>
    </row>
    <row r="349" spans="1:11" s="907" customFormat="1" x14ac:dyDescent="0.2">
      <c r="A349" s="903"/>
      <c r="B349" s="57"/>
      <c r="C349" s="869"/>
      <c r="D349" s="474"/>
      <c r="E349" s="535"/>
      <c r="F349" s="535"/>
      <c r="G349" s="535"/>
      <c r="H349" s="456"/>
      <c r="I349" s="904"/>
      <c r="J349" s="905"/>
      <c r="K349" s="906"/>
    </row>
    <row r="350" spans="1:11" s="907" customFormat="1" x14ac:dyDescent="0.2">
      <c r="A350" s="903"/>
      <c r="B350" s="57"/>
      <c r="C350" s="869"/>
      <c r="D350" s="474"/>
      <c r="E350" s="535"/>
      <c r="F350" s="535"/>
      <c r="G350" s="535"/>
      <c r="H350" s="456"/>
      <c r="I350" s="904"/>
      <c r="J350" s="905"/>
      <c r="K350" s="906"/>
    </row>
    <row r="351" spans="1:11" s="907" customFormat="1" x14ac:dyDescent="0.2">
      <c r="A351" s="903"/>
      <c r="B351" s="57"/>
      <c r="C351" s="869"/>
      <c r="D351" s="474"/>
      <c r="E351" s="535"/>
      <c r="F351" s="535"/>
      <c r="G351" s="535"/>
      <c r="H351" s="456"/>
      <c r="I351" s="904"/>
      <c r="J351" s="905"/>
      <c r="K351" s="906"/>
    </row>
    <row r="352" spans="1:11" s="907" customFormat="1" ht="5.25" customHeight="1" x14ac:dyDescent="0.2">
      <c r="A352" s="903"/>
      <c r="B352" s="57"/>
      <c r="C352" s="869"/>
      <c r="D352" s="474"/>
      <c r="E352" s="535"/>
      <c r="F352" s="535"/>
      <c r="G352" s="535"/>
      <c r="H352" s="456"/>
      <c r="I352" s="904"/>
      <c r="J352" s="905"/>
      <c r="K352" s="906"/>
    </row>
    <row r="353" spans="1:11" x14ac:dyDescent="0.2">
      <c r="A353" s="28"/>
      <c r="B353" s="38"/>
      <c r="C353" s="770"/>
      <c r="D353" s="407"/>
      <c r="E353" s="425"/>
      <c r="F353" s="425"/>
      <c r="G353" s="425"/>
      <c r="H353" s="405"/>
      <c r="I353" s="409"/>
      <c r="J353" s="410"/>
    </row>
    <row r="354" spans="1:11" x14ac:dyDescent="0.2">
      <c r="A354" s="28"/>
      <c r="B354" s="38"/>
      <c r="C354" s="770"/>
      <c r="D354" s="407"/>
      <c r="E354" s="425"/>
      <c r="F354" s="425"/>
      <c r="G354" s="425"/>
      <c r="H354" s="405"/>
      <c r="I354" s="409"/>
      <c r="J354" s="410"/>
    </row>
    <row r="355" spans="1:11" x14ac:dyDescent="0.2">
      <c r="A355" s="28"/>
      <c r="B355" s="38"/>
      <c r="C355" s="770"/>
      <c r="D355" s="407"/>
      <c r="E355" s="425"/>
      <c r="F355" s="425"/>
      <c r="G355" s="425"/>
      <c r="H355" s="405"/>
      <c r="I355" s="409"/>
      <c r="J355" s="410"/>
    </row>
    <row r="356" spans="1:11" x14ac:dyDescent="0.2">
      <c r="A356" s="28"/>
      <c r="B356" s="38"/>
      <c r="C356" s="770"/>
      <c r="D356" s="407"/>
      <c r="E356" s="425"/>
      <c r="F356" s="425"/>
      <c r="G356" s="425"/>
      <c r="H356" s="405"/>
      <c r="I356" s="409"/>
      <c r="J356" s="410"/>
    </row>
    <row r="357" spans="1:11" ht="9.75" customHeight="1" x14ac:dyDescent="0.2">
      <c r="A357" s="37"/>
      <c r="B357" s="43"/>
      <c r="C357" s="770"/>
      <c r="D357" s="407"/>
      <c r="E357" s="425"/>
      <c r="F357" s="425"/>
      <c r="G357" s="425"/>
      <c r="H357" s="405"/>
      <c r="I357" s="409"/>
      <c r="J357" s="410"/>
    </row>
    <row r="358" spans="1:11" s="8" customFormat="1" ht="15.75" thickBot="1" x14ac:dyDescent="0.3">
      <c r="A358" s="31"/>
      <c r="B358" s="56" t="s">
        <v>111</v>
      </c>
      <c r="C358" s="772"/>
      <c r="D358" s="445"/>
      <c r="E358" s="412"/>
      <c r="F358" s="412"/>
      <c r="G358" s="412"/>
      <c r="H358" s="411"/>
      <c r="I358" s="413"/>
      <c r="J358" s="413">
        <f>SUM(J326:J357)</f>
        <v>0</v>
      </c>
      <c r="K358" s="448">
        <v>10</v>
      </c>
    </row>
    <row r="359" spans="1:11" ht="15" thickTop="1" x14ac:dyDescent="0.2">
      <c r="A359" s="37"/>
      <c r="B359" s="43"/>
      <c r="C359" s="770"/>
      <c r="D359" s="407"/>
      <c r="E359" s="425"/>
      <c r="F359" s="425"/>
      <c r="G359" s="425"/>
      <c r="H359" s="405"/>
      <c r="I359" s="409"/>
      <c r="J359" s="410"/>
    </row>
    <row r="360" spans="1:11" ht="15" x14ac:dyDescent="0.2">
      <c r="A360" s="28"/>
      <c r="B360" s="46" t="s">
        <v>155</v>
      </c>
      <c r="C360" s="770"/>
      <c r="D360" s="407"/>
      <c r="E360" s="425"/>
      <c r="F360" s="425"/>
      <c r="G360" s="425"/>
      <c r="H360" s="405"/>
      <c r="I360" s="409"/>
      <c r="J360" s="410"/>
    </row>
    <row r="361" spans="1:11" x14ac:dyDescent="0.2">
      <c r="A361" s="28"/>
      <c r="B361" s="38"/>
      <c r="C361" s="770"/>
      <c r="D361" s="407"/>
      <c r="E361" s="425"/>
      <c r="F361" s="425"/>
      <c r="G361" s="425"/>
      <c r="H361" s="405"/>
      <c r="I361" s="409"/>
      <c r="J361" s="410"/>
    </row>
    <row r="362" spans="1:11" x14ac:dyDescent="0.2">
      <c r="A362" s="28"/>
      <c r="B362" s="38" t="s">
        <v>813</v>
      </c>
      <c r="C362" s="770"/>
      <c r="D362" s="407"/>
      <c r="E362" s="425"/>
      <c r="F362" s="425"/>
      <c r="G362" s="425"/>
      <c r="H362" s="405"/>
      <c r="I362" s="409"/>
      <c r="J362" s="410">
        <f>_xlfn.XLOOKUP(K362,$K$43:$K$358,$J$43:$J$358)</f>
        <v>2350157.5299999998</v>
      </c>
      <c r="K362" s="436">
        <v>1</v>
      </c>
    </row>
    <row r="363" spans="1:11" x14ac:dyDescent="0.2">
      <c r="A363" s="28"/>
      <c r="B363" s="38"/>
      <c r="C363" s="770"/>
      <c r="D363" s="407"/>
      <c r="E363" s="425"/>
      <c r="F363" s="425"/>
      <c r="G363" s="425"/>
      <c r="H363" s="405"/>
      <c r="I363" s="409"/>
      <c r="J363" s="410"/>
    </row>
    <row r="364" spans="1:11" x14ac:dyDescent="0.2">
      <c r="A364" s="28"/>
      <c r="B364" s="38" t="s">
        <v>814</v>
      </c>
      <c r="C364" s="770"/>
      <c r="D364" s="407"/>
      <c r="E364" s="425"/>
      <c r="F364" s="425"/>
      <c r="G364" s="425"/>
      <c r="H364" s="405"/>
      <c r="I364" s="409"/>
      <c r="J364" s="410">
        <f>_xlfn.XLOOKUP(K364,$K$43:$K$358,$J$43:$J$358)</f>
        <v>1174332.68</v>
      </c>
      <c r="K364" s="436">
        <v>2</v>
      </c>
    </row>
    <row r="365" spans="1:11" x14ac:dyDescent="0.2">
      <c r="A365" s="28"/>
      <c r="B365" s="38"/>
      <c r="C365" s="770"/>
      <c r="D365" s="407"/>
      <c r="E365" s="425"/>
      <c r="F365" s="425"/>
      <c r="G365" s="425"/>
      <c r="H365" s="405"/>
      <c r="I365" s="409"/>
      <c r="J365" s="410"/>
    </row>
    <row r="366" spans="1:11" x14ac:dyDescent="0.2">
      <c r="A366" s="28"/>
      <c r="B366" s="38" t="s">
        <v>815</v>
      </c>
      <c r="C366" s="770"/>
      <c r="D366" s="407"/>
      <c r="E366" s="425"/>
      <c r="F366" s="425"/>
      <c r="G366" s="425"/>
      <c r="H366" s="405"/>
      <c r="I366" s="409"/>
      <c r="J366" s="410">
        <f>_xlfn.XLOOKUP(K366,$K$43:$K$358,$J$43:$J$358)</f>
        <v>685466.27</v>
      </c>
      <c r="K366" s="436">
        <v>3</v>
      </c>
    </row>
    <row r="367" spans="1:11" x14ac:dyDescent="0.2">
      <c r="A367" s="28"/>
      <c r="B367" s="38"/>
      <c r="C367" s="770"/>
      <c r="D367" s="407"/>
      <c r="E367" s="425"/>
      <c r="F367" s="425"/>
      <c r="G367" s="425"/>
      <c r="H367" s="405"/>
      <c r="I367" s="409"/>
      <c r="J367" s="410"/>
    </row>
    <row r="368" spans="1:11" x14ac:dyDescent="0.2">
      <c r="A368" s="28"/>
      <c r="B368" s="38" t="s">
        <v>816</v>
      </c>
      <c r="C368" s="770"/>
      <c r="D368" s="407"/>
      <c r="E368" s="425"/>
      <c r="F368" s="425"/>
      <c r="G368" s="425"/>
      <c r="H368" s="405"/>
      <c r="I368" s="409"/>
      <c r="J368" s="410">
        <f>_xlfn.XLOOKUP(K368,$K$43:$K$358,$J$43:$J$358)</f>
        <v>1253685.46</v>
      </c>
      <c r="K368" s="436">
        <v>4</v>
      </c>
    </row>
    <row r="369" spans="1:11" x14ac:dyDescent="0.2">
      <c r="A369" s="28"/>
      <c r="B369" s="38"/>
      <c r="C369" s="770"/>
      <c r="D369" s="407"/>
      <c r="E369" s="425"/>
      <c r="F369" s="425"/>
      <c r="G369" s="425"/>
      <c r="H369" s="405"/>
      <c r="I369" s="409"/>
      <c r="J369" s="410"/>
    </row>
    <row r="370" spans="1:11" x14ac:dyDescent="0.2">
      <c r="A370" s="28"/>
      <c r="B370" s="38" t="s">
        <v>817</v>
      </c>
      <c r="C370" s="770"/>
      <c r="D370" s="407"/>
      <c r="E370" s="425"/>
      <c r="F370" s="425"/>
      <c r="G370" s="425"/>
      <c r="H370" s="405"/>
      <c r="I370" s="409"/>
      <c r="J370" s="410">
        <f>_xlfn.XLOOKUP(K370,$K$43:$K$358,$J$43:$J$358)</f>
        <v>8389824.75</v>
      </c>
      <c r="K370" s="436">
        <v>5</v>
      </c>
    </row>
    <row r="371" spans="1:11" x14ac:dyDescent="0.2">
      <c r="A371" s="28"/>
      <c r="B371" s="38"/>
      <c r="C371" s="770"/>
      <c r="D371" s="407"/>
      <c r="E371" s="425"/>
      <c r="F371" s="425"/>
      <c r="G371" s="425"/>
      <c r="H371" s="405"/>
      <c r="I371" s="409"/>
      <c r="J371" s="410"/>
    </row>
    <row r="372" spans="1:11" x14ac:dyDescent="0.2">
      <c r="A372" s="28"/>
      <c r="B372" s="38" t="s">
        <v>818</v>
      </c>
      <c r="C372" s="770"/>
      <c r="D372" s="407"/>
      <c r="E372" s="425"/>
      <c r="F372" s="425"/>
      <c r="G372" s="425"/>
      <c r="H372" s="405"/>
      <c r="I372" s="409"/>
      <c r="J372" s="410">
        <f>_xlfn.XLOOKUP(K372,$K$43:$K$358,$J$43:$J$358)</f>
        <v>18146910.649999999</v>
      </c>
      <c r="K372" s="436">
        <v>6</v>
      </c>
    </row>
    <row r="373" spans="1:11" x14ac:dyDescent="0.2">
      <c r="A373" s="28"/>
      <c r="B373" s="38"/>
      <c r="C373" s="770"/>
      <c r="D373" s="407"/>
      <c r="E373" s="425"/>
      <c r="F373" s="425"/>
      <c r="G373" s="425"/>
      <c r="H373" s="405"/>
      <c r="I373" s="409"/>
      <c r="J373" s="410"/>
    </row>
    <row r="374" spans="1:11" x14ac:dyDescent="0.2">
      <c r="A374" s="28"/>
      <c r="B374" s="38" t="s">
        <v>819</v>
      </c>
      <c r="C374" s="770"/>
      <c r="D374" s="407"/>
      <c r="E374" s="425"/>
      <c r="F374" s="425"/>
      <c r="G374" s="425"/>
      <c r="H374" s="405"/>
      <c r="I374" s="409"/>
      <c r="J374" s="410">
        <f>_xlfn.XLOOKUP(K374,$K$43:$K$358,$J$43:$J$358)</f>
        <v>309925.65000000002</v>
      </c>
      <c r="K374" s="436">
        <v>7</v>
      </c>
    </row>
    <row r="375" spans="1:11" x14ac:dyDescent="0.2">
      <c r="A375" s="28"/>
      <c r="B375" s="38"/>
      <c r="C375" s="770"/>
      <c r="D375" s="407"/>
      <c r="E375" s="425"/>
      <c r="F375" s="425"/>
      <c r="G375" s="425"/>
      <c r="H375" s="405"/>
      <c r="I375" s="409"/>
      <c r="J375" s="410"/>
    </row>
    <row r="376" spans="1:11" x14ac:dyDescent="0.2">
      <c r="A376" s="28"/>
      <c r="B376" s="38" t="s">
        <v>820</v>
      </c>
      <c r="C376" s="770"/>
      <c r="D376" s="407"/>
      <c r="E376" s="425"/>
      <c r="F376" s="425"/>
      <c r="G376" s="425"/>
      <c r="H376" s="405"/>
      <c r="I376" s="409"/>
      <c r="J376" s="410">
        <f>_xlfn.XLOOKUP(K376,$K$43:$K$358,$J$43:$J$358)</f>
        <v>2619764.19</v>
      </c>
      <c r="K376" s="436">
        <v>8</v>
      </c>
    </row>
    <row r="377" spans="1:11" x14ac:dyDescent="0.2">
      <c r="A377" s="28"/>
      <c r="B377" s="38"/>
      <c r="C377" s="770"/>
      <c r="D377" s="407"/>
      <c r="E377" s="425"/>
      <c r="F377" s="425"/>
      <c r="G377" s="425"/>
      <c r="H377" s="405"/>
      <c r="I377" s="409"/>
      <c r="J377" s="410"/>
    </row>
    <row r="378" spans="1:11" x14ac:dyDescent="0.2">
      <c r="A378" s="28"/>
      <c r="B378" s="38" t="s">
        <v>821</v>
      </c>
      <c r="C378" s="770"/>
      <c r="D378" s="407"/>
      <c r="E378" s="425"/>
      <c r="F378" s="425"/>
      <c r="G378" s="425"/>
      <c r="H378" s="405"/>
      <c r="I378" s="409"/>
      <c r="J378" s="410">
        <f>_xlfn.XLOOKUP(K378,$K$43:$K$358,$J$43:$J$358)</f>
        <v>2121625.16</v>
      </c>
      <c r="K378" s="436">
        <v>9</v>
      </c>
    </row>
    <row r="379" spans="1:11" x14ac:dyDescent="0.2">
      <c r="A379" s="28"/>
      <c r="B379" s="38"/>
      <c r="C379" s="770"/>
      <c r="D379" s="407"/>
      <c r="E379" s="425"/>
      <c r="F379" s="425"/>
      <c r="G379" s="425"/>
      <c r="H379" s="405"/>
      <c r="I379" s="409"/>
      <c r="J379" s="410"/>
    </row>
    <row r="380" spans="1:11" x14ac:dyDescent="0.2">
      <c r="A380" s="28"/>
      <c r="B380" s="38" t="s">
        <v>822</v>
      </c>
      <c r="C380" s="770"/>
      <c r="D380" s="407"/>
      <c r="E380" s="425"/>
      <c r="F380" s="425"/>
      <c r="G380" s="425"/>
      <c r="H380" s="405"/>
      <c r="I380" s="409"/>
      <c r="J380" s="410">
        <f>_xlfn.XLOOKUP(K380,$K$43:$K$358,$J$43:$J$358)</f>
        <v>0</v>
      </c>
      <c r="K380" s="436">
        <v>10</v>
      </c>
    </row>
    <row r="381" spans="1:11" x14ac:dyDescent="0.2">
      <c r="A381" s="28"/>
      <c r="B381" s="38"/>
      <c r="C381" s="770"/>
      <c r="D381" s="407"/>
      <c r="E381" s="425"/>
      <c r="F381" s="425"/>
      <c r="G381" s="425"/>
      <c r="H381" s="405"/>
      <c r="I381" s="409"/>
      <c r="J381" s="410"/>
    </row>
    <row r="382" spans="1:11" x14ac:dyDescent="0.2">
      <c r="A382" s="28"/>
      <c r="B382" s="38"/>
      <c r="C382" s="770"/>
      <c r="D382" s="407"/>
      <c r="E382" s="425"/>
      <c r="F382" s="425"/>
      <c r="G382" s="425"/>
      <c r="H382" s="405"/>
      <c r="I382" s="409"/>
      <c r="J382" s="410"/>
    </row>
    <row r="383" spans="1:11" x14ac:dyDescent="0.2">
      <c r="A383" s="28"/>
      <c r="B383" s="2"/>
      <c r="C383" s="770"/>
      <c r="D383" s="407"/>
      <c r="E383" s="425"/>
      <c r="F383" s="425"/>
      <c r="G383" s="425"/>
      <c r="H383" s="405"/>
      <c r="I383" s="409"/>
      <c r="J383" s="410"/>
    </row>
    <row r="384" spans="1:11" x14ac:dyDescent="0.2">
      <c r="A384" s="37"/>
      <c r="B384" s="36"/>
      <c r="C384" s="770"/>
      <c r="D384" s="407"/>
      <c r="E384" s="425"/>
      <c r="F384" s="425"/>
      <c r="G384" s="425"/>
      <c r="H384" s="405"/>
      <c r="I384" s="409"/>
      <c r="J384" s="410"/>
    </row>
    <row r="385" spans="1:11" x14ac:dyDescent="0.2">
      <c r="A385" s="37"/>
      <c r="B385" s="36"/>
      <c r="C385" s="770"/>
      <c r="D385" s="407"/>
      <c r="E385" s="425"/>
      <c r="F385" s="425"/>
      <c r="G385" s="425"/>
      <c r="H385" s="405"/>
      <c r="I385" s="409"/>
      <c r="J385" s="410"/>
    </row>
    <row r="386" spans="1:11" ht="6" customHeight="1" x14ac:dyDescent="0.2">
      <c r="A386" s="37"/>
      <c r="B386" s="36"/>
      <c r="C386" s="770"/>
      <c r="D386" s="407"/>
      <c r="E386" s="425"/>
      <c r="F386" s="425"/>
      <c r="G386" s="425"/>
      <c r="H386" s="405"/>
      <c r="I386" s="409"/>
      <c r="J386" s="410"/>
    </row>
    <row r="387" spans="1:11" ht="6" customHeight="1" x14ac:dyDescent="0.2">
      <c r="A387" s="37"/>
      <c r="B387" s="36"/>
      <c r="C387" s="770"/>
      <c r="D387" s="407"/>
      <c r="E387" s="425"/>
      <c r="F387" s="425"/>
      <c r="G387" s="425"/>
      <c r="H387" s="405"/>
      <c r="I387" s="409"/>
      <c r="J387" s="410"/>
    </row>
    <row r="388" spans="1:11" x14ac:dyDescent="0.2">
      <c r="A388" s="37"/>
      <c r="B388" s="36"/>
      <c r="C388" s="770"/>
      <c r="D388" s="407"/>
      <c r="E388" s="425"/>
      <c r="F388" s="425"/>
      <c r="G388" s="425"/>
      <c r="H388" s="405"/>
      <c r="I388" s="409"/>
      <c r="J388" s="410"/>
    </row>
    <row r="389" spans="1:11" x14ac:dyDescent="0.2">
      <c r="A389" s="37"/>
      <c r="B389" s="36"/>
      <c r="C389" s="770"/>
      <c r="D389" s="407"/>
      <c r="E389" s="425"/>
      <c r="F389" s="425"/>
      <c r="G389" s="425"/>
      <c r="H389" s="405"/>
      <c r="I389" s="409"/>
      <c r="J389" s="410"/>
    </row>
    <row r="390" spans="1:11" x14ac:dyDescent="0.2">
      <c r="A390" s="37"/>
      <c r="B390" s="36"/>
      <c r="C390" s="770"/>
      <c r="D390" s="407"/>
      <c r="E390" s="425"/>
      <c r="F390" s="425"/>
      <c r="G390" s="425"/>
      <c r="H390" s="405"/>
      <c r="I390" s="409"/>
      <c r="J390" s="410"/>
    </row>
    <row r="391" spans="1:11" ht="7.5" customHeight="1" x14ac:dyDescent="0.2">
      <c r="A391" s="28"/>
      <c r="B391" s="30"/>
      <c r="C391" s="770"/>
      <c r="D391" s="407"/>
      <c r="E391" s="425"/>
      <c r="F391" s="425"/>
      <c r="G391" s="425"/>
      <c r="H391" s="405"/>
      <c r="I391" s="409"/>
      <c r="J391" s="410"/>
    </row>
    <row r="392" spans="1:11" x14ac:dyDescent="0.2">
      <c r="A392" s="28"/>
      <c r="B392" s="30"/>
      <c r="C392" s="770"/>
      <c r="D392" s="407"/>
      <c r="E392" s="425"/>
      <c r="F392" s="425"/>
      <c r="G392" s="425"/>
      <c r="H392" s="405"/>
      <c r="I392" s="409"/>
      <c r="J392" s="410"/>
    </row>
    <row r="393" spans="1:11" x14ac:dyDescent="0.2">
      <c r="A393" s="28"/>
      <c r="B393" s="30"/>
      <c r="C393" s="770"/>
      <c r="D393" s="407"/>
      <c r="E393" s="425"/>
      <c r="F393" s="425"/>
      <c r="G393" s="425"/>
      <c r="H393" s="405"/>
      <c r="I393" s="409"/>
      <c r="J393" s="410"/>
    </row>
    <row r="394" spans="1:11" x14ac:dyDescent="0.2">
      <c r="A394" s="28"/>
      <c r="B394" s="30"/>
      <c r="C394" s="770"/>
      <c r="D394" s="407"/>
      <c r="E394" s="425"/>
      <c r="F394" s="425"/>
      <c r="G394" s="425"/>
      <c r="H394" s="405"/>
      <c r="I394" s="409"/>
      <c r="J394" s="410"/>
    </row>
    <row r="395" spans="1:11" x14ac:dyDescent="0.2">
      <c r="A395" s="28"/>
      <c r="B395" s="30"/>
      <c r="C395" s="770"/>
      <c r="D395" s="407"/>
      <c r="E395" s="425"/>
      <c r="F395" s="425"/>
      <c r="G395" s="425"/>
      <c r="H395" s="405"/>
      <c r="I395" s="409"/>
      <c r="J395" s="410"/>
    </row>
    <row r="396" spans="1:11" ht="9" customHeight="1" x14ac:dyDescent="0.2">
      <c r="A396" s="28"/>
      <c r="B396" s="30"/>
      <c r="C396" s="770"/>
      <c r="D396" s="407"/>
      <c r="E396" s="425"/>
      <c r="F396" s="425"/>
      <c r="G396" s="425"/>
      <c r="H396" s="405"/>
      <c r="I396" s="409"/>
      <c r="J396" s="410"/>
    </row>
    <row r="397" spans="1:11" s="8" customFormat="1" ht="30.75" thickBot="1" x14ac:dyDescent="0.3">
      <c r="A397" s="31"/>
      <c r="B397" s="32" t="str">
        <f>A3&amp;" 
TOTAL CARRIED TO SUMMARY (US$)"</f>
        <v>DIVISION 09 - FINISHES 
TOTAL CARRIED TO SUMMARY (US$)</v>
      </c>
      <c r="C397" s="772"/>
      <c r="D397" s="445"/>
      <c r="E397" s="412"/>
      <c r="F397" s="412"/>
      <c r="G397" s="412"/>
      <c r="H397" s="411"/>
      <c r="I397" s="413"/>
      <c r="J397" s="413">
        <f>SUM(J360:J396)</f>
        <v>37051692.340000004</v>
      </c>
      <c r="K397" s="448"/>
    </row>
    <row r="398" spans="1:11" ht="15" thickTop="1" x14ac:dyDescent="0.2"/>
  </sheetData>
  <autoFilter ref="A8:J398" xr:uid="{551B76D0-31FA-46C0-854A-CA963B7CB45E}"/>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F3FBB-7426-49CA-AA74-BA6D486150D2}">
  <sheetPr codeName="Sheet1">
    <pageSetUpPr fitToPage="1"/>
  </sheetPr>
  <dimension ref="A1:K550"/>
  <sheetViews>
    <sheetView showGridLines="0" view="pageBreakPreview" zoomScale="85" zoomScaleSheetLayoutView="85" workbookViewId="0">
      <pane ySplit="8" topLeftCell="A527" activePane="bottomLeft" state="frozen"/>
      <selection activeCell="K14" sqref="K14"/>
      <selection pane="bottomLeft" activeCell="I557" sqref="I557"/>
    </sheetView>
  </sheetViews>
  <sheetFormatPr defaultColWidth="9.33203125" defaultRowHeight="14.25" x14ac:dyDescent="0.2"/>
  <cols>
    <col min="1" max="1" width="8.83203125" style="15" customWidth="1"/>
    <col min="2" max="2" width="65.83203125" style="3" customWidth="1"/>
    <col min="3" max="3" width="13.83203125" style="775" customWidth="1"/>
    <col min="4" max="4" width="7.83203125" style="449" customWidth="1"/>
    <col min="5" max="8" width="15.83203125" style="426" customWidth="1"/>
    <col min="9" max="9" width="18.83203125" style="426" customWidth="1"/>
    <col min="10" max="10" width="20.83203125" style="426" customWidth="1"/>
    <col min="11" max="11" width="0" style="436" hidden="1" customWidth="1"/>
    <col min="12" max="16384" width="9.33203125" style="5"/>
  </cols>
  <sheetData>
    <row r="1" spans="1:11" ht="15" x14ac:dyDescent="0.2">
      <c r="A1" s="922" t="str">
        <f>Cover!A15&amp;" - "&amp;Cover!A17</f>
        <v>BILL NO 3 - MAIN TERMINAL BUILDING</v>
      </c>
      <c r="B1" s="922"/>
      <c r="C1" s="922"/>
      <c r="D1" s="922"/>
      <c r="E1" s="922"/>
      <c r="F1" s="922"/>
      <c r="G1" s="922"/>
      <c r="H1" s="922"/>
      <c r="I1" s="922"/>
      <c r="J1" s="922"/>
      <c r="K1" s="437"/>
    </row>
    <row r="2" spans="1:11" ht="10.15" customHeight="1" x14ac:dyDescent="0.2">
      <c r="A2" s="922"/>
      <c r="B2" s="922"/>
      <c r="C2" s="922"/>
      <c r="D2" s="922"/>
      <c r="E2" s="922"/>
      <c r="F2" s="922"/>
      <c r="G2" s="922"/>
      <c r="H2" s="922"/>
      <c r="I2" s="922"/>
      <c r="J2" s="922"/>
    </row>
    <row r="3" spans="1:11" ht="15" x14ac:dyDescent="0.2">
      <c r="A3" s="922" t="s">
        <v>823</v>
      </c>
      <c r="B3" s="922"/>
      <c r="C3" s="922"/>
      <c r="D3" s="922"/>
      <c r="E3" s="922"/>
      <c r="F3" s="922"/>
      <c r="G3" s="922"/>
      <c r="H3" s="922"/>
      <c r="I3" s="922"/>
      <c r="J3" s="922"/>
    </row>
    <row r="4" spans="1:11" ht="10.15" customHeight="1" thickBot="1" x14ac:dyDescent="0.25">
      <c r="A4" s="52"/>
      <c r="B4" s="64"/>
      <c r="C4" s="808"/>
      <c r="D4" s="439"/>
      <c r="E4" s="440"/>
      <c r="F4" s="440"/>
      <c r="G4" s="440"/>
      <c r="H4" s="440"/>
      <c r="I4" s="440"/>
      <c r="J4" s="440"/>
    </row>
    <row r="5" spans="1:11" s="10" customFormat="1" ht="16.5" thickTop="1" thickBot="1" x14ac:dyDescent="0.25">
      <c r="A5" s="923" t="s">
        <v>65</v>
      </c>
      <c r="B5" s="925" t="s">
        <v>66</v>
      </c>
      <c r="C5" s="927" t="s">
        <v>67</v>
      </c>
      <c r="D5" s="928" t="s">
        <v>68</v>
      </c>
      <c r="E5" s="930" t="s">
        <v>69</v>
      </c>
      <c r="F5" s="930"/>
      <c r="G5" s="930"/>
      <c r="H5" s="930"/>
      <c r="I5" s="930"/>
      <c r="J5" s="428" t="s">
        <v>70</v>
      </c>
      <c r="K5" s="438"/>
    </row>
    <row r="6" spans="1:11" s="10" customFormat="1" ht="31.5" thickTop="1" thickBot="1" x14ac:dyDescent="0.25">
      <c r="A6" s="923"/>
      <c r="B6" s="925"/>
      <c r="C6" s="927"/>
      <c r="D6" s="928"/>
      <c r="E6" s="394" t="s">
        <v>71</v>
      </c>
      <c r="F6" s="395" t="s">
        <v>72</v>
      </c>
      <c r="G6" s="395" t="s">
        <v>73</v>
      </c>
      <c r="H6" s="395" t="s">
        <v>74</v>
      </c>
      <c r="I6" s="396" t="s">
        <v>75</v>
      </c>
      <c r="J6" s="397" t="s">
        <v>76</v>
      </c>
      <c r="K6" s="438"/>
    </row>
    <row r="7" spans="1:11" s="9" customFormat="1" ht="15.75" thickTop="1" thickBot="1" x14ac:dyDescent="0.25">
      <c r="A7" s="924"/>
      <c r="B7" s="926"/>
      <c r="C7" s="768" t="s">
        <v>77</v>
      </c>
      <c r="D7" s="929"/>
      <c r="E7" s="398" t="s">
        <v>78</v>
      </c>
      <c r="F7" s="398" t="s">
        <v>79</v>
      </c>
      <c r="G7" s="398" t="s">
        <v>80</v>
      </c>
      <c r="H7" s="399" t="s">
        <v>81</v>
      </c>
      <c r="I7" s="400" t="s">
        <v>82</v>
      </c>
      <c r="J7" s="400" t="s">
        <v>83</v>
      </c>
      <c r="K7" s="441"/>
    </row>
    <row r="8" spans="1:11" ht="15.75" thickTop="1" x14ac:dyDescent="0.25">
      <c r="A8" s="1"/>
      <c r="B8" s="30"/>
      <c r="C8" s="770"/>
      <c r="D8" s="442"/>
      <c r="E8" s="401"/>
      <c r="F8" s="401"/>
      <c r="G8" s="401"/>
      <c r="H8" s="402"/>
      <c r="I8" s="443"/>
      <c r="J8" s="404"/>
    </row>
    <row r="9" spans="1:11" s="4" customFormat="1" ht="15" x14ac:dyDescent="0.2">
      <c r="A9" s="1"/>
      <c r="B9" s="53" t="s">
        <v>824</v>
      </c>
      <c r="C9" s="809"/>
      <c r="D9" s="407"/>
      <c r="E9" s="425"/>
      <c r="F9" s="425"/>
      <c r="G9" s="425"/>
      <c r="H9" s="405"/>
      <c r="I9" s="414"/>
      <c r="J9" s="410"/>
      <c r="K9" s="437"/>
    </row>
    <row r="10" spans="1:11" s="4" customFormat="1" x14ac:dyDescent="0.2">
      <c r="A10" s="1"/>
      <c r="B10" s="2"/>
      <c r="C10" s="770"/>
      <c r="D10" s="407"/>
      <c r="E10" s="425"/>
      <c r="F10" s="425"/>
      <c r="G10" s="425"/>
      <c r="H10" s="405"/>
      <c r="I10" s="414"/>
      <c r="J10" s="410"/>
      <c r="K10" s="437"/>
    </row>
    <row r="11" spans="1:11" s="4" customFormat="1" ht="42.75" x14ac:dyDescent="0.2">
      <c r="A11" s="42"/>
      <c r="B11" s="30" t="s">
        <v>825</v>
      </c>
      <c r="C11" s="770"/>
      <c r="D11" s="407"/>
      <c r="E11" s="425"/>
      <c r="F11" s="425"/>
      <c r="G11" s="425"/>
      <c r="H11" s="405"/>
      <c r="I11" s="414"/>
      <c r="J11" s="410"/>
      <c r="K11" s="437"/>
    </row>
    <row r="12" spans="1:11" s="4" customFormat="1" x14ac:dyDescent="0.2">
      <c r="A12" s="42"/>
      <c r="B12" s="30"/>
      <c r="C12" s="770"/>
      <c r="D12" s="407"/>
      <c r="E12" s="425"/>
      <c r="F12" s="425"/>
      <c r="G12" s="425"/>
      <c r="H12" s="405"/>
      <c r="I12" s="414"/>
      <c r="J12" s="410"/>
      <c r="K12" s="437"/>
    </row>
    <row r="13" spans="1:11" s="4" customFormat="1" x14ac:dyDescent="0.2">
      <c r="A13" s="42"/>
      <c r="B13" s="30" t="s">
        <v>826</v>
      </c>
      <c r="C13" s="770"/>
      <c r="D13" s="407"/>
      <c r="E13" s="425"/>
      <c r="F13" s="425"/>
      <c r="G13" s="425"/>
      <c r="H13" s="405"/>
      <c r="I13" s="414"/>
      <c r="J13" s="410"/>
      <c r="K13" s="437"/>
    </row>
    <row r="14" spans="1:11" s="4" customFormat="1" x14ac:dyDescent="0.2">
      <c r="A14" s="42"/>
      <c r="B14" s="30"/>
      <c r="C14" s="770"/>
      <c r="D14" s="407"/>
      <c r="E14" s="425"/>
      <c r="F14" s="425"/>
      <c r="G14" s="425"/>
      <c r="H14" s="405"/>
      <c r="I14" s="414"/>
      <c r="J14" s="410"/>
      <c r="K14" s="437"/>
    </row>
    <row r="15" spans="1:11" s="4" customFormat="1" x14ac:dyDescent="0.2">
      <c r="A15" s="246" t="s">
        <v>77</v>
      </c>
      <c r="B15" s="224" t="s">
        <v>3465</v>
      </c>
      <c r="C15" s="779">
        <v>21</v>
      </c>
      <c r="D15" s="444" t="s">
        <v>199</v>
      </c>
      <c r="E15" s="545">
        <v>0</v>
      </c>
      <c r="F15" s="545">
        <v>0</v>
      </c>
      <c r="G15" s="545">
        <v>0</v>
      </c>
      <c r="H15" s="545">
        <v>1746.62</v>
      </c>
      <c r="I15" s="546">
        <f>E15+F15+G15+H15</f>
        <v>1746.62</v>
      </c>
      <c r="J15" s="547">
        <f>I15*C15</f>
        <v>36679.019999999997</v>
      </c>
      <c r="K15" s="437"/>
    </row>
    <row r="16" spans="1:11" s="4" customFormat="1" x14ac:dyDescent="0.2">
      <c r="A16" s="246"/>
      <c r="B16" s="224"/>
      <c r="C16" s="779"/>
      <c r="D16" s="444"/>
      <c r="E16" s="425"/>
      <c r="F16" s="425"/>
      <c r="G16" s="425"/>
      <c r="H16" s="405"/>
      <c r="I16" s="414"/>
      <c r="J16" s="410"/>
      <c r="K16" s="437"/>
    </row>
    <row r="17" spans="1:11" s="4" customFormat="1" ht="28.5" x14ac:dyDescent="0.2">
      <c r="A17" s="42" t="s">
        <v>78</v>
      </c>
      <c r="B17" s="224" t="s">
        <v>3571</v>
      </c>
      <c r="C17" s="770">
        <v>44</v>
      </c>
      <c r="D17" s="407" t="s">
        <v>199</v>
      </c>
      <c r="E17" s="545">
        <v>0</v>
      </c>
      <c r="F17" s="545">
        <v>0</v>
      </c>
      <c r="G17" s="545">
        <v>0</v>
      </c>
      <c r="H17" s="545">
        <v>243.54</v>
      </c>
      <c r="I17" s="546">
        <f>E17+F17+G17+H17</f>
        <v>243.54</v>
      </c>
      <c r="J17" s="547">
        <f>I17*C17</f>
        <v>10715.76</v>
      </c>
      <c r="K17" s="437"/>
    </row>
    <row r="18" spans="1:11" s="4" customFormat="1" x14ac:dyDescent="0.2">
      <c r="A18" s="246"/>
      <c r="B18" s="224"/>
      <c r="C18" s="779"/>
      <c r="D18" s="444"/>
      <c r="E18" s="425"/>
      <c r="F18" s="425"/>
      <c r="G18" s="425"/>
      <c r="H18" s="405"/>
      <c r="I18" s="414"/>
      <c r="J18" s="410"/>
      <c r="K18" s="437"/>
    </row>
    <row r="19" spans="1:11" s="4" customFormat="1" x14ac:dyDescent="0.2">
      <c r="A19" s="246" t="s">
        <v>79</v>
      </c>
      <c r="B19" s="224" t="s">
        <v>827</v>
      </c>
      <c r="C19" s="779">
        <v>23</v>
      </c>
      <c r="D19" s="444" t="s">
        <v>199</v>
      </c>
      <c r="E19" s="545">
        <v>0</v>
      </c>
      <c r="F19" s="545">
        <v>0</v>
      </c>
      <c r="G19" s="545">
        <v>0</v>
      </c>
      <c r="H19" s="545">
        <v>48.2</v>
      </c>
      <c r="I19" s="546">
        <f>E19+F19+G19+H19</f>
        <v>48.2</v>
      </c>
      <c r="J19" s="547">
        <f>I19*C19</f>
        <v>1108.5999999999999</v>
      </c>
      <c r="K19" s="437"/>
    </row>
    <row r="20" spans="1:11" s="4" customFormat="1" x14ac:dyDescent="0.2">
      <c r="A20" s="246"/>
      <c r="B20" s="224"/>
      <c r="C20" s="779"/>
      <c r="D20" s="444"/>
      <c r="E20" s="425"/>
      <c r="F20" s="425"/>
      <c r="G20" s="425"/>
      <c r="H20" s="405"/>
      <c r="I20" s="414"/>
      <c r="J20" s="410"/>
      <c r="K20" s="437"/>
    </row>
    <row r="21" spans="1:11" s="4" customFormat="1" x14ac:dyDescent="0.2">
      <c r="A21" s="246" t="s">
        <v>80</v>
      </c>
      <c r="B21" s="224" t="s">
        <v>828</v>
      </c>
      <c r="C21" s="779">
        <v>32</v>
      </c>
      <c r="D21" s="444" t="s">
        <v>199</v>
      </c>
      <c r="E21" s="545">
        <v>0</v>
      </c>
      <c r="F21" s="545">
        <v>0</v>
      </c>
      <c r="G21" s="545">
        <v>0</v>
      </c>
      <c r="H21" s="545">
        <v>1854.44</v>
      </c>
      <c r="I21" s="546">
        <f>E21+F21+G21+H21</f>
        <v>1854.44</v>
      </c>
      <c r="J21" s="547">
        <f>I21*C21</f>
        <v>59342.080000000002</v>
      </c>
      <c r="K21" s="437"/>
    </row>
    <row r="22" spans="1:11" s="4" customFormat="1" x14ac:dyDescent="0.2">
      <c r="A22" s="246"/>
      <c r="B22" s="224"/>
      <c r="C22" s="779"/>
      <c r="D22" s="444"/>
      <c r="E22" s="425"/>
      <c r="F22" s="425"/>
      <c r="G22" s="425"/>
      <c r="H22" s="405"/>
      <c r="I22" s="414"/>
      <c r="J22" s="410"/>
      <c r="K22" s="437"/>
    </row>
    <row r="23" spans="1:11" s="4" customFormat="1" x14ac:dyDescent="0.2">
      <c r="A23" s="246" t="s">
        <v>81</v>
      </c>
      <c r="B23" s="224" t="s">
        <v>829</v>
      </c>
      <c r="C23" s="779">
        <v>144</v>
      </c>
      <c r="D23" s="444" t="s">
        <v>199</v>
      </c>
      <c r="E23" s="545">
        <v>0</v>
      </c>
      <c r="F23" s="545">
        <v>0</v>
      </c>
      <c r="G23" s="545">
        <v>0</v>
      </c>
      <c r="H23" s="545">
        <v>78.64</v>
      </c>
      <c r="I23" s="546">
        <f>E23+F23+G23+H23</f>
        <v>78.64</v>
      </c>
      <c r="J23" s="547">
        <f>I23*C23</f>
        <v>11324.16</v>
      </c>
      <c r="K23" s="437"/>
    </row>
    <row r="24" spans="1:11" s="4" customFormat="1" x14ac:dyDescent="0.2">
      <c r="A24" s="246"/>
      <c r="B24" s="224"/>
      <c r="C24" s="779"/>
      <c r="D24" s="444"/>
      <c r="E24" s="425"/>
      <c r="F24" s="425"/>
      <c r="G24" s="425"/>
      <c r="H24" s="405"/>
      <c r="I24" s="414"/>
      <c r="J24" s="410"/>
      <c r="K24" s="437"/>
    </row>
    <row r="25" spans="1:11" s="4" customFormat="1" x14ac:dyDescent="0.2">
      <c r="A25" s="246" t="s">
        <v>92</v>
      </c>
      <c r="B25" s="224" t="s">
        <v>830</v>
      </c>
      <c r="C25" s="779">
        <v>23</v>
      </c>
      <c r="D25" s="444" t="s">
        <v>199</v>
      </c>
      <c r="E25" s="545">
        <v>0</v>
      </c>
      <c r="F25" s="545">
        <v>0</v>
      </c>
      <c r="G25" s="545">
        <v>0</v>
      </c>
      <c r="H25" s="545">
        <v>169.96</v>
      </c>
      <c r="I25" s="546">
        <f>E25+F25+G25+H25</f>
        <v>169.96</v>
      </c>
      <c r="J25" s="547">
        <f>I25*C25</f>
        <v>3909.08</v>
      </c>
      <c r="K25" s="437"/>
    </row>
    <row r="26" spans="1:11" s="4" customFormat="1" x14ac:dyDescent="0.2">
      <c r="A26" s="246"/>
      <c r="B26" s="224"/>
      <c r="C26" s="779"/>
      <c r="D26" s="444"/>
      <c r="E26" s="425"/>
      <c r="F26" s="425"/>
      <c r="G26" s="425"/>
      <c r="H26" s="405"/>
      <c r="I26" s="414"/>
      <c r="J26" s="410"/>
      <c r="K26" s="437"/>
    </row>
    <row r="27" spans="1:11" s="4" customFormat="1" x14ac:dyDescent="0.2">
      <c r="A27" s="246" t="s">
        <v>94</v>
      </c>
      <c r="B27" s="224" t="s">
        <v>831</v>
      </c>
      <c r="C27" s="779">
        <v>30</v>
      </c>
      <c r="D27" s="444" t="s">
        <v>199</v>
      </c>
      <c r="E27" s="545">
        <v>0</v>
      </c>
      <c r="F27" s="545">
        <v>0</v>
      </c>
      <c r="G27" s="545">
        <v>0</v>
      </c>
      <c r="H27" s="545">
        <v>773.74</v>
      </c>
      <c r="I27" s="546">
        <f>E27+F27+G27+H27</f>
        <v>773.74</v>
      </c>
      <c r="J27" s="547">
        <f>I27*C27</f>
        <v>23212.2</v>
      </c>
      <c r="K27" s="437"/>
    </row>
    <row r="28" spans="1:11" s="4" customFormat="1" x14ac:dyDescent="0.2">
      <c r="A28" s="246"/>
      <c r="B28" s="224"/>
      <c r="C28" s="779"/>
      <c r="D28" s="444"/>
      <c r="E28" s="425"/>
      <c r="F28" s="425"/>
      <c r="G28" s="425"/>
      <c r="H28" s="405"/>
      <c r="I28" s="414"/>
      <c r="J28" s="410"/>
      <c r="K28" s="437"/>
    </row>
    <row r="29" spans="1:11" s="4" customFormat="1" x14ac:dyDescent="0.2">
      <c r="A29" s="246" t="s">
        <v>96</v>
      </c>
      <c r="B29" s="224" t="s">
        <v>832</v>
      </c>
      <c r="C29" s="779">
        <v>6</v>
      </c>
      <c r="D29" s="444" t="s">
        <v>199</v>
      </c>
      <c r="E29" s="545">
        <v>0</v>
      </c>
      <c r="F29" s="545">
        <v>0</v>
      </c>
      <c r="G29" s="545">
        <v>0</v>
      </c>
      <c r="H29" s="545">
        <v>7141.23</v>
      </c>
      <c r="I29" s="546">
        <f>E29+F29+G29+H29</f>
        <v>7141.23</v>
      </c>
      <c r="J29" s="547">
        <f>I29*C29</f>
        <v>42847.38</v>
      </c>
      <c r="K29" s="437"/>
    </row>
    <row r="30" spans="1:11" s="4" customFormat="1" x14ac:dyDescent="0.2">
      <c r="A30" s="246"/>
      <c r="B30" s="224"/>
      <c r="C30" s="779"/>
      <c r="D30" s="444"/>
      <c r="E30" s="425"/>
      <c r="F30" s="425"/>
      <c r="G30" s="425"/>
      <c r="H30" s="405"/>
      <c r="I30" s="414"/>
      <c r="J30" s="410"/>
      <c r="K30" s="437"/>
    </row>
    <row r="31" spans="1:11" s="4" customFormat="1" x14ac:dyDescent="0.2">
      <c r="A31" s="246" t="s">
        <v>99</v>
      </c>
      <c r="B31" s="224" t="s">
        <v>833</v>
      </c>
      <c r="C31" s="779">
        <v>8</v>
      </c>
      <c r="D31" s="444" t="s">
        <v>199</v>
      </c>
      <c r="E31" s="545">
        <v>0</v>
      </c>
      <c r="F31" s="545">
        <v>0</v>
      </c>
      <c r="G31" s="545">
        <v>0</v>
      </c>
      <c r="H31" s="545">
        <v>8660.81</v>
      </c>
      <c r="I31" s="546">
        <f>E31+F31+G31+H31</f>
        <v>8660.81</v>
      </c>
      <c r="J31" s="547">
        <f>I31*C31</f>
        <v>69286.48</v>
      </c>
      <c r="K31" s="437"/>
    </row>
    <row r="32" spans="1:11" s="4" customFormat="1" x14ac:dyDescent="0.2">
      <c r="A32" s="246"/>
      <c r="B32" s="224"/>
      <c r="C32" s="779"/>
      <c r="D32" s="444"/>
      <c r="E32" s="425"/>
      <c r="F32" s="425"/>
      <c r="G32" s="425"/>
      <c r="H32" s="405"/>
      <c r="I32" s="414"/>
      <c r="J32" s="410"/>
      <c r="K32" s="437"/>
    </row>
    <row r="33" spans="1:11" s="4" customFormat="1" x14ac:dyDescent="0.2">
      <c r="A33" s="246" t="s">
        <v>101</v>
      </c>
      <c r="B33" s="224" t="s">
        <v>834</v>
      </c>
      <c r="C33" s="779">
        <v>8</v>
      </c>
      <c r="D33" s="444" t="s">
        <v>199</v>
      </c>
      <c r="E33" s="545">
        <v>0</v>
      </c>
      <c r="F33" s="545">
        <v>0</v>
      </c>
      <c r="G33" s="545">
        <v>0</v>
      </c>
      <c r="H33" s="545">
        <v>6129.03</v>
      </c>
      <c r="I33" s="546">
        <f>E33+F33+G33+H33</f>
        <v>6129.03</v>
      </c>
      <c r="J33" s="547">
        <f>I33*C33</f>
        <v>49032.24</v>
      </c>
      <c r="K33" s="437"/>
    </row>
    <row r="34" spans="1:11" s="4" customFormat="1" x14ac:dyDescent="0.2">
      <c r="A34" s="247"/>
      <c r="B34" s="92"/>
      <c r="C34" s="779"/>
      <c r="D34" s="444"/>
      <c r="E34" s="425"/>
      <c r="F34" s="425"/>
      <c r="G34" s="425"/>
      <c r="H34" s="405"/>
      <c r="I34" s="414"/>
      <c r="J34" s="410"/>
      <c r="K34" s="437"/>
    </row>
    <row r="35" spans="1:11" s="4" customFormat="1" x14ac:dyDescent="0.2">
      <c r="A35" s="248" t="s">
        <v>103</v>
      </c>
      <c r="B35" s="224" t="s">
        <v>835</v>
      </c>
      <c r="C35" s="779">
        <v>15</v>
      </c>
      <c r="D35" s="444" t="s">
        <v>199</v>
      </c>
      <c r="E35" s="545">
        <v>0</v>
      </c>
      <c r="F35" s="545">
        <v>0</v>
      </c>
      <c r="G35" s="545">
        <v>0</v>
      </c>
      <c r="H35" s="545">
        <v>325.98</v>
      </c>
      <c r="I35" s="546">
        <f>E35+F35+G35+H35</f>
        <v>325.98</v>
      </c>
      <c r="J35" s="547">
        <f>I35*C35</f>
        <v>4889.7</v>
      </c>
      <c r="K35" s="437"/>
    </row>
    <row r="36" spans="1:11" s="4" customFormat="1" x14ac:dyDescent="0.2">
      <c r="A36" s="246"/>
      <c r="B36" s="224"/>
      <c r="C36" s="779"/>
      <c r="D36" s="444"/>
      <c r="E36" s="425"/>
      <c r="F36" s="425"/>
      <c r="G36" s="425"/>
      <c r="H36" s="405"/>
      <c r="I36" s="414"/>
      <c r="J36" s="410"/>
      <c r="K36" s="437"/>
    </row>
    <row r="37" spans="1:11" s="4" customFormat="1" ht="28.5" x14ac:dyDescent="0.2">
      <c r="A37" s="42" t="s">
        <v>105</v>
      </c>
      <c r="B37" s="224" t="s">
        <v>3572</v>
      </c>
      <c r="C37" s="770">
        <v>8</v>
      </c>
      <c r="D37" s="407" t="s">
        <v>199</v>
      </c>
      <c r="E37" s="545">
        <v>0</v>
      </c>
      <c r="F37" s="545">
        <v>0</v>
      </c>
      <c r="G37" s="545">
        <v>0</v>
      </c>
      <c r="H37" s="545">
        <v>2073.88</v>
      </c>
      <c r="I37" s="546">
        <f>E37+F37+G37+H37</f>
        <v>2073.88</v>
      </c>
      <c r="J37" s="547">
        <f>I37*C37</f>
        <v>16591.04</v>
      </c>
      <c r="K37" s="437"/>
    </row>
    <row r="38" spans="1:11" s="4" customFormat="1" x14ac:dyDescent="0.2">
      <c r="A38" s="42"/>
      <c r="B38" s="2"/>
      <c r="C38" s="770"/>
      <c r="D38" s="407"/>
      <c r="E38" s="425"/>
      <c r="F38" s="425"/>
      <c r="G38" s="425"/>
      <c r="H38" s="405"/>
      <c r="I38" s="414"/>
      <c r="J38" s="410"/>
      <c r="K38" s="437"/>
    </row>
    <row r="39" spans="1:11" s="4" customFormat="1" hidden="1" x14ac:dyDescent="0.2">
      <c r="A39" s="42"/>
      <c r="B39" s="2"/>
      <c r="C39" s="770"/>
      <c r="D39" s="407"/>
      <c r="E39" s="425"/>
      <c r="F39" s="425"/>
      <c r="G39" s="425"/>
      <c r="H39" s="405"/>
      <c r="I39" s="414"/>
      <c r="J39" s="410"/>
      <c r="K39" s="437"/>
    </row>
    <row r="40" spans="1:11" s="4" customFormat="1" hidden="1" x14ac:dyDescent="0.2">
      <c r="A40" s="42"/>
      <c r="B40" s="2"/>
      <c r="C40" s="770"/>
      <c r="D40" s="407"/>
      <c r="E40" s="425"/>
      <c r="F40" s="425"/>
      <c r="G40" s="425"/>
      <c r="H40" s="405"/>
      <c r="I40" s="414"/>
      <c r="J40" s="410"/>
      <c r="K40" s="437"/>
    </row>
    <row r="41" spans="1:11" s="4" customFormat="1" ht="9" customHeight="1" x14ac:dyDescent="0.2">
      <c r="A41" s="42"/>
      <c r="B41" s="2"/>
      <c r="C41" s="770"/>
      <c r="D41" s="407"/>
      <c r="E41" s="425"/>
      <c r="F41" s="425"/>
      <c r="G41" s="425"/>
      <c r="H41" s="405"/>
      <c r="I41" s="414"/>
      <c r="J41" s="410"/>
      <c r="K41" s="437"/>
    </row>
    <row r="42" spans="1:11" ht="10.5" customHeight="1" x14ac:dyDescent="0.2">
      <c r="A42" s="42"/>
      <c r="B42" s="2"/>
      <c r="C42" s="770"/>
      <c r="D42" s="407"/>
      <c r="E42" s="425"/>
      <c r="F42" s="425"/>
      <c r="G42" s="425"/>
      <c r="H42" s="405"/>
      <c r="I42" s="414"/>
      <c r="J42" s="410"/>
    </row>
    <row r="43" spans="1:11" s="8" customFormat="1" ht="15.75" thickBot="1" x14ac:dyDescent="0.3">
      <c r="A43" s="66"/>
      <c r="B43" s="32" t="s">
        <v>111</v>
      </c>
      <c r="C43" s="772"/>
      <c r="D43" s="445"/>
      <c r="E43" s="412"/>
      <c r="F43" s="412"/>
      <c r="G43" s="412"/>
      <c r="H43" s="411"/>
      <c r="I43" s="446"/>
      <c r="J43" s="447">
        <f>SUM(J11:J41)</f>
        <v>328937.74</v>
      </c>
      <c r="K43" s="448">
        <v>1</v>
      </c>
    </row>
    <row r="44" spans="1:11" s="4" customFormat="1" ht="15" thickTop="1" x14ac:dyDescent="0.2">
      <c r="A44" s="42"/>
      <c r="B44" s="2"/>
      <c r="C44" s="770"/>
      <c r="D44" s="407"/>
      <c r="E44" s="425"/>
      <c r="F44" s="425"/>
      <c r="G44" s="425"/>
      <c r="H44" s="405"/>
      <c r="I44" s="414"/>
      <c r="J44" s="410"/>
      <c r="K44" s="437"/>
    </row>
    <row r="45" spans="1:11" s="4" customFormat="1" ht="15" x14ac:dyDescent="0.2">
      <c r="A45" s="1"/>
      <c r="B45" s="53" t="s">
        <v>836</v>
      </c>
      <c r="C45" s="809"/>
      <c r="D45" s="407"/>
      <c r="E45" s="425"/>
      <c r="F45" s="425"/>
      <c r="G45" s="425"/>
      <c r="H45" s="405"/>
      <c r="I45" s="414"/>
      <c r="J45" s="410"/>
      <c r="K45" s="437"/>
    </row>
    <row r="46" spans="1:11" s="4" customFormat="1" x14ac:dyDescent="0.2">
      <c r="A46" s="1"/>
      <c r="B46" s="2"/>
      <c r="C46" s="770"/>
      <c r="D46" s="407"/>
      <c r="E46" s="425"/>
      <c r="F46" s="425"/>
      <c r="G46" s="425"/>
      <c r="H46" s="405"/>
      <c r="I46" s="414"/>
      <c r="J46" s="410"/>
      <c r="K46" s="437"/>
    </row>
    <row r="47" spans="1:11" ht="42.75" x14ac:dyDescent="0.2">
      <c r="A47" s="42"/>
      <c r="B47" s="30" t="s">
        <v>3573</v>
      </c>
      <c r="C47" s="770"/>
      <c r="D47" s="407"/>
      <c r="E47" s="425"/>
      <c r="F47" s="425"/>
      <c r="G47" s="425"/>
      <c r="H47" s="405"/>
      <c r="I47" s="414"/>
      <c r="J47" s="410"/>
    </row>
    <row r="48" spans="1:11" s="4" customFormat="1" x14ac:dyDescent="0.2">
      <c r="A48" s="42"/>
      <c r="B48" s="30"/>
      <c r="C48" s="770"/>
      <c r="D48" s="407"/>
      <c r="E48" s="425"/>
      <c r="F48" s="425"/>
      <c r="G48" s="425"/>
      <c r="H48" s="405"/>
      <c r="I48" s="414"/>
      <c r="J48" s="410"/>
      <c r="K48" s="437"/>
    </row>
    <row r="49" spans="1:11" s="4" customFormat="1" x14ac:dyDescent="0.2">
      <c r="A49" s="42"/>
      <c r="B49" s="30" t="s">
        <v>837</v>
      </c>
      <c r="C49" s="770"/>
      <c r="D49" s="407"/>
      <c r="E49" s="425"/>
      <c r="F49" s="425"/>
      <c r="G49" s="425"/>
      <c r="H49" s="405"/>
      <c r="I49" s="414"/>
      <c r="J49" s="410"/>
      <c r="K49" s="437"/>
    </row>
    <row r="50" spans="1:11" x14ac:dyDescent="0.2">
      <c r="A50" s="42"/>
      <c r="B50" s="30"/>
      <c r="C50" s="770"/>
      <c r="D50" s="407"/>
      <c r="E50" s="425"/>
      <c r="F50" s="425"/>
      <c r="G50" s="425"/>
      <c r="H50" s="405"/>
      <c r="I50" s="414"/>
      <c r="J50" s="410"/>
    </row>
    <row r="51" spans="1:11" ht="15" customHeight="1" x14ac:dyDescent="0.2">
      <c r="A51" s="42" t="s">
        <v>77</v>
      </c>
      <c r="B51" s="224" t="s">
        <v>838</v>
      </c>
      <c r="C51" s="779">
        <v>3</v>
      </c>
      <c r="D51" s="444" t="s">
        <v>199</v>
      </c>
      <c r="E51" s="545">
        <v>0</v>
      </c>
      <c r="F51" s="545">
        <v>0</v>
      </c>
      <c r="G51" s="545">
        <v>0</v>
      </c>
      <c r="H51" s="545">
        <v>24212.97</v>
      </c>
      <c r="I51" s="546">
        <f>E51+F51+G51+H51</f>
        <v>24212.97</v>
      </c>
      <c r="J51" s="547">
        <f>I51*C51</f>
        <v>72638.91</v>
      </c>
      <c r="K51" s="437"/>
    </row>
    <row r="52" spans="1:11" x14ac:dyDescent="0.2">
      <c r="A52" s="42"/>
      <c r="B52" s="224"/>
      <c r="C52" s="779"/>
      <c r="D52" s="444"/>
      <c r="E52" s="425"/>
      <c r="F52" s="425"/>
      <c r="G52" s="425"/>
      <c r="H52" s="405"/>
      <c r="I52" s="414"/>
      <c r="J52" s="410"/>
    </row>
    <row r="53" spans="1:11" ht="28.5" x14ac:dyDescent="0.2">
      <c r="A53" s="42" t="s">
        <v>78</v>
      </c>
      <c r="B53" s="224" t="s">
        <v>3574</v>
      </c>
      <c r="C53" s="770">
        <v>4</v>
      </c>
      <c r="D53" s="407" t="s">
        <v>199</v>
      </c>
      <c r="E53" s="545">
        <v>0</v>
      </c>
      <c r="F53" s="545">
        <v>0</v>
      </c>
      <c r="G53" s="545">
        <v>0</v>
      </c>
      <c r="H53" s="545">
        <v>2073.88</v>
      </c>
      <c r="I53" s="546">
        <f>E53+F53+G53+H53</f>
        <v>2073.88</v>
      </c>
      <c r="J53" s="547">
        <f>I53*C53</f>
        <v>8295.52</v>
      </c>
      <c r="K53" s="437"/>
    </row>
    <row r="54" spans="1:11" x14ac:dyDescent="0.2">
      <c r="A54" s="42"/>
      <c r="B54" s="224"/>
      <c r="C54" s="770"/>
      <c r="D54" s="407"/>
      <c r="E54" s="425"/>
      <c r="F54" s="425"/>
      <c r="G54" s="425"/>
      <c r="H54" s="405"/>
      <c r="I54" s="414"/>
      <c r="J54" s="410"/>
    </row>
    <row r="55" spans="1:11" ht="28.5" customHeight="1" x14ac:dyDescent="0.2">
      <c r="A55" s="42" t="s">
        <v>79</v>
      </c>
      <c r="B55" s="224" t="s">
        <v>3575</v>
      </c>
      <c r="C55" s="770">
        <v>1</v>
      </c>
      <c r="D55" s="407" t="s">
        <v>199</v>
      </c>
      <c r="E55" s="545">
        <v>0</v>
      </c>
      <c r="F55" s="545">
        <v>0</v>
      </c>
      <c r="G55" s="545">
        <v>0</v>
      </c>
      <c r="H55" s="545">
        <v>2073.88</v>
      </c>
      <c r="I55" s="546">
        <f>E55+F55+G55+H55</f>
        <v>2073.88</v>
      </c>
      <c r="J55" s="547">
        <f>I55*C55</f>
        <v>2073.88</v>
      </c>
      <c r="K55" s="437"/>
    </row>
    <row r="56" spans="1:11" x14ac:dyDescent="0.2">
      <c r="A56" s="42"/>
      <c r="B56" s="224"/>
      <c r="C56" s="770"/>
      <c r="D56" s="407"/>
      <c r="E56" s="425"/>
      <c r="F56" s="425"/>
      <c r="G56" s="425"/>
      <c r="H56" s="405"/>
      <c r="I56" s="414"/>
      <c r="J56" s="410"/>
    </row>
    <row r="57" spans="1:11" ht="28.5" x14ac:dyDescent="0.2">
      <c r="A57" s="42" t="s">
        <v>80</v>
      </c>
      <c r="B57" s="224" t="s">
        <v>3576</v>
      </c>
      <c r="C57" s="770">
        <v>2</v>
      </c>
      <c r="D57" s="407" t="s">
        <v>199</v>
      </c>
      <c r="E57" s="545">
        <v>0</v>
      </c>
      <c r="F57" s="545">
        <v>0</v>
      </c>
      <c r="G57" s="545">
        <v>0</v>
      </c>
      <c r="H57" s="545">
        <v>2073.88</v>
      </c>
      <c r="I57" s="546">
        <f>E57+F57+G57+H57</f>
        <v>2073.88</v>
      </c>
      <c r="J57" s="547">
        <f>I57*C57</f>
        <v>4147.76</v>
      </c>
      <c r="K57" s="437"/>
    </row>
    <row r="58" spans="1:11" x14ac:dyDescent="0.2">
      <c r="A58" s="42"/>
      <c r="B58" s="224"/>
      <c r="C58" s="770"/>
      <c r="D58" s="407"/>
      <c r="E58" s="425"/>
      <c r="F58" s="425"/>
      <c r="G58" s="425"/>
      <c r="H58" s="405"/>
      <c r="I58" s="414"/>
      <c r="J58" s="410"/>
    </row>
    <row r="59" spans="1:11" x14ac:dyDescent="0.2">
      <c r="A59" s="42" t="s">
        <v>81</v>
      </c>
      <c r="B59" s="224" t="s">
        <v>3577</v>
      </c>
      <c r="C59" s="770">
        <v>20</v>
      </c>
      <c r="D59" s="407" t="s">
        <v>199</v>
      </c>
      <c r="E59" s="545">
        <v>0</v>
      </c>
      <c r="F59" s="545">
        <v>0</v>
      </c>
      <c r="G59" s="545">
        <v>0</v>
      </c>
      <c r="H59" s="545">
        <v>4989.99</v>
      </c>
      <c r="I59" s="546">
        <f>E59+F59+G59+H59</f>
        <v>4989.99</v>
      </c>
      <c r="J59" s="547">
        <f>I59*C59</f>
        <v>99799.8</v>
      </c>
      <c r="K59" s="437"/>
    </row>
    <row r="60" spans="1:11" x14ac:dyDescent="0.2">
      <c r="A60" s="42"/>
      <c r="B60" s="224"/>
      <c r="C60" s="770"/>
      <c r="D60" s="407"/>
      <c r="E60" s="425"/>
      <c r="F60" s="425"/>
      <c r="G60" s="425"/>
      <c r="H60" s="405"/>
      <c r="I60" s="414"/>
      <c r="J60" s="410"/>
    </row>
    <row r="61" spans="1:11" x14ac:dyDescent="0.2">
      <c r="A61" s="42" t="s">
        <v>92</v>
      </c>
      <c r="B61" s="224" t="s">
        <v>839</v>
      </c>
      <c r="C61" s="770">
        <v>3</v>
      </c>
      <c r="D61" s="407" t="s">
        <v>199</v>
      </c>
      <c r="E61" s="545">
        <v>0</v>
      </c>
      <c r="F61" s="545">
        <v>0</v>
      </c>
      <c r="G61" s="545">
        <v>0</v>
      </c>
      <c r="H61" s="545">
        <v>325.98</v>
      </c>
      <c r="I61" s="546">
        <f>E61+F61+G61+H61</f>
        <v>325.98</v>
      </c>
      <c r="J61" s="547">
        <f>I61*C61</f>
        <v>977.94</v>
      </c>
      <c r="K61" s="437"/>
    </row>
    <row r="62" spans="1:11" x14ac:dyDescent="0.2">
      <c r="A62" s="42"/>
      <c r="B62" s="2"/>
      <c r="C62" s="770"/>
      <c r="D62" s="407"/>
      <c r="E62" s="425"/>
      <c r="F62" s="425"/>
      <c r="G62" s="425"/>
      <c r="H62" s="405"/>
      <c r="I62" s="414"/>
      <c r="J62" s="410"/>
    </row>
    <row r="63" spans="1:11" x14ac:dyDescent="0.2">
      <c r="A63" s="42"/>
      <c r="B63" s="30" t="s">
        <v>840</v>
      </c>
      <c r="C63" s="770"/>
      <c r="D63" s="407"/>
      <c r="E63" s="425"/>
      <c r="F63" s="425"/>
      <c r="G63" s="425"/>
      <c r="H63" s="405"/>
      <c r="I63" s="414"/>
      <c r="J63" s="410"/>
    </row>
    <row r="64" spans="1:11" x14ac:dyDescent="0.2">
      <c r="A64" s="42"/>
      <c r="B64" s="2"/>
      <c r="C64" s="770"/>
      <c r="D64" s="407"/>
      <c r="E64" s="425"/>
      <c r="F64" s="425"/>
      <c r="G64" s="425"/>
      <c r="H64" s="405"/>
      <c r="I64" s="414"/>
      <c r="J64" s="410"/>
    </row>
    <row r="65" spans="1:11" x14ac:dyDescent="0.2">
      <c r="A65" s="246" t="s">
        <v>94</v>
      </c>
      <c r="B65" s="224" t="s">
        <v>841</v>
      </c>
      <c r="C65" s="779">
        <v>29</v>
      </c>
      <c r="D65" s="444" t="s">
        <v>199</v>
      </c>
      <c r="E65" s="545">
        <v>0</v>
      </c>
      <c r="F65" s="545">
        <v>0</v>
      </c>
      <c r="G65" s="545">
        <v>0</v>
      </c>
      <c r="H65" s="545">
        <v>5568.39</v>
      </c>
      <c r="I65" s="546">
        <f>E65+F65+G65+H65</f>
        <v>5568.39</v>
      </c>
      <c r="J65" s="547">
        <f>I65*C65</f>
        <v>161483.31</v>
      </c>
      <c r="K65" s="437"/>
    </row>
    <row r="66" spans="1:11" x14ac:dyDescent="0.2">
      <c r="A66" s="246"/>
      <c r="B66" s="224"/>
      <c r="C66" s="779"/>
      <c r="D66" s="444"/>
      <c r="E66" s="425"/>
      <c r="F66" s="425"/>
      <c r="G66" s="425"/>
      <c r="H66" s="405"/>
      <c r="I66" s="414"/>
      <c r="J66" s="410"/>
    </row>
    <row r="67" spans="1:11" x14ac:dyDescent="0.2">
      <c r="A67" s="246" t="s">
        <v>96</v>
      </c>
      <c r="B67" s="224" t="s">
        <v>3578</v>
      </c>
      <c r="C67" s="779">
        <v>12</v>
      </c>
      <c r="D67" s="444" t="s">
        <v>199</v>
      </c>
      <c r="E67" s="545">
        <v>0</v>
      </c>
      <c r="F67" s="545">
        <v>0</v>
      </c>
      <c r="G67" s="545">
        <v>0</v>
      </c>
      <c r="H67" s="545">
        <v>10071.290000000001</v>
      </c>
      <c r="I67" s="546">
        <f>E67+F67+G67+H67</f>
        <v>10071.290000000001</v>
      </c>
      <c r="J67" s="547">
        <f>I67*C67</f>
        <v>120855.48</v>
      </c>
      <c r="K67" s="437"/>
    </row>
    <row r="68" spans="1:11" x14ac:dyDescent="0.2">
      <c r="A68" s="246"/>
      <c r="B68" s="224"/>
      <c r="C68" s="779"/>
      <c r="D68" s="444"/>
      <c r="E68" s="425"/>
      <c r="F68" s="425"/>
      <c r="G68" s="425"/>
      <c r="H68" s="405"/>
      <c r="I68" s="414"/>
      <c r="J68" s="410"/>
    </row>
    <row r="69" spans="1:11" x14ac:dyDescent="0.2">
      <c r="A69" s="246" t="s">
        <v>99</v>
      </c>
      <c r="B69" s="224" t="s">
        <v>842</v>
      </c>
      <c r="C69" s="779">
        <v>18</v>
      </c>
      <c r="D69" s="444" t="s">
        <v>199</v>
      </c>
      <c r="E69" s="545">
        <v>0</v>
      </c>
      <c r="F69" s="545">
        <v>0</v>
      </c>
      <c r="G69" s="545">
        <v>0</v>
      </c>
      <c r="H69" s="545">
        <v>27349.79</v>
      </c>
      <c r="I69" s="546">
        <f>E69+F69+G69+H69</f>
        <v>27349.79</v>
      </c>
      <c r="J69" s="547">
        <f>I69*C69</f>
        <v>492296.22</v>
      </c>
      <c r="K69" s="437"/>
    </row>
    <row r="70" spans="1:11" x14ac:dyDescent="0.2">
      <c r="A70" s="246"/>
      <c r="B70" s="224"/>
      <c r="C70" s="779"/>
      <c r="D70" s="444"/>
      <c r="E70" s="425"/>
      <c r="F70" s="425"/>
      <c r="G70" s="425"/>
      <c r="H70" s="405"/>
      <c r="I70" s="414"/>
      <c r="J70" s="410"/>
    </row>
    <row r="71" spans="1:11" x14ac:dyDescent="0.2">
      <c r="A71" s="42" t="s">
        <v>101</v>
      </c>
      <c r="B71" s="221" t="s">
        <v>3579</v>
      </c>
      <c r="C71" s="770">
        <v>2</v>
      </c>
      <c r="D71" s="407" t="s">
        <v>199</v>
      </c>
      <c r="E71" s="545">
        <v>0</v>
      </c>
      <c r="F71" s="545">
        <v>0</v>
      </c>
      <c r="G71" s="545">
        <v>0</v>
      </c>
      <c r="H71" s="545">
        <v>36231.31</v>
      </c>
      <c r="I71" s="546">
        <f>E71+F71+G71+H71</f>
        <v>36231.31</v>
      </c>
      <c r="J71" s="547">
        <f>I71*C71</f>
        <v>72462.62</v>
      </c>
      <c r="K71" s="437"/>
    </row>
    <row r="72" spans="1:11" x14ac:dyDescent="0.2">
      <c r="A72" s="246"/>
      <c r="B72" s="224"/>
      <c r="C72" s="779"/>
      <c r="D72" s="444"/>
      <c r="E72" s="425"/>
      <c r="F72" s="425"/>
      <c r="G72" s="425"/>
      <c r="H72" s="405"/>
      <c r="I72" s="414"/>
      <c r="J72" s="410"/>
    </row>
    <row r="73" spans="1:11" x14ac:dyDescent="0.2">
      <c r="A73" s="246" t="s">
        <v>103</v>
      </c>
      <c r="B73" s="224" t="s">
        <v>843</v>
      </c>
      <c r="C73" s="779">
        <v>11</v>
      </c>
      <c r="D73" s="444" t="s">
        <v>199</v>
      </c>
      <c r="E73" s="545">
        <v>0</v>
      </c>
      <c r="F73" s="545">
        <v>0</v>
      </c>
      <c r="G73" s="545">
        <v>0</v>
      </c>
      <c r="H73" s="545">
        <v>22732.720000000001</v>
      </c>
      <c r="I73" s="546">
        <f>E73+F73+G73+H73</f>
        <v>22732.720000000001</v>
      </c>
      <c r="J73" s="547">
        <f>I73*C73</f>
        <v>250059.92</v>
      </c>
      <c r="K73" s="437"/>
    </row>
    <row r="74" spans="1:11" hidden="1" x14ac:dyDescent="0.2">
      <c r="A74" s="42"/>
      <c r="B74" s="2"/>
      <c r="C74" s="770"/>
      <c r="D74" s="407"/>
      <c r="E74" s="425"/>
      <c r="F74" s="425"/>
      <c r="G74" s="425"/>
      <c r="H74" s="405"/>
      <c r="I74" s="414"/>
      <c r="J74" s="410"/>
    </row>
    <row r="75" spans="1:11" hidden="1" x14ac:dyDescent="0.2">
      <c r="A75" s="42"/>
      <c r="B75" s="2"/>
      <c r="C75" s="770"/>
      <c r="D75" s="407"/>
      <c r="E75" s="425"/>
      <c r="F75" s="425"/>
      <c r="G75" s="425"/>
      <c r="H75" s="405"/>
      <c r="I75" s="414"/>
      <c r="J75" s="410"/>
    </row>
    <row r="76" spans="1:11" x14ac:dyDescent="0.2">
      <c r="A76" s="42"/>
      <c r="B76" s="2"/>
      <c r="C76" s="770"/>
      <c r="D76" s="407"/>
      <c r="E76" s="425"/>
      <c r="F76" s="425"/>
      <c r="G76" s="425"/>
      <c r="H76" s="405"/>
      <c r="I76" s="414"/>
      <c r="J76" s="410"/>
    </row>
    <row r="77" spans="1:11" ht="10.5" customHeight="1" x14ac:dyDescent="0.2">
      <c r="A77" s="42"/>
      <c r="B77" s="2"/>
      <c r="C77" s="770"/>
      <c r="D77" s="407"/>
      <c r="E77" s="425"/>
      <c r="F77" s="425"/>
      <c r="G77" s="425"/>
      <c r="H77" s="405"/>
      <c r="I77" s="414"/>
      <c r="J77" s="410"/>
    </row>
    <row r="78" spans="1:11" s="8" customFormat="1" ht="15.75" thickBot="1" x14ac:dyDescent="0.3">
      <c r="A78" s="66"/>
      <c r="B78" s="32" t="s">
        <v>111</v>
      </c>
      <c r="C78" s="772"/>
      <c r="D78" s="445"/>
      <c r="E78" s="412"/>
      <c r="F78" s="412"/>
      <c r="G78" s="412"/>
      <c r="H78" s="411"/>
      <c r="I78" s="446"/>
      <c r="J78" s="447">
        <f>SUM(J46:J76)</f>
        <v>1285091.3600000001</v>
      </c>
      <c r="K78" s="448">
        <v>2</v>
      </c>
    </row>
    <row r="79" spans="1:11" s="4" customFormat="1" ht="15" thickTop="1" x14ac:dyDescent="0.2">
      <c r="A79" s="1"/>
      <c r="B79" s="2"/>
      <c r="C79" s="770"/>
      <c r="D79" s="407"/>
      <c r="E79" s="425"/>
      <c r="F79" s="425"/>
      <c r="G79" s="425"/>
      <c r="H79" s="405"/>
      <c r="I79" s="414"/>
      <c r="J79" s="410"/>
      <c r="K79" s="437"/>
    </row>
    <row r="80" spans="1:11" s="4" customFormat="1" ht="15" x14ac:dyDescent="0.2">
      <c r="A80" s="1"/>
      <c r="B80" s="53" t="s">
        <v>836</v>
      </c>
      <c r="C80" s="809"/>
      <c r="D80" s="407"/>
      <c r="E80" s="425"/>
      <c r="F80" s="425"/>
      <c r="G80" s="425"/>
      <c r="H80" s="405"/>
      <c r="I80" s="414"/>
      <c r="J80" s="410"/>
      <c r="K80" s="437"/>
    </row>
    <row r="81" spans="1:11" s="4" customFormat="1" ht="9.75" customHeight="1" x14ac:dyDescent="0.2">
      <c r="A81" s="1"/>
      <c r="B81" s="2"/>
      <c r="C81" s="770"/>
      <c r="D81" s="407"/>
      <c r="E81" s="425"/>
      <c r="F81" s="425"/>
      <c r="G81" s="425"/>
      <c r="H81" s="405"/>
      <c r="I81" s="414"/>
      <c r="J81" s="410"/>
      <c r="K81" s="437"/>
    </row>
    <row r="82" spans="1:11" ht="42.75" x14ac:dyDescent="0.2">
      <c r="A82" s="1"/>
      <c r="B82" s="30" t="s">
        <v>3573</v>
      </c>
      <c r="C82" s="770"/>
      <c r="D82" s="407"/>
      <c r="E82" s="425"/>
      <c r="F82" s="425"/>
      <c r="G82" s="425"/>
      <c r="H82" s="405"/>
      <c r="I82" s="414"/>
      <c r="J82" s="410"/>
    </row>
    <row r="83" spans="1:11" x14ac:dyDescent="0.2">
      <c r="A83" s="1"/>
      <c r="B83" s="2"/>
      <c r="C83" s="770"/>
      <c r="D83" s="407"/>
      <c r="E83" s="425"/>
      <c r="F83" s="425"/>
      <c r="G83" s="425"/>
      <c r="H83" s="405"/>
      <c r="I83" s="414"/>
      <c r="J83" s="410"/>
    </row>
    <row r="84" spans="1:11" x14ac:dyDescent="0.2">
      <c r="A84" s="1"/>
      <c r="B84" s="30" t="s">
        <v>844</v>
      </c>
      <c r="C84" s="770"/>
      <c r="D84" s="407"/>
      <c r="E84" s="425"/>
      <c r="F84" s="425"/>
      <c r="G84" s="425"/>
      <c r="H84" s="405"/>
      <c r="I84" s="414"/>
      <c r="J84" s="410"/>
    </row>
    <row r="85" spans="1:11" x14ac:dyDescent="0.2">
      <c r="A85" s="1"/>
      <c r="B85" s="30"/>
      <c r="C85" s="770"/>
      <c r="D85" s="407"/>
      <c r="E85" s="425"/>
      <c r="F85" s="425"/>
      <c r="G85" s="425"/>
      <c r="H85" s="405"/>
      <c r="I85" s="414"/>
      <c r="J85" s="410"/>
    </row>
    <row r="86" spans="1:11" ht="28.5" x14ac:dyDescent="0.2">
      <c r="A86" s="42" t="s">
        <v>77</v>
      </c>
      <c r="B86" s="224" t="s">
        <v>845</v>
      </c>
      <c r="C86" s="770">
        <v>8</v>
      </c>
      <c r="D86" s="407" t="s">
        <v>199</v>
      </c>
      <c r="E86" s="545">
        <v>0</v>
      </c>
      <c r="F86" s="545">
        <v>0</v>
      </c>
      <c r="G86" s="545">
        <v>0</v>
      </c>
      <c r="H86" s="545">
        <v>4582.83</v>
      </c>
      <c r="I86" s="546">
        <f>E86+F86+G86+H86</f>
        <v>4582.83</v>
      </c>
      <c r="J86" s="547">
        <f>I86*C86</f>
        <v>36662.639999999999</v>
      </c>
      <c r="K86" s="437"/>
    </row>
    <row r="87" spans="1:11" ht="10.5" customHeight="1" x14ac:dyDescent="0.2">
      <c r="A87" s="1"/>
      <c r="B87" s="224"/>
      <c r="C87" s="770"/>
      <c r="D87" s="407"/>
      <c r="E87" s="425"/>
      <c r="F87" s="425"/>
      <c r="G87" s="425"/>
      <c r="H87" s="405"/>
      <c r="I87" s="414"/>
      <c r="J87" s="410"/>
    </row>
    <row r="88" spans="1:11" ht="28.5" x14ac:dyDescent="0.2">
      <c r="A88" s="42" t="s">
        <v>78</v>
      </c>
      <c r="B88" s="224" t="s">
        <v>846</v>
      </c>
      <c r="C88" s="770">
        <v>2</v>
      </c>
      <c r="D88" s="407" t="s">
        <v>199</v>
      </c>
      <c r="E88" s="545">
        <v>0</v>
      </c>
      <c r="F88" s="545">
        <v>0</v>
      </c>
      <c r="G88" s="545">
        <v>0</v>
      </c>
      <c r="H88" s="545">
        <v>5230.9799999999996</v>
      </c>
      <c r="I88" s="546">
        <f>E88+F88+G88+H88</f>
        <v>5230.9799999999996</v>
      </c>
      <c r="J88" s="547">
        <f>I88*C88</f>
        <v>10461.959999999999</v>
      </c>
      <c r="K88" s="437"/>
    </row>
    <row r="89" spans="1:11" x14ac:dyDescent="0.2">
      <c r="A89" s="248"/>
      <c r="B89" s="224"/>
      <c r="C89" s="779"/>
      <c r="D89" s="444"/>
      <c r="E89" s="425"/>
      <c r="F89" s="425"/>
      <c r="G89" s="425"/>
      <c r="H89" s="405"/>
      <c r="I89" s="414"/>
      <c r="J89" s="410"/>
    </row>
    <row r="90" spans="1:11" x14ac:dyDescent="0.2">
      <c r="A90" s="248"/>
      <c r="B90" s="249" t="s">
        <v>847</v>
      </c>
      <c r="C90" s="779"/>
      <c r="D90" s="444"/>
      <c r="E90" s="425"/>
      <c r="F90" s="425"/>
      <c r="G90" s="425"/>
      <c r="H90" s="405"/>
      <c r="I90" s="414"/>
      <c r="J90" s="410"/>
    </row>
    <row r="91" spans="1:11" x14ac:dyDescent="0.2">
      <c r="A91" s="248"/>
      <c r="B91" s="224"/>
      <c r="C91" s="779"/>
      <c r="D91" s="444"/>
      <c r="E91" s="425"/>
      <c r="F91" s="425"/>
      <c r="G91" s="425"/>
      <c r="H91" s="405"/>
      <c r="I91" s="414"/>
      <c r="J91" s="410"/>
    </row>
    <row r="92" spans="1:11" x14ac:dyDescent="0.2">
      <c r="A92" s="246" t="s">
        <v>79</v>
      </c>
      <c r="B92" s="224" t="s">
        <v>3580</v>
      </c>
      <c r="C92" s="779">
        <v>15</v>
      </c>
      <c r="D92" s="444" t="s">
        <v>199</v>
      </c>
      <c r="E92" s="545">
        <v>0</v>
      </c>
      <c r="F92" s="545">
        <v>0</v>
      </c>
      <c r="G92" s="545">
        <v>0</v>
      </c>
      <c r="H92" s="545">
        <v>172.51</v>
      </c>
      <c r="I92" s="546">
        <f>E92+F92+G92+H92</f>
        <v>172.51</v>
      </c>
      <c r="J92" s="547">
        <f>I92*C92</f>
        <v>2587.65</v>
      </c>
      <c r="K92" s="437"/>
    </row>
    <row r="93" spans="1:11" x14ac:dyDescent="0.2">
      <c r="A93" s="248"/>
      <c r="B93" s="224"/>
      <c r="C93" s="779"/>
      <c r="D93" s="444"/>
      <c r="E93" s="425"/>
      <c r="F93" s="425"/>
      <c r="G93" s="425"/>
      <c r="H93" s="405"/>
      <c r="I93" s="414"/>
      <c r="J93" s="410"/>
    </row>
    <row r="94" spans="1:11" x14ac:dyDescent="0.2">
      <c r="A94" s="246"/>
      <c r="B94" s="249" t="s">
        <v>848</v>
      </c>
      <c r="C94" s="779"/>
      <c r="D94" s="444"/>
      <c r="E94" s="425"/>
      <c r="F94" s="425"/>
      <c r="G94" s="425"/>
      <c r="H94" s="405"/>
      <c r="I94" s="414"/>
      <c r="J94" s="410"/>
    </row>
    <row r="95" spans="1:11" x14ac:dyDescent="0.2">
      <c r="A95" s="248"/>
      <c r="B95" s="224"/>
      <c r="C95" s="779"/>
      <c r="D95" s="444"/>
      <c r="E95" s="425"/>
      <c r="F95" s="425"/>
      <c r="G95" s="425"/>
      <c r="H95" s="405"/>
      <c r="I95" s="414"/>
      <c r="J95" s="410"/>
    </row>
    <row r="96" spans="1:11" x14ac:dyDescent="0.2">
      <c r="A96" s="246" t="s">
        <v>80</v>
      </c>
      <c r="B96" s="224" t="s">
        <v>3585</v>
      </c>
      <c r="C96" s="779">
        <v>8</v>
      </c>
      <c r="D96" s="444" t="s">
        <v>199</v>
      </c>
      <c r="E96" s="545">
        <v>0</v>
      </c>
      <c r="F96" s="545">
        <v>0</v>
      </c>
      <c r="G96" s="545">
        <v>0</v>
      </c>
      <c r="H96" s="545">
        <v>8072.26</v>
      </c>
      <c r="I96" s="546">
        <f>E96+F96+G96+H96</f>
        <v>8072.26</v>
      </c>
      <c r="J96" s="547">
        <f>I96*C96</f>
        <v>64578.080000000002</v>
      </c>
      <c r="K96" s="437"/>
    </row>
    <row r="97" spans="1:11" x14ac:dyDescent="0.2">
      <c r="A97" s="248"/>
      <c r="B97" s="224"/>
      <c r="C97" s="779"/>
      <c r="D97" s="444"/>
      <c r="E97" s="425"/>
      <c r="F97" s="425"/>
      <c r="G97" s="425"/>
      <c r="H97" s="405"/>
      <c r="I97" s="414"/>
      <c r="J97" s="410"/>
    </row>
    <row r="98" spans="1:11" x14ac:dyDescent="0.2">
      <c r="A98" s="246" t="s">
        <v>81</v>
      </c>
      <c r="B98" s="224" t="s">
        <v>3584</v>
      </c>
      <c r="C98" s="779">
        <v>6</v>
      </c>
      <c r="D98" s="444" t="s">
        <v>199</v>
      </c>
      <c r="E98" s="545">
        <v>0</v>
      </c>
      <c r="F98" s="545">
        <v>0</v>
      </c>
      <c r="G98" s="545">
        <v>0</v>
      </c>
      <c r="H98" s="545">
        <v>9501.77</v>
      </c>
      <c r="I98" s="546">
        <f>E98+F98+G98+H98</f>
        <v>9501.77</v>
      </c>
      <c r="J98" s="547">
        <f>I98*C98</f>
        <v>57010.62</v>
      </c>
      <c r="K98" s="437"/>
    </row>
    <row r="99" spans="1:11" x14ac:dyDescent="0.2">
      <c r="A99" s="248"/>
      <c r="B99" s="224"/>
      <c r="C99" s="779"/>
      <c r="D99" s="444"/>
      <c r="E99" s="425"/>
      <c r="F99" s="425"/>
      <c r="G99" s="425"/>
      <c r="H99" s="405"/>
      <c r="I99" s="414"/>
      <c r="J99" s="410"/>
    </row>
    <row r="100" spans="1:11" x14ac:dyDescent="0.2">
      <c r="A100" s="246" t="s">
        <v>92</v>
      </c>
      <c r="B100" s="224" t="s">
        <v>3583</v>
      </c>
      <c r="C100" s="779">
        <v>8</v>
      </c>
      <c r="D100" s="444" t="s">
        <v>199</v>
      </c>
      <c r="E100" s="545">
        <v>0</v>
      </c>
      <c r="F100" s="545">
        <v>0</v>
      </c>
      <c r="G100" s="545">
        <v>0</v>
      </c>
      <c r="H100" s="545">
        <v>1708.57</v>
      </c>
      <c r="I100" s="546">
        <f>E100+F100+G100+H100</f>
        <v>1708.57</v>
      </c>
      <c r="J100" s="547">
        <f>I100*C100</f>
        <v>13668.56</v>
      </c>
      <c r="K100" s="437"/>
    </row>
    <row r="101" spans="1:11" x14ac:dyDescent="0.2">
      <c r="A101" s="248"/>
      <c r="B101" s="224"/>
      <c r="C101" s="779"/>
      <c r="D101" s="444"/>
      <c r="E101" s="425"/>
      <c r="F101" s="425"/>
      <c r="G101" s="425"/>
      <c r="H101" s="405"/>
      <c r="I101" s="414"/>
      <c r="J101" s="410"/>
    </row>
    <row r="102" spans="1:11" x14ac:dyDescent="0.2">
      <c r="A102" s="248"/>
      <c r="B102" s="249" t="s">
        <v>849</v>
      </c>
      <c r="C102" s="779"/>
      <c r="D102" s="444"/>
      <c r="E102" s="425"/>
      <c r="F102" s="425"/>
      <c r="G102" s="425"/>
      <c r="H102" s="405"/>
      <c r="I102" s="414"/>
      <c r="J102" s="410"/>
    </row>
    <row r="103" spans="1:11" x14ac:dyDescent="0.2">
      <c r="A103" s="248"/>
      <c r="B103" s="224"/>
      <c r="C103" s="779"/>
      <c r="D103" s="444"/>
      <c r="E103" s="425"/>
      <c r="F103" s="425"/>
      <c r="G103" s="425"/>
      <c r="H103" s="405"/>
      <c r="I103" s="414"/>
      <c r="J103" s="410"/>
    </row>
    <row r="104" spans="1:11" x14ac:dyDescent="0.2">
      <c r="A104" s="246" t="s">
        <v>94</v>
      </c>
      <c r="B104" s="224" t="s">
        <v>3582</v>
      </c>
      <c r="C104" s="779">
        <v>57</v>
      </c>
      <c r="D104" s="444" t="s">
        <v>199</v>
      </c>
      <c r="E104" s="545">
        <v>0</v>
      </c>
      <c r="F104" s="545">
        <v>0</v>
      </c>
      <c r="G104" s="545">
        <v>0</v>
      </c>
      <c r="H104" s="545">
        <v>1357.21</v>
      </c>
      <c r="I104" s="546">
        <f>E104+F104+G104+H104</f>
        <v>1357.21</v>
      </c>
      <c r="J104" s="547">
        <f>I104*C104</f>
        <v>77360.97</v>
      </c>
      <c r="K104" s="437"/>
    </row>
    <row r="105" spans="1:11" x14ac:dyDescent="0.2">
      <c r="A105" s="248"/>
      <c r="B105" s="224"/>
      <c r="C105" s="779"/>
      <c r="D105" s="444"/>
      <c r="E105" s="425"/>
      <c r="F105" s="425"/>
      <c r="G105" s="425"/>
      <c r="H105" s="405"/>
      <c r="I105" s="414"/>
      <c r="J105" s="410"/>
    </row>
    <row r="106" spans="1:11" x14ac:dyDescent="0.2">
      <c r="A106" s="246" t="s">
        <v>96</v>
      </c>
      <c r="B106" s="224" t="s">
        <v>3581</v>
      </c>
      <c r="C106" s="779">
        <v>9</v>
      </c>
      <c r="D106" s="444" t="s">
        <v>199</v>
      </c>
      <c r="E106" s="545">
        <v>0</v>
      </c>
      <c r="F106" s="545">
        <v>0</v>
      </c>
      <c r="G106" s="545">
        <v>0</v>
      </c>
      <c r="H106" s="545">
        <v>1437.12</v>
      </c>
      <c r="I106" s="546">
        <f>E106+F106+G106+H106</f>
        <v>1437.12</v>
      </c>
      <c r="J106" s="547">
        <f>I106*C106</f>
        <v>12934.08</v>
      </c>
      <c r="K106" s="437"/>
    </row>
    <row r="107" spans="1:11" x14ac:dyDescent="0.2">
      <c r="A107" s="1"/>
      <c r="B107" s="2"/>
      <c r="C107" s="770"/>
      <c r="D107" s="407"/>
      <c r="E107" s="425"/>
      <c r="F107" s="425"/>
      <c r="G107" s="425"/>
      <c r="H107" s="405"/>
      <c r="I107" s="414"/>
      <c r="J107" s="410"/>
    </row>
    <row r="108" spans="1:11" x14ac:dyDescent="0.2">
      <c r="A108" s="1"/>
      <c r="B108" s="2"/>
      <c r="C108" s="770"/>
      <c r="D108" s="407"/>
      <c r="E108" s="425"/>
      <c r="F108" s="425"/>
      <c r="G108" s="425"/>
      <c r="H108" s="405"/>
      <c r="I108" s="414"/>
      <c r="J108" s="410"/>
    </row>
    <row r="109" spans="1:11" hidden="1" x14ac:dyDescent="0.2">
      <c r="A109" s="1"/>
      <c r="B109" s="2"/>
      <c r="C109" s="770"/>
      <c r="D109" s="407"/>
      <c r="E109" s="425"/>
      <c r="F109" s="425"/>
      <c r="G109" s="425"/>
      <c r="H109" s="405"/>
      <c r="I109" s="414"/>
      <c r="J109" s="410"/>
    </row>
    <row r="110" spans="1:11" hidden="1" x14ac:dyDescent="0.2">
      <c r="A110" s="1"/>
      <c r="B110" s="2"/>
      <c r="C110" s="770"/>
      <c r="D110" s="407"/>
      <c r="E110" s="425"/>
      <c r="F110" s="425"/>
      <c r="G110" s="425"/>
      <c r="H110" s="405"/>
      <c r="I110" s="414"/>
      <c r="J110" s="410"/>
    </row>
    <row r="111" spans="1:11" x14ac:dyDescent="0.2">
      <c r="A111" s="1"/>
      <c r="B111" s="2"/>
      <c r="C111" s="770"/>
      <c r="D111" s="407"/>
      <c r="E111" s="425"/>
      <c r="F111" s="425"/>
      <c r="G111" s="425"/>
      <c r="H111" s="405"/>
      <c r="I111" s="414"/>
      <c r="J111" s="410"/>
    </row>
    <row r="112" spans="1:11" ht="11.25" customHeight="1" x14ac:dyDescent="0.2">
      <c r="A112" s="1"/>
      <c r="B112" s="2"/>
      <c r="C112" s="770"/>
      <c r="D112" s="407"/>
      <c r="E112" s="425"/>
      <c r="F112" s="425"/>
      <c r="G112" s="425"/>
      <c r="H112" s="405"/>
      <c r="I112" s="414"/>
      <c r="J112" s="410"/>
    </row>
    <row r="113" spans="1:11" ht="11.25" customHeight="1" x14ac:dyDescent="0.2">
      <c r="A113" s="1"/>
      <c r="B113" s="2"/>
      <c r="C113" s="770"/>
      <c r="D113" s="407"/>
      <c r="E113" s="425"/>
      <c r="F113" s="425"/>
      <c r="G113" s="425"/>
      <c r="H113" s="405"/>
      <c r="I113" s="414"/>
      <c r="J113" s="410"/>
    </row>
    <row r="114" spans="1:11" ht="9" customHeight="1" x14ac:dyDescent="0.2">
      <c r="A114" s="1"/>
      <c r="B114" s="2"/>
      <c r="C114" s="770"/>
      <c r="D114" s="407"/>
      <c r="E114" s="425"/>
      <c r="F114" s="425"/>
      <c r="G114" s="425"/>
      <c r="H114" s="405"/>
      <c r="I114" s="414"/>
      <c r="J114" s="410"/>
    </row>
    <row r="115" spans="1:11" s="8" customFormat="1" ht="15.75" thickBot="1" x14ac:dyDescent="0.3">
      <c r="A115" s="66"/>
      <c r="B115" s="32" t="s">
        <v>111</v>
      </c>
      <c r="C115" s="772"/>
      <c r="D115" s="445"/>
      <c r="E115" s="412"/>
      <c r="F115" s="412"/>
      <c r="G115" s="412"/>
      <c r="H115" s="411"/>
      <c r="I115" s="446"/>
      <c r="J115" s="447">
        <f>SUM(J83:J113)</f>
        <v>275264.56</v>
      </c>
      <c r="K115" s="448">
        <v>3</v>
      </c>
    </row>
    <row r="116" spans="1:11" s="4" customFormat="1" ht="15" thickTop="1" x14ac:dyDescent="0.2">
      <c r="A116" s="1"/>
      <c r="B116" s="2"/>
      <c r="C116" s="770"/>
      <c r="D116" s="407"/>
      <c r="E116" s="425"/>
      <c r="F116" s="425"/>
      <c r="G116" s="425"/>
      <c r="H116" s="405"/>
      <c r="I116" s="414"/>
      <c r="J116" s="410"/>
      <c r="K116" s="437"/>
    </row>
    <row r="117" spans="1:11" s="4" customFormat="1" ht="15" x14ac:dyDescent="0.2">
      <c r="A117" s="1"/>
      <c r="B117" s="53" t="s">
        <v>836</v>
      </c>
      <c r="C117" s="809"/>
      <c r="D117" s="407"/>
      <c r="E117" s="425"/>
      <c r="F117" s="425"/>
      <c r="G117" s="425"/>
      <c r="H117" s="405"/>
      <c r="I117" s="414"/>
      <c r="J117" s="410"/>
      <c r="K117" s="437"/>
    </row>
    <row r="118" spans="1:11" s="4" customFormat="1" x14ac:dyDescent="0.2">
      <c r="A118" s="1"/>
      <c r="B118" s="2"/>
      <c r="C118" s="770"/>
      <c r="D118" s="407"/>
      <c r="E118" s="425"/>
      <c r="F118" s="425"/>
      <c r="G118" s="425"/>
      <c r="H118" s="405"/>
      <c r="I118" s="414"/>
      <c r="J118" s="410"/>
      <c r="K118" s="437"/>
    </row>
    <row r="119" spans="1:11" ht="46.5" customHeight="1" x14ac:dyDescent="0.2">
      <c r="A119" s="1"/>
      <c r="B119" s="30" t="s">
        <v>3586</v>
      </c>
      <c r="C119" s="770"/>
      <c r="D119" s="407"/>
      <c r="E119" s="425"/>
      <c r="F119" s="425"/>
      <c r="G119" s="425"/>
      <c r="H119" s="405"/>
      <c r="I119" s="414"/>
      <c r="J119" s="410"/>
    </row>
    <row r="120" spans="1:11" ht="11.25" customHeight="1" x14ac:dyDescent="0.2">
      <c r="A120" s="1"/>
      <c r="B120" s="2"/>
      <c r="C120" s="770"/>
      <c r="D120" s="407"/>
      <c r="E120" s="425"/>
      <c r="F120" s="425"/>
      <c r="G120" s="425"/>
      <c r="H120" s="405"/>
      <c r="I120" s="414"/>
      <c r="J120" s="410"/>
    </row>
    <row r="121" spans="1:11" x14ac:dyDescent="0.2">
      <c r="A121" s="1"/>
      <c r="B121" s="30" t="s">
        <v>3597</v>
      </c>
      <c r="C121" s="770"/>
      <c r="D121" s="407"/>
      <c r="E121" s="425"/>
      <c r="F121" s="425"/>
      <c r="G121" s="425"/>
      <c r="H121" s="405"/>
      <c r="I121" s="414"/>
      <c r="J121" s="410"/>
    </row>
    <row r="122" spans="1:11" x14ac:dyDescent="0.2">
      <c r="A122" s="1"/>
      <c r="B122" s="30"/>
      <c r="C122" s="770"/>
      <c r="D122" s="407"/>
      <c r="E122" s="425"/>
      <c r="F122" s="425"/>
      <c r="G122" s="425"/>
      <c r="H122" s="405"/>
      <c r="I122" s="414"/>
      <c r="J122" s="410"/>
    </row>
    <row r="123" spans="1:11" x14ac:dyDescent="0.2">
      <c r="A123" s="42" t="s">
        <v>77</v>
      </c>
      <c r="B123" s="2" t="s">
        <v>3596</v>
      </c>
      <c r="C123" s="770">
        <v>1</v>
      </c>
      <c r="D123" s="407" t="s">
        <v>199</v>
      </c>
      <c r="E123" s="545">
        <v>0</v>
      </c>
      <c r="F123" s="545">
        <v>0</v>
      </c>
      <c r="G123" s="545">
        <v>0</v>
      </c>
      <c r="H123" s="545">
        <v>1881.08</v>
      </c>
      <c r="I123" s="546">
        <f>E123+F123+G123+H123</f>
        <v>1881.08</v>
      </c>
      <c r="J123" s="547">
        <f>I123*C123</f>
        <v>1881.08</v>
      </c>
      <c r="K123" s="437"/>
    </row>
    <row r="124" spans="1:11" x14ac:dyDescent="0.2">
      <c r="A124" s="1"/>
      <c r="B124" s="2"/>
      <c r="C124" s="770"/>
      <c r="D124" s="407"/>
      <c r="E124" s="425"/>
      <c r="F124" s="425"/>
      <c r="G124" s="425"/>
      <c r="H124" s="405"/>
      <c r="I124" s="414"/>
      <c r="J124" s="410"/>
    </row>
    <row r="125" spans="1:11" x14ac:dyDescent="0.2">
      <c r="A125" s="42" t="s">
        <v>78</v>
      </c>
      <c r="B125" s="2" t="s">
        <v>3595</v>
      </c>
      <c r="C125" s="770">
        <v>4</v>
      </c>
      <c r="D125" s="407" t="s">
        <v>199</v>
      </c>
      <c r="E125" s="545">
        <v>0</v>
      </c>
      <c r="F125" s="545">
        <v>0</v>
      </c>
      <c r="G125" s="545">
        <v>0</v>
      </c>
      <c r="H125" s="545">
        <v>3426.02</v>
      </c>
      <c r="I125" s="546">
        <f>E125+F125+G125+H125</f>
        <v>3426.02</v>
      </c>
      <c r="J125" s="547">
        <f>I125*C125</f>
        <v>13704.08</v>
      </c>
      <c r="K125" s="437"/>
    </row>
    <row r="126" spans="1:11" x14ac:dyDescent="0.2">
      <c r="A126" s="1"/>
      <c r="B126" s="2"/>
      <c r="C126" s="770"/>
      <c r="D126" s="407"/>
      <c r="E126" s="425"/>
      <c r="F126" s="425"/>
      <c r="G126" s="425"/>
      <c r="H126" s="405"/>
      <c r="I126" s="414"/>
      <c r="J126" s="410"/>
    </row>
    <row r="127" spans="1:11" x14ac:dyDescent="0.2">
      <c r="A127" s="42" t="s">
        <v>79</v>
      </c>
      <c r="B127" s="2" t="s">
        <v>3587</v>
      </c>
      <c r="C127" s="770">
        <v>2</v>
      </c>
      <c r="D127" s="407" t="s">
        <v>199</v>
      </c>
      <c r="E127" s="545">
        <v>0</v>
      </c>
      <c r="F127" s="545">
        <v>0</v>
      </c>
      <c r="G127" s="545">
        <v>0</v>
      </c>
      <c r="H127" s="545">
        <v>719.2</v>
      </c>
      <c r="I127" s="546">
        <f>E127+F127+G127+H127</f>
        <v>719.2</v>
      </c>
      <c r="J127" s="547">
        <f>I127*C127</f>
        <v>1438.4</v>
      </c>
      <c r="K127" s="437"/>
    </row>
    <row r="128" spans="1:11" x14ac:dyDescent="0.2">
      <c r="A128" s="1"/>
      <c r="B128" s="2"/>
      <c r="C128" s="770"/>
      <c r="D128" s="407"/>
      <c r="E128" s="425"/>
      <c r="F128" s="425"/>
      <c r="G128" s="425"/>
      <c r="H128" s="405"/>
      <c r="I128" s="414"/>
      <c r="J128" s="410"/>
    </row>
    <row r="129" spans="1:11" x14ac:dyDescent="0.2">
      <c r="A129" s="42" t="s">
        <v>80</v>
      </c>
      <c r="B129" s="2" t="s">
        <v>3588</v>
      </c>
      <c r="C129" s="770">
        <v>1</v>
      </c>
      <c r="D129" s="407" t="s">
        <v>199</v>
      </c>
      <c r="E129" s="545">
        <v>0</v>
      </c>
      <c r="F129" s="545">
        <v>0</v>
      </c>
      <c r="G129" s="545">
        <v>0</v>
      </c>
      <c r="H129" s="545">
        <v>18184.14</v>
      </c>
      <c r="I129" s="546">
        <f>E129+F129+G129+H129</f>
        <v>18184.14</v>
      </c>
      <c r="J129" s="547">
        <f>I129*C129</f>
        <v>18184.14</v>
      </c>
      <c r="K129" s="437"/>
    </row>
    <row r="130" spans="1:11" x14ac:dyDescent="0.2">
      <c r="A130" s="1"/>
      <c r="B130" s="2"/>
      <c r="C130" s="770"/>
      <c r="D130" s="407"/>
      <c r="E130" s="425"/>
      <c r="F130" s="425"/>
      <c r="G130" s="425"/>
      <c r="H130" s="405"/>
      <c r="I130" s="414"/>
      <c r="J130" s="410"/>
    </row>
    <row r="131" spans="1:11" x14ac:dyDescent="0.2">
      <c r="A131" s="42" t="s">
        <v>81</v>
      </c>
      <c r="B131" s="2" t="s">
        <v>3589</v>
      </c>
      <c r="C131" s="770">
        <v>2</v>
      </c>
      <c r="D131" s="407" t="s">
        <v>199</v>
      </c>
      <c r="E131" s="545">
        <v>0</v>
      </c>
      <c r="F131" s="545">
        <v>0</v>
      </c>
      <c r="G131" s="545">
        <v>0</v>
      </c>
      <c r="H131" s="545">
        <v>719.2</v>
      </c>
      <c r="I131" s="546">
        <f>E131+F131+G131+H131</f>
        <v>719.2</v>
      </c>
      <c r="J131" s="547">
        <f>I131*C131</f>
        <v>1438.4</v>
      </c>
      <c r="K131" s="437"/>
    </row>
    <row r="132" spans="1:11" x14ac:dyDescent="0.2">
      <c r="A132" s="1"/>
      <c r="B132" s="2"/>
      <c r="C132" s="770"/>
      <c r="D132" s="407"/>
      <c r="E132" s="425"/>
      <c r="F132" s="425"/>
      <c r="G132" s="425"/>
      <c r="H132" s="405"/>
      <c r="I132" s="414"/>
      <c r="J132" s="410"/>
    </row>
    <row r="133" spans="1:11" x14ac:dyDescent="0.2">
      <c r="A133" s="42" t="s">
        <v>92</v>
      </c>
      <c r="B133" s="2" t="s">
        <v>3590</v>
      </c>
      <c r="C133" s="770">
        <v>1</v>
      </c>
      <c r="D133" s="407" t="s">
        <v>199</v>
      </c>
      <c r="E133" s="545">
        <v>0</v>
      </c>
      <c r="F133" s="545">
        <v>0</v>
      </c>
      <c r="G133" s="545">
        <v>0</v>
      </c>
      <c r="H133" s="545">
        <v>18184.14</v>
      </c>
      <c r="I133" s="546">
        <f>E133+F133+G133+H133</f>
        <v>18184.14</v>
      </c>
      <c r="J133" s="547">
        <f>I133*C133</f>
        <v>18184.14</v>
      </c>
      <c r="K133" s="437"/>
    </row>
    <row r="134" spans="1:11" x14ac:dyDescent="0.2">
      <c r="A134" s="1"/>
      <c r="B134" s="2"/>
      <c r="C134" s="770"/>
      <c r="D134" s="407"/>
      <c r="E134" s="425"/>
      <c r="F134" s="425"/>
      <c r="G134" s="425"/>
      <c r="H134" s="405"/>
      <c r="I134" s="414"/>
      <c r="J134" s="410"/>
    </row>
    <row r="135" spans="1:11" x14ac:dyDescent="0.2">
      <c r="A135" s="42" t="s">
        <v>94</v>
      </c>
      <c r="B135" s="2" t="s">
        <v>3591</v>
      </c>
      <c r="C135" s="770">
        <v>2</v>
      </c>
      <c r="D135" s="407" t="s">
        <v>199</v>
      </c>
      <c r="E135" s="545">
        <v>0</v>
      </c>
      <c r="F135" s="545">
        <v>0</v>
      </c>
      <c r="G135" s="545">
        <v>0</v>
      </c>
      <c r="H135" s="545">
        <v>719.2</v>
      </c>
      <c r="I135" s="546">
        <f>E135+F135+G135+H135</f>
        <v>719.2</v>
      </c>
      <c r="J135" s="547">
        <f>I135*C135</f>
        <v>1438.4</v>
      </c>
      <c r="K135" s="437"/>
    </row>
    <row r="136" spans="1:11" x14ac:dyDescent="0.2">
      <c r="A136" s="1"/>
      <c r="B136" s="2"/>
      <c r="C136" s="770"/>
      <c r="D136" s="407"/>
      <c r="E136" s="425"/>
      <c r="F136" s="425"/>
      <c r="G136" s="425"/>
      <c r="H136" s="405"/>
      <c r="I136" s="414"/>
      <c r="J136" s="410"/>
    </row>
    <row r="137" spans="1:11" x14ac:dyDescent="0.2">
      <c r="A137" s="42" t="s">
        <v>96</v>
      </c>
      <c r="B137" s="2" t="s">
        <v>3592</v>
      </c>
      <c r="C137" s="770">
        <v>1</v>
      </c>
      <c r="D137" s="407" t="s">
        <v>199</v>
      </c>
      <c r="E137" s="545">
        <v>0</v>
      </c>
      <c r="F137" s="545">
        <v>0</v>
      </c>
      <c r="G137" s="545">
        <v>0</v>
      </c>
      <c r="H137" s="545">
        <v>18184.14</v>
      </c>
      <c r="I137" s="546">
        <f>E137+F137+G137+H137</f>
        <v>18184.14</v>
      </c>
      <c r="J137" s="547">
        <f>I137*C137</f>
        <v>18184.14</v>
      </c>
      <c r="K137" s="437"/>
    </row>
    <row r="138" spans="1:11" x14ac:dyDescent="0.2">
      <c r="A138" s="1"/>
      <c r="B138" s="2"/>
      <c r="C138" s="770"/>
      <c r="D138" s="407"/>
      <c r="E138" s="425"/>
      <c r="F138" s="425"/>
      <c r="G138" s="425"/>
      <c r="H138" s="405"/>
      <c r="I138" s="414"/>
      <c r="J138" s="410"/>
    </row>
    <row r="139" spans="1:11" x14ac:dyDescent="0.2">
      <c r="A139" s="42" t="s">
        <v>99</v>
      </c>
      <c r="B139" s="2" t="s">
        <v>3593</v>
      </c>
      <c r="C139" s="770">
        <v>2</v>
      </c>
      <c r="D139" s="407" t="s">
        <v>199</v>
      </c>
      <c r="E139" s="545">
        <v>0</v>
      </c>
      <c r="F139" s="545">
        <v>0</v>
      </c>
      <c r="G139" s="545">
        <v>0</v>
      </c>
      <c r="H139" s="545">
        <v>719.2</v>
      </c>
      <c r="I139" s="546">
        <f>E139+F139+G139+H139</f>
        <v>719.2</v>
      </c>
      <c r="J139" s="547">
        <f>I139*C139</f>
        <v>1438.4</v>
      </c>
      <c r="K139" s="437"/>
    </row>
    <row r="140" spans="1:11" x14ac:dyDescent="0.2">
      <c r="A140" s="1"/>
      <c r="B140" s="2"/>
      <c r="C140" s="770"/>
      <c r="D140" s="407"/>
      <c r="E140" s="425"/>
      <c r="F140" s="425"/>
      <c r="G140" s="425"/>
      <c r="H140" s="405"/>
      <c r="I140" s="414"/>
      <c r="J140" s="410"/>
    </row>
    <row r="141" spans="1:11" x14ac:dyDescent="0.2">
      <c r="A141" s="42" t="s">
        <v>101</v>
      </c>
      <c r="B141" s="2" t="s">
        <v>3594</v>
      </c>
      <c r="C141" s="770">
        <v>1</v>
      </c>
      <c r="D141" s="407" t="s">
        <v>199</v>
      </c>
      <c r="E141" s="545">
        <v>0</v>
      </c>
      <c r="F141" s="545">
        <v>0</v>
      </c>
      <c r="G141" s="545">
        <v>0</v>
      </c>
      <c r="H141" s="545">
        <v>18184.14</v>
      </c>
      <c r="I141" s="546">
        <f>E141+F141+G141+H141</f>
        <v>18184.14</v>
      </c>
      <c r="J141" s="547">
        <f>I141*C141</f>
        <v>18184.14</v>
      </c>
      <c r="K141" s="437"/>
    </row>
    <row r="142" spans="1:11" x14ac:dyDescent="0.2">
      <c r="A142" s="1"/>
      <c r="B142" s="2"/>
      <c r="C142" s="770"/>
      <c r="D142" s="407"/>
      <c r="E142" s="425"/>
      <c r="F142" s="425"/>
      <c r="G142" s="425"/>
      <c r="H142" s="405"/>
      <c r="I142" s="414"/>
      <c r="J142" s="410"/>
    </row>
    <row r="143" spans="1:11" x14ac:dyDescent="0.2">
      <c r="A143" s="1"/>
      <c r="B143" s="2"/>
      <c r="C143" s="770"/>
      <c r="D143" s="407"/>
      <c r="E143" s="425"/>
      <c r="F143" s="425"/>
      <c r="G143" s="425"/>
      <c r="H143" s="405"/>
      <c r="I143" s="414"/>
      <c r="J143" s="410"/>
    </row>
    <row r="144" spans="1:11" hidden="1" x14ac:dyDescent="0.2">
      <c r="A144" s="1"/>
      <c r="B144" s="2"/>
      <c r="C144" s="770"/>
      <c r="D144" s="407"/>
      <c r="E144" s="425"/>
      <c r="F144" s="425"/>
      <c r="G144" s="425"/>
      <c r="H144" s="405"/>
      <c r="I144" s="414"/>
      <c r="J144" s="410"/>
    </row>
    <row r="145" spans="1:11" hidden="1" x14ac:dyDescent="0.2">
      <c r="A145" s="1"/>
      <c r="B145" s="2"/>
      <c r="C145" s="770"/>
      <c r="D145" s="407"/>
      <c r="E145" s="425"/>
      <c r="F145" s="425"/>
      <c r="G145" s="425"/>
      <c r="H145" s="405"/>
      <c r="I145" s="414"/>
      <c r="J145" s="410"/>
    </row>
    <row r="146" spans="1:11" hidden="1" x14ac:dyDescent="0.2">
      <c r="A146" s="1"/>
      <c r="B146" s="2"/>
      <c r="C146" s="770"/>
      <c r="D146" s="407"/>
      <c r="E146" s="425"/>
      <c r="F146" s="425"/>
      <c r="G146" s="425"/>
      <c r="H146" s="405"/>
      <c r="I146" s="414"/>
      <c r="J146" s="410"/>
    </row>
    <row r="147" spans="1:11" x14ac:dyDescent="0.2">
      <c r="A147" s="1"/>
      <c r="B147" s="2"/>
      <c r="C147" s="770"/>
      <c r="D147" s="407"/>
      <c r="E147" s="425"/>
      <c r="F147" s="425"/>
      <c r="G147" s="425"/>
      <c r="H147" s="405"/>
      <c r="I147" s="414"/>
      <c r="J147" s="410"/>
    </row>
    <row r="148" spans="1:11" x14ac:dyDescent="0.2">
      <c r="A148" s="1"/>
      <c r="B148" s="2"/>
      <c r="C148" s="770"/>
      <c r="D148" s="407"/>
      <c r="E148" s="425"/>
      <c r="F148" s="425"/>
      <c r="G148" s="425"/>
      <c r="H148" s="405"/>
      <c r="I148" s="414"/>
      <c r="J148" s="410"/>
    </row>
    <row r="149" spans="1:11" x14ac:dyDescent="0.2">
      <c r="A149" s="1"/>
      <c r="B149" s="2"/>
      <c r="C149" s="770"/>
      <c r="D149" s="407"/>
      <c r="E149" s="425"/>
      <c r="F149" s="425"/>
      <c r="G149" s="425"/>
      <c r="H149" s="405"/>
      <c r="I149" s="414"/>
      <c r="J149" s="410"/>
    </row>
    <row r="150" spans="1:11" ht="20.25" customHeight="1" x14ac:dyDescent="0.2">
      <c r="A150" s="1"/>
      <c r="B150" s="2"/>
      <c r="C150" s="770"/>
      <c r="D150" s="407"/>
      <c r="E150" s="425"/>
      <c r="F150" s="425"/>
      <c r="G150" s="425"/>
      <c r="H150" s="405"/>
      <c r="I150" s="414"/>
      <c r="J150" s="410"/>
    </row>
    <row r="151" spans="1:11" x14ac:dyDescent="0.2">
      <c r="A151" s="1"/>
      <c r="B151" s="2"/>
      <c r="C151" s="770"/>
      <c r="D151" s="407"/>
      <c r="E151" s="425"/>
      <c r="F151" s="425"/>
      <c r="G151" s="425"/>
      <c r="H151" s="405"/>
      <c r="I151" s="414"/>
      <c r="J151" s="410"/>
    </row>
    <row r="152" spans="1:11" ht="10.5" customHeight="1" x14ac:dyDescent="0.2">
      <c r="A152" s="1"/>
      <c r="B152" s="2"/>
      <c r="C152" s="770"/>
      <c r="D152" s="407"/>
      <c r="E152" s="425"/>
      <c r="F152" s="425"/>
      <c r="G152" s="425"/>
      <c r="H152" s="405"/>
      <c r="I152" s="414"/>
      <c r="J152" s="410"/>
    </row>
    <row r="153" spans="1:11" s="8" customFormat="1" ht="15.75" thickBot="1" x14ac:dyDescent="0.3">
      <c r="A153" s="66"/>
      <c r="B153" s="32" t="s">
        <v>111</v>
      </c>
      <c r="C153" s="772"/>
      <c r="D153" s="445"/>
      <c r="E153" s="412"/>
      <c r="F153" s="412"/>
      <c r="G153" s="412"/>
      <c r="H153" s="411"/>
      <c r="I153" s="446"/>
      <c r="J153" s="447">
        <f>SUM(J121:J151)</f>
        <v>94075.32</v>
      </c>
      <c r="K153" s="448">
        <v>4</v>
      </c>
    </row>
    <row r="154" spans="1:11" s="4" customFormat="1" ht="15" thickTop="1" x14ac:dyDescent="0.2">
      <c r="A154" s="1"/>
      <c r="B154" s="2"/>
      <c r="C154" s="770"/>
      <c r="D154" s="407"/>
      <c r="E154" s="425"/>
      <c r="F154" s="425"/>
      <c r="G154" s="425"/>
      <c r="H154" s="405"/>
      <c r="I154" s="414"/>
      <c r="J154" s="410"/>
      <c r="K154" s="437"/>
    </row>
    <row r="155" spans="1:11" s="4" customFormat="1" ht="15" x14ac:dyDescent="0.2">
      <c r="A155" s="1"/>
      <c r="B155" s="53" t="s">
        <v>836</v>
      </c>
      <c r="C155" s="809"/>
      <c r="D155" s="407"/>
      <c r="E155" s="425"/>
      <c r="F155" s="425"/>
      <c r="G155" s="425"/>
      <c r="H155" s="405"/>
      <c r="I155" s="414"/>
      <c r="J155" s="410"/>
      <c r="K155" s="437"/>
    </row>
    <row r="156" spans="1:11" s="4" customFormat="1" x14ac:dyDescent="0.2">
      <c r="A156" s="1"/>
      <c r="B156" s="2"/>
      <c r="C156" s="770"/>
      <c r="D156" s="407"/>
      <c r="E156" s="425"/>
      <c r="F156" s="425"/>
      <c r="G156" s="425"/>
      <c r="H156" s="405"/>
      <c r="I156" s="414"/>
      <c r="J156" s="410"/>
      <c r="K156" s="437"/>
    </row>
    <row r="157" spans="1:11" ht="42.75" x14ac:dyDescent="0.2">
      <c r="A157" s="1"/>
      <c r="B157" s="30" t="s">
        <v>3573</v>
      </c>
      <c r="C157" s="770"/>
      <c r="D157" s="407"/>
      <c r="E157" s="425"/>
      <c r="F157" s="425"/>
      <c r="G157" s="425"/>
      <c r="H157" s="405"/>
      <c r="I157" s="414"/>
      <c r="J157" s="410"/>
    </row>
    <row r="158" spans="1:11" x14ac:dyDescent="0.2">
      <c r="A158" s="1"/>
      <c r="B158" s="2"/>
      <c r="C158" s="770"/>
      <c r="D158" s="407"/>
      <c r="E158" s="425"/>
      <c r="F158" s="425"/>
      <c r="G158" s="425"/>
      <c r="H158" s="405"/>
      <c r="I158" s="414"/>
      <c r="J158" s="410"/>
    </row>
    <row r="159" spans="1:11" x14ac:dyDescent="0.2">
      <c r="A159" s="1"/>
      <c r="B159" s="30" t="s">
        <v>850</v>
      </c>
      <c r="C159" s="770"/>
      <c r="D159" s="407"/>
      <c r="E159" s="425"/>
      <c r="F159" s="425"/>
      <c r="G159" s="425"/>
      <c r="H159" s="405"/>
      <c r="I159" s="414"/>
      <c r="J159" s="410"/>
    </row>
    <row r="160" spans="1:11" x14ac:dyDescent="0.2">
      <c r="A160" s="1"/>
      <c r="B160" s="30"/>
      <c r="C160" s="770"/>
      <c r="D160" s="407"/>
      <c r="E160" s="425"/>
      <c r="F160" s="425"/>
      <c r="G160" s="425"/>
      <c r="H160" s="405"/>
      <c r="I160" s="414"/>
      <c r="J160" s="410"/>
    </row>
    <row r="161" spans="1:11" x14ac:dyDescent="0.2">
      <c r="A161" s="246" t="s">
        <v>77</v>
      </c>
      <c r="B161" s="224" t="s">
        <v>3598</v>
      </c>
      <c r="C161" s="779">
        <v>6</v>
      </c>
      <c r="D161" s="444" t="s">
        <v>199</v>
      </c>
      <c r="E161" s="545">
        <v>0</v>
      </c>
      <c r="F161" s="545">
        <v>0</v>
      </c>
      <c r="G161" s="545">
        <v>0</v>
      </c>
      <c r="H161" s="545">
        <v>1746.62</v>
      </c>
      <c r="I161" s="546">
        <f>E161+F161+G161+H161</f>
        <v>1746.62</v>
      </c>
      <c r="J161" s="547">
        <f>I161*C161</f>
        <v>10479.719999999999</v>
      </c>
      <c r="K161" s="437"/>
    </row>
    <row r="162" spans="1:11" x14ac:dyDescent="0.2">
      <c r="A162" s="248"/>
      <c r="B162" s="224"/>
      <c r="C162" s="779"/>
      <c r="D162" s="444"/>
      <c r="E162" s="425"/>
      <c r="F162" s="425"/>
      <c r="G162" s="425"/>
      <c r="H162" s="405"/>
      <c r="I162" s="414"/>
      <c r="J162" s="410"/>
    </row>
    <row r="163" spans="1:11" ht="28.5" x14ac:dyDescent="0.2">
      <c r="A163" s="42" t="s">
        <v>78</v>
      </c>
      <c r="B163" s="224" t="s">
        <v>3599</v>
      </c>
      <c r="C163" s="770">
        <v>41</v>
      </c>
      <c r="D163" s="407" t="s">
        <v>199</v>
      </c>
      <c r="E163" s="545">
        <v>0</v>
      </c>
      <c r="F163" s="545">
        <v>0</v>
      </c>
      <c r="G163" s="545">
        <v>0</v>
      </c>
      <c r="H163" s="545">
        <v>243.54</v>
      </c>
      <c r="I163" s="546">
        <f>E163+F163+G163+H163</f>
        <v>243.54</v>
      </c>
      <c r="J163" s="547">
        <f>I163*C163</f>
        <v>9985.14</v>
      </c>
      <c r="K163" s="437"/>
    </row>
    <row r="164" spans="1:11" x14ac:dyDescent="0.2">
      <c r="A164" s="248"/>
      <c r="B164" s="224"/>
      <c r="C164" s="779"/>
      <c r="D164" s="444"/>
      <c r="E164" s="425"/>
      <c r="F164" s="425"/>
      <c r="G164" s="425"/>
      <c r="H164" s="405"/>
      <c r="I164" s="414"/>
      <c r="J164" s="410"/>
    </row>
    <row r="165" spans="1:11" x14ac:dyDescent="0.2">
      <c r="A165" s="246" t="s">
        <v>79</v>
      </c>
      <c r="B165" s="224" t="s">
        <v>851</v>
      </c>
      <c r="C165" s="779">
        <v>12</v>
      </c>
      <c r="D165" s="444" t="s">
        <v>199</v>
      </c>
      <c r="E165" s="545">
        <v>0</v>
      </c>
      <c r="F165" s="545">
        <v>0</v>
      </c>
      <c r="G165" s="545">
        <v>0</v>
      </c>
      <c r="H165" s="545">
        <v>161.1</v>
      </c>
      <c r="I165" s="546">
        <f>E165+F165+G165+H165</f>
        <v>161.1</v>
      </c>
      <c r="J165" s="547">
        <f>I165*C165</f>
        <v>1933.2</v>
      </c>
      <c r="K165" s="437"/>
    </row>
    <row r="166" spans="1:11" x14ac:dyDescent="0.2">
      <c r="A166" s="248"/>
      <c r="B166" s="224"/>
      <c r="C166" s="779"/>
      <c r="D166" s="444"/>
      <c r="E166" s="425"/>
      <c r="F166" s="425"/>
      <c r="G166" s="425"/>
      <c r="H166" s="405"/>
      <c r="I166" s="414"/>
      <c r="J166" s="410"/>
    </row>
    <row r="167" spans="1:11" x14ac:dyDescent="0.2">
      <c r="A167" s="246" t="s">
        <v>80</v>
      </c>
      <c r="B167" s="224" t="s">
        <v>852</v>
      </c>
      <c r="C167" s="779">
        <v>34</v>
      </c>
      <c r="D167" s="444" t="s">
        <v>199</v>
      </c>
      <c r="E167" s="545">
        <v>0</v>
      </c>
      <c r="F167" s="545">
        <v>0</v>
      </c>
      <c r="G167" s="545">
        <v>0</v>
      </c>
      <c r="H167" s="545">
        <v>48.2</v>
      </c>
      <c r="I167" s="546">
        <f>E167+F167+G167+H167</f>
        <v>48.2</v>
      </c>
      <c r="J167" s="547">
        <f>I167*C167</f>
        <v>1638.8</v>
      </c>
      <c r="K167" s="437"/>
    </row>
    <row r="168" spans="1:11" x14ac:dyDescent="0.2">
      <c r="A168" s="248"/>
      <c r="B168" s="224"/>
      <c r="C168" s="779"/>
      <c r="D168" s="444"/>
      <c r="E168" s="425"/>
      <c r="F168" s="425"/>
      <c r="G168" s="425"/>
      <c r="H168" s="405"/>
      <c r="I168" s="414"/>
      <c r="J168" s="410"/>
    </row>
    <row r="169" spans="1:11" x14ac:dyDescent="0.2">
      <c r="A169" s="246" t="s">
        <v>81</v>
      </c>
      <c r="B169" s="224" t="s">
        <v>853</v>
      </c>
      <c r="C169" s="779">
        <v>13</v>
      </c>
      <c r="D169" s="444" t="s">
        <v>199</v>
      </c>
      <c r="E169" s="545">
        <v>0</v>
      </c>
      <c r="F169" s="545">
        <v>0</v>
      </c>
      <c r="G169" s="545">
        <v>0</v>
      </c>
      <c r="H169" s="545">
        <v>285.39999999999998</v>
      </c>
      <c r="I169" s="546">
        <f>E169+F169+G169+H169</f>
        <v>285.39999999999998</v>
      </c>
      <c r="J169" s="547">
        <f>I169*C169</f>
        <v>3710.2</v>
      </c>
      <c r="K169" s="437"/>
    </row>
    <row r="170" spans="1:11" x14ac:dyDescent="0.2">
      <c r="A170" s="248"/>
      <c r="B170" s="224"/>
      <c r="C170" s="779"/>
      <c r="D170" s="444"/>
      <c r="E170" s="425"/>
      <c r="F170" s="425"/>
      <c r="G170" s="425"/>
      <c r="H170" s="405"/>
      <c r="I170" s="414"/>
      <c r="J170" s="410"/>
    </row>
    <row r="171" spans="1:11" x14ac:dyDescent="0.2">
      <c r="A171" s="246" t="s">
        <v>92</v>
      </c>
      <c r="B171" s="224" t="s">
        <v>854</v>
      </c>
      <c r="C171" s="779">
        <v>219</v>
      </c>
      <c r="D171" s="444" t="s">
        <v>199</v>
      </c>
      <c r="E171" s="545">
        <v>0</v>
      </c>
      <c r="F171" s="545">
        <v>0</v>
      </c>
      <c r="G171" s="545">
        <v>0</v>
      </c>
      <c r="H171" s="545">
        <v>78.64</v>
      </c>
      <c r="I171" s="546">
        <f>E171+F171+G171+H171</f>
        <v>78.64</v>
      </c>
      <c r="J171" s="547">
        <f>I171*C171</f>
        <v>17222.16</v>
      </c>
      <c r="K171" s="437"/>
    </row>
    <row r="172" spans="1:11" x14ac:dyDescent="0.2">
      <c r="A172" s="248"/>
      <c r="B172" s="224"/>
      <c r="C172" s="779"/>
      <c r="D172" s="444"/>
      <c r="E172" s="425"/>
      <c r="F172" s="425"/>
      <c r="G172" s="425"/>
      <c r="H172" s="405"/>
      <c r="I172" s="414"/>
      <c r="J172" s="410"/>
    </row>
    <row r="173" spans="1:11" x14ac:dyDescent="0.2">
      <c r="A173" s="246" t="s">
        <v>94</v>
      </c>
      <c r="B173" s="224" t="s">
        <v>855</v>
      </c>
      <c r="C173" s="779">
        <v>12</v>
      </c>
      <c r="D173" s="444" t="s">
        <v>199</v>
      </c>
      <c r="E173" s="545">
        <v>0</v>
      </c>
      <c r="F173" s="545">
        <v>0</v>
      </c>
      <c r="G173" s="545">
        <v>0</v>
      </c>
      <c r="H173" s="545">
        <v>148.41</v>
      </c>
      <c r="I173" s="546">
        <f>E173+F173+G173+H173</f>
        <v>148.41</v>
      </c>
      <c r="J173" s="547">
        <f>I173*C173</f>
        <v>1780.92</v>
      </c>
      <c r="K173" s="437"/>
    </row>
    <row r="174" spans="1:11" x14ac:dyDescent="0.2">
      <c r="A174" s="248"/>
      <c r="B174" s="224"/>
      <c r="C174" s="779"/>
      <c r="D174" s="444"/>
      <c r="E174" s="425"/>
      <c r="F174" s="425"/>
      <c r="G174" s="425"/>
      <c r="H174" s="405"/>
      <c r="I174" s="414"/>
      <c r="J174" s="410"/>
    </row>
    <row r="175" spans="1:11" x14ac:dyDescent="0.2">
      <c r="A175" s="246" t="s">
        <v>96</v>
      </c>
      <c r="B175" s="224" t="s">
        <v>856</v>
      </c>
      <c r="C175" s="779">
        <v>56</v>
      </c>
      <c r="D175" s="444" t="s">
        <v>199</v>
      </c>
      <c r="E175" s="545">
        <v>0</v>
      </c>
      <c r="F175" s="545">
        <v>0</v>
      </c>
      <c r="G175" s="545">
        <v>0</v>
      </c>
      <c r="H175" s="545">
        <v>107.82</v>
      </c>
      <c r="I175" s="546">
        <f>E175+F175+G175+H175</f>
        <v>107.82</v>
      </c>
      <c r="J175" s="547">
        <f>I175*C175</f>
        <v>6037.92</v>
      </c>
      <c r="K175" s="437"/>
    </row>
    <row r="176" spans="1:11" x14ac:dyDescent="0.2">
      <c r="A176" s="1"/>
      <c r="B176" s="2"/>
      <c r="C176" s="770"/>
      <c r="D176" s="407"/>
      <c r="E176" s="425"/>
      <c r="F176" s="425"/>
      <c r="G176" s="425"/>
      <c r="H176" s="405"/>
      <c r="I176" s="414"/>
      <c r="J176" s="410"/>
    </row>
    <row r="177" spans="1:11" x14ac:dyDescent="0.2">
      <c r="A177" s="1"/>
      <c r="B177" s="2"/>
      <c r="C177" s="770"/>
      <c r="D177" s="407"/>
      <c r="E177" s="425"/>
      <c r="F177" s="425"/>
      <c r="G177" s="425"/>
      <c r="H177" s="405"/>
      <c r="I177" s="414"/>
      <c r="J177" s="410"/>
    </row>
    <row r="178" spans="1:11" x14ac:dyDescent="0.2">
      <c r="A178" s="1"/>
      <c r="B178" s="2"/>
      <c r="C178" s="770"/>
      <c r="D178" s="407"/>
      <c r="E178" s="425"/>
      <c r="F178" s="425"/>
      <c r="G178" s="425"/>
      <c r="H178" s="405"/>
      <c r="I178" s="414"/>
      <c r="J178" s="410"/>
    </row>
    <row r="179" spans="1:11" x14ac:dyDescent="0.2">
      <c r="A179" s="1"/>
      <c r="B179" s="2"/>
      <c r="C179" s="770"/>
      <c r="D179" s="407"/>
      <c r="E179" s="425"/>
      <c r="F179" s="425"/>
      <c r="G179" s="425"/>
      <c r="H179" s="405"/>
      <c r="I179" s="414"/>
      <c r="J179" s="410"/>
    </row>
    <row r="180" spans="1:11" x14ac:dyDescent="0.2">
      <c r="A180" s="1"/>
      <c r="B180" s="2"/>
      <c r="C180" s="770"/>
      <c r="D180" s="407"/>
      <c r="E180" s="425"/>
      <c r="F180" s="425"/>
      <c r="G180" s="425"/>
      <c r="H180" s="405"/>
      <c r="I180" s="414"/>
      <c r="J180" s="410"/>
    </row>
    <row r="181" spans="1:11" x14ac:dyDescent="0.2">
      <c r="A181" s="1"/>
      <c r="B181" s="2"/>
      <c r="C181" s="770"/>
      <c r="D181" s="407"/>
      <c r="E181" s="425"/>
      <c r="F181" s="425"/>
      <c r="G181" s="425"/>
      <c r="H181" s="405"/>
      <c r="I181" s="414"/>
      <c r="J181" s="410"/>
    </row>
    <row r="182" spans="1:11" x14ac:dyDescent="0.2">
      <c r="A182" s="1"/>
      <c r="B182" s="2"/>
      <c r="C182" s="770"/>
      <c r="D182" s="407"/>
      <c r="E182" s="425"/>
      <c r="F182" s="425"/>
      <c r="G182" s="425"/>
      <c r="H182" s="405"/>
      <c r="I182" s="414"/>
      <c r="J182" s="410"/>
    </row>
    <row r="183" spans="1:11" hidden="1" x14ac:dyDescent="0.2">
      <c r="A183" s="1"/>
      <c r="B183" s="2"/>
      <c r="C183" s="770"/>
      <c r="D183" s="407"/>
      <c r="E183" s="425"/>
      <c r="F183" s="425"/>
      <c r="G183" s="425"/>
      <c r="H183" s="405"/>
      <c r="I183" s="414"/>
      <c r="J183" s="410"/>
    </row>
    <row r="184" spans="1:11" hidden="1" x14ac:dyDescent="0.2">
      <c r="A184" s="1"/>
      <c r="B184" s="2"/>
      <c r="C184" s="770"/>
      <c r="D184" s="407"/>
      <c r="E184" s="425"/>
      <c r="F184" s="425"/>
      <c r="G184" s="425"/>
      <c r="H184" s="405"/>
      <c r="I184" s="414"/>
      <c r="J184" s="410"/>
    </row>
    <row r="185" spans="1:11" x14ac:dyDescent="0.2">
      <c r="A185" s="1"/>
      <c r="B185" s="2"/>
      <c r="C185" s="770"/>
      <c r="D185" s="407"/>
      <c r="E185" s="425"/>
      <c r="F185" s="425"/>
      <c r="G185" s="425"/>
      <c r="H185" s="405"/>
      <c r="I185" s="414"/>
      <c r="J185" s="410"/>
    </row>
    <row r="186" spans="1:11" x14ac:dyDescent="0.2">
      <c r="A186" s="1"/>
      <c r="B186" s="2"/>
      <c r="C186" s="770"/>
      <c r="D186" s="407"/>
      <c r="E186" s="425"/>
      <c r="F186" s="425"/>
      <c r="G186" s="425"/>
      <c r="H186" s="405"/>
      <c r="I186" s="414"/>
      <c r="J186" s="410"/>
    </row>
    <row r="187" spans="1:11" x14ac:dyDescent="0.2">
      <c r="A187" s="1"/>
      <c r="B187" s="2"/>
      <c r="C187" s="770"/>
      <c r="D187" s="407"/>
      <c r="E187" s="425"/>
      <c r="F187" s="425"/>
      <c r="G187" s="425"/>
      <c r="H187" s="405"/>
      <c r="I187" s="414"/>
      <c r="J187" s="410"/>
    </row>
    <row r="188" spans="1:11" x14ac:dyDescent="0.2">
      <c r="A188" s="1"/>
      <c r="B188" s="2"/>
      <c r="C188" s="770"/>
      <c r="D188" s="407"/>
      <c r="E188" s="425"/>
      <c r="F188" s="425"/>
      <c r="G188" s="425"/>
      <c r="H188" s="405"/>
      <c r="I188" s="414"/>
      <c r="J188" s="410"/>
    </row>
    <row r="189" spans="1:11" ht="9.75" customHeight="1" x14ac:dyDescent="0.2">
      <c r="A189" s="1"/>
      <c r="B189" s="2"/>
      <c r="C189" s="770"/>
      <c r="D189" s="407"/>
      <c r="E189" s="425"/>
      <c r="F189" s="425"/>
      <c r="G189" s="425"/>
      <c r="H189" s="405"/>
      <c r="I189" s="414"/>
      <c r="J189" s="410"/>
    </row>
    <row r="190" spans="1:11" s="8" customFormat="1" ht="15.75" thickBot="1" x14ac:dyDescent="0.3">
      <c r="A190" s="66"/>
      <c r="B190" s="32" t="s">
        <v>111</v>
      </c>
      <c r="C190" s="772"/>
      <c r="D190" s="445"/>
      <c r="E190" s="412"/>
      <c r="F190" s="412"/>
      <c r="G190" s="412"/>
      <c r="H190" s="411"/>
      <c r="I190" s="446"/>
      <c r="J190" s="447">
        <f>SUM(J158:J188)</f>
        <v>52788.06</v>
      </c>
      <c r="K190" s="448">
        <v>5</v>
      </c>
    </row>
    <row r="191" spans="1:11" s="8" customFormat="1" ht="15.75" thickTop="1" x14ac:dyDescent="0.25">
      <c r="A191" s="250"/>
      <c r="B191" s="67"/>
      <c r="C191" s="863"/>
      <c r="D191" s="465"/>
      <c r="E191" s="466"/>
      <c r="F191" s="466"/>
      <c r="G191" s="466"/>
      <c r="H191" s="467"/>
      <c r="I191" s="487"/>
      <c r="J191" s="488"/>
      <c r="K191" s="448"/>
    </row>
    <row r="192" spans="1:11" ht="15" x14ac:dyDescent="0.2">
      <c r="A192" s="1"/>
      <c r="B192" s="29" t="s">
        <v>857</v>
      </c>
      <c r="C192" s="770"/>
      <c r="D192" s="407"/>
      <c r="E192" s="425"/>
      <c r="F192" s="425"/>
      <c r="G192" s="425"/>
      <c r="H192" s="405"/>
      <c r="I192" s="414"/>
      <c r="J192" s="410"/>
    </row>
    <row r="193" spans="1:11" x14ac:dyDescent="0.2">
      <c r="A193" s="1"/>
      <c r="B193" s="2"/>
      <c r="C193" s="770"/>
      <c r="D193" s="407"/>
      <c r="E193" s="425"/>
      <c r="F193" s="425"/>
      <c r="G193" s="425"/>
      <c r="H193" s="405"/>
      <c r="I193" s="414"/>
      <c r="J193" s="410"/>
    </row>
    <row r="194" spans="1:11" ht="71.25" x14ac:dyDescent="0.2">
      <c r="A194" s="1"/>
      <c r="B194" s="30" t="s">
        <v>858</v>
      </c>
      <c r="C194" s="770"/>
      <c r="D194" s="407"/>
      <c r="E194" s="425"/>
      <c r="F194" s="425"/>
      <c r="G194" s="425"/>
      <c r="H194" s="405"/>
      <c r="I194" s="414"/>
      <c r="J194" s="410"/>
    </row>
    <row r="195" spans="1:11" x14ac:dyDescent="0.2">
      <c r="A195" s="1"/>
      <c r="B195" s="2"/>
      <c r="C195" s="770"/>
      <c r="D195" s="407"/>
      <c r="E195" s="425"/>
      <c r="F195" s="425"/>
      <c r="G195" s="425"/>
      <c r="H195" s="405"/>
      <c r="I195" s="414"/>
      <c r="J195" s="410"/>
    </row>
    <row r="196" spans="1:11" ht="28.5" x14ac:dyDescent="0.2">
      <c r="A196" s="1" t="s">
        <v>77</v>
      </c>
      <c r="B196" s="2" t="s">
        <v>859</v>
      </c>
      <c r="C196" s="770">
        <v>1</v>
      </c>
      <c r="D196" s="407" t="s">
        <v>199</v>
      </c>
      <c r="E196" s="545">
        <v>0</v>
      </c>
      <c r="F196" s="545">
        <v>0</v>
      </c>
      <c r="G196" s="545">
        <v>0</v>
      </c>
      <c r="H196" s="545">
        <v>2080.8200000000002</v>
      </c>
      <c r="I196" s="546">
        <f>E196+F196+G196+H196</f>
        <v>2080.8200000000002</v>
      </c>
      <c r="J196" s="547">
        <f>I196*C196</f>
        <v>2080.8200000000002</v>
      </c>
      <c r="K196" s="437"/>
    </row>
    <row r="197" spans="1:11" x14ac:dyDescent="0.2">
      <c r="A197" s="1"/>
      <c r="B197" s="2"/>
      <c r="C197" s="770"/>
      <c r="D197" s="407"/>
      <c r="E197" s="425"/>
      <c r="F197" s="425"/>
      <c r="G197" s="425"/>
      <c r="H197" s="405"/>
      <c r="I197" s="414"/>
      <c r="J197" s="410"/>
    </row>
    <row r="198" spans="1:11" ht="42.75" x14ac:dyDescent="0.2">
      <c r="A198" s="1" t="s">
        <v>78</v>
      </c>
      <c r="B198" s="2" t="s">
        <v>860</v>
      </c>
      <c r="C198" s="779">
        <v>4</v>
      </c>
      <c r="D198" s="444" t="s">
        <v>199</v>
      </c>
      <c r="E198" s="545">
        <v>0</v>
      </c>
      <c r="F198" s="545">
        <v>0</v>
      </c>
      <c r="G198" s="545">
        <v>0</v>
      </c>
      <c r="H198" s="545">
        <v>5712.13</v>
      </c>
      <c r="I198" s="546">
        <f>E198+F198+G198+H198</f>
        <v>5712.13</v>
      </c>
      <c r="J198" s="547">
        <f>I198*C198</f>
        <v>22848.52</v>
      </c>
      <c r="K198" s="437"/>
    </row>
    <row r="199" spans="1:11" ht="6.75" customHeight="1" x14ac:dyDescent="0.2">
      <c r="A199" s="1"/>
      <c r="B199" s="2"/>
      <c r="C199" s="770"/>
      <c r="D199" s="407"/>
      <c r="E199" s="425"/>
      <c r="F199" s="425"/>
      <c r="G199" s="425"/>
      <c r="H199" s="405"/>
      <c r="I199" s="414"/>
      <c r="J199" s="410"/>
    </row>
    <row r="200" spans="1:11" ht="42.75" x14ac:dyDescent="0.2">
      <c r="A200" s="1" t="s">
        <v>79</v>
      </c>
      <c r="B200" s="2" t="s">
        <v>861</v>
      </c>
      <c r="C200" s="779">
        <v>2</v>
      </c>
      <c r="D200" s="444" t="s">
        <v>199</v>
      </c>
      <c r="E200" s="545">
        <v>0</v>
      </c>
      <c r="F200" s="545">
        <v>0</v>
      </c>
      <c r="G200" s="545">
        <v>0</v>
      </c>
      <c r="H200" s="545">
        <v>5859.82</v>
      </c>
      <c r="I200" s="546">
        <f>E200+F200+G200+H200</f>
        <v>5859.82</v>
      </c>
      <c r="J200" s="547">
        <f>I200*C200</f>
        <v>11719.64</v>
      </c>
      <c r="K200" s="437"/>
    </row>
    <row r="201" spans="1:11" ht="6.75" customHeight="1" x14ac:dyDescent="0.2">
      <c r="A201" s="1"/>
      <c r="B201" s="2"/>
      <c r="C201" s="770"/>
      <c r="D201" s="407"/>
      <c r="E201" s="425"/>
      <c r="F201" s="425"/>
      <c r="G201" s="425"/>
      <c r="H201" s="405"/>
      <c r="I201" s="414"/>
      <c r="J201" s="410"/>
    </row>
    <row r="202" spans="1:11" ht="42.75" x14ac:dyDescent="0.2">
      <c r="A202" s="1" t="s">
        <v>80</v>
      </c>
      <c r="B202" s="2" t="s">
        <v>862</v>
      </c>
      <c r="C202" s="779">
        <v>4</v>
      </c>
      <c r="D202" s="444" t="s">
        <v>199</v>
      </c>
      <c r="E202" s="545">
        <v>0</v>
      </c>
      <c r="F202" s="545">
        <v>0</v>
      </c>
      <c r="G202" s="545">
        <v>0</v>
      </c>
      <c r="H202" s="545">
        <v>5907.31</v>
      </c>
      <c r="I202" s="546">
        <f>E202+F202+G202+H202</f>
        <v>5907.31</v>
      </c>
      <c r="J202" s="547">
        <f>I202*C202</f>
        <v>23629.24</v>
      </c>
      <c r="K202" s="437"/>
    </row>
    <row r="203" spans="1:11" ht="6.75" customHeight="1" x14ac:dyDescent="0.2">
      <c r="A203" s="1"/>
      <c r="B203" s="2"/>
      <c r="C203" s="770"/>
      <c r="D203" s="407"/>
      <c r="E203" s="425"/>
      <c r="F203" s="425"/>
      <c r="G203" s="425"/>
      <c r="H203" s="405"/>
      <c r="I203" s="414"/>
      <c r="J203" s="410"/>
    </row>
    <row r="204" spans="1:11" ht="42.75" x14ac:dyDescent="0.2">
      <c r="A204" s="1" t="s">
        <v>81</v>
      </c>
      <c r="B204" s="2" t="s">
        <v>3467</v>
      </c>
      <c r="C204" s="779">
        <v>2</v>
      </c>
      <c r="D204" s="444" t="s">
        <v>199</v>
      </c>
      <c r="E204" s="545">
        <v>0</v>
      </c>
      <c r="F204" s="545">
        <v>0</v>
      </c>
      <c r="G204" s="545">
        <v>0</v>
      </c>
      <c r="H204" s="545">
        <v>6169.5</v>
      </c>
      <c r="I204" s="546">
        <f>E204+F204+G204+H204</f>
        <v>6169.5</v>
      </c>
      <c r="J204" s="547">
        <f>I204*C204</f>
        <v>12339</v>
      </c>
      <c r="K204" s="437"/>
    </row>
    <row r="205" spans="1:11" ht="6.75" customHeight="1" x14ac:dyDescent="0.2">
      <c r="A205" s="1"/>
      <c r="B205" s="2"/>
      <c r="C205" s="770"/>
      <c r="D205" s="407"/>
      <c r="E205" s="425"/>
      <c r="F205" s="425"/>
      <c r="G205" s="425"/>
      <c r="H205" s="405"/>
      <c r="I205" s="414"/>
      <c r="J205" s="410"/>
    </row>
    <row r="206" spans="1:11" ht="42.75" x14ac:dyDescent="0.2">
      <c r="A206" s="1" t="s">
        <v>92</v>
      </c>
      <c r="B206" s="2" t="s">
        <v>863</v>
      </c>
      <c r="C206" s="779">
        <v>2</v>
      </c>
      <c r="D206" s="444" t="s">
        <v>199</v>
      </c>
      <c r="E206" s="545">
        <v>0</v>
      </c>
      <c r="F206" s="545">
        <v>0</v>
      </c>
      <c r="G206" s="545">
        <v>0</v>
      </c>
      <c r="H206" s="545">
        <v>7104.01</v>
      </c>
      <c r="I206" s="546">
        <f>E206+F206+G206+H206</f>
        <v>7104.01</v>
      </c>
      <c r="J206" s="547">
        <f>I206*C206</f>
        <v>14208.02</v>
      </c>
      <c r="K206" s="437"/>
    </row>
    <row r="207" spans="1:11" ht="6.75" customHeight="1" x14ac:dyDescent="0.2">
      <c r="A207" s="1"/>
      <c r="B207" s="2"/>
      <c r="C207" s="770"/>
      <c r="D207" s="407"/>
      <c r="E207" s="425"/>
      <c r="F207" s="425"/>
      <c r="G207" s="425"/>
      <c r="H207" s="405"/>
      <c r="I207" s="414"/>
      <c r="J207" s="410"/>
    </row>
    <row r="208" spans="1:11" ht="42.75" x14ac:dyDescent="0.2">
      <c r="A208" s="1" t="s">
        <v>94</v>
      </c>
      <c r="B208" s="2" t="s">
        <v>864</v>
      </c>
      <c r="C208" s="779">
        <v>5</v>
      </c>
      <c r="D208" s="444" t="s">
        <v>199</v>
      </c>
      <c r="E208" s="545">
        <v>0</v>
      </c>
      <c r="F208" s="545">
        <v>0</v>
      </c>
      <c r="G208" s="545">
        <v>0</v>
      </c>
      <c r="H208" s="545">
        <v>7232.59</v>
      </c>
      <c r="I208" s="546">
        <f>E208+F208+G208+H208</f>
        <v>7232.59</v>
      </c>
      <c r="J208" s="547">
        <f>I208*C208</f>
        <v>36162.949999999997</v>
      </c>
      <c r="K208" s="437"/>
    </row>
    <row r="209" spans="1:11" x14ac:dyDescent="0.2">
      <c r="A209" s="1"/>
      <c r="B209" s="2"/>
      <c r="C209" s="779"/>
      <c r="D209" s="444"/>
      <c r="E209" s="425"/>
      <c r="F209" s="425"/>
      <c r="G209" s="425"/>
      <c r="H209" s="405"/>
      <c r="I209" s="414"/>
      <c r="J209" s="410"/>
    </row>
    <row r="210" spans="1:11" x14ac:dyDescent="0.2">
      <c r="A210" s="1"/>
      <c r="B210" s="2"/>
      <c r="C210" s="779"/>
      <c r="D210" s="444"/>
      <c r="E210" s="425"/>
      <c r="F210" s="425"/>
      <c r="G210" s="425"/>
      <c r="H210" s="405"/>
      <c r="I210" s="414"/>
      <c r="J210" s="410"/>
    </row>
    <row r="211" spans="1:11" hidden="1" x14ac:dyDescent="0.2">
      <c r="A211" s="1"/>
      <c r="B211" s="2"/>
      <c r="C211" s="779"/>
      <c r="D211" s="444"/>
      <c r="E211" s="425"/>
      <c r="F211" s="425"/>
      <c r="G211" s="425"/>
      <c r="H211" s="405"/>
      <c r="I211" s="414"/>
      <c r="J211" s="410"/>
    </row>
    <row r="212" spans="1:11" ht="9.75" customHeight="1" x14ac:dyDescent="0.2">
      <c r="A212" s="1"/>
      <c r="B212" s="2"/>
      <c r="C212" s="770"/>
      <c r="D212" s="407"/>
      <c r="E212" s="425"/>
      <c r="F212" s="425"/>
      <c r="G212" s="425"/>
      <c r="H212" s="405"/>
      <c r="I212" s="414"/>
      <c r="J212" s="410"/>
    </row>
    <row r="213" spans="1:11" ht="4.5" customHeight="1" x14ac:dyDescent="0.2">
      <c r="A213" s="1"/>
      <c r="B213" s="2"/>
      <c r="C213" s="770"/>
      <c r="D213" s="407"/>
      <c r="E213" s="425"/>
      <c r="F213" s="425"/>
      <c r="G213" s="425"/>
      <c r="H213" s="405"/>
      <c r="I213" s="414"/>
      <c r="J213" s="410"/>
    </row>
    <row r="214" spans="1:11" ht="12.75" customHeight="1" x14ac:dyDescent="0.2">
      <c r="A214" s="1"/>
      <c r="B214" s="2"/>
      <c r="C214" s="770"/>
      <c r="D214" s="407"/>
      <c r="E214" s="425"/>
      <c r="F214" s="425"/>
      <c r="G214" s="425"/>
      <c r="H214" s="405"/>
      <c r="I214" s="414"/>
      <c r="J214" s="410"/>
    </row>
    <row r="215" spans="1:11" ht="8.25" customHeight="1" x14ac:dyDescent="0.2">
      <c r="A215" s="1"/>
      <c r="B215" s="2"/>
      <c r="C215" s="770"/>
      <c r="D215" s="407"/>
      <c r="E215" s="425"/>
      <c r="F215" s="425"/>
      <c r="G215" s="425"/>
      <c r="H215" s="405"/>
      <c r="I215" s="414"/>
      <c r="J215" s="410"/>
    </row>
    <row r="216" spans="1:11" s="8" customFormat="1" ht="15.75" thickBot="1" x14ac:dyDescent="0.3">
      <c r="A216" s="66"/>
      <c r="B216" s="32" t="s">
        <v>111</v>
      </c>
      <c r="C216" s="772"/>
      <c r="D216" s="445"/>
      <c r="E216" s="412"/>
      <c r="F216" s="412"/>
      <c r="G216" s="412"/>
      <c r="H216" s="411"/>
      <c r="I216" s="446"/>
      <c r="J216" s="447">
        <f>SUM(J192:J214)</f>
        <v>122988.19</v>
      </c>
      <c r="K216" s="448">
        <v>6</v>
      </c>
    </row>
    <row r="217" spans="1:11" s="8" customFormat="1" ht="12" customHeight="1" thickTop="1" x14ac:dyDescent="0.25">
      <c r="A217" s="250"/>
      <c r="B217" s="67"/>
      <c r="C217" s="863"/>
      <c r="D217" s="465"/>
      <c r="E217" s="466"/>
      <c r="F217" s="466"/>
      <c r="G217" s="466"/>
      <c r="H217" s="467"/>
      <c r="I217" s="487"/>
      <c r="J217" s="488"/>
      <c r="K217" s="448"/>
    </row>
    <row r="218" spans="1:11" ht="15" x14ac:dyDescent="0.2">
      <c r="A218" s="1"/>
      <c r="B218" s="29" t="s">
        <v>865</v>
      </c>
      <c r="C218" s="770"/>
      <c r="D218" s="407"/>
      <c r="E218" s="425"/>
      <c r="F218" s="425"/>
      <c r="G218" s="425"/>
      <c r="H218" s="405"/>
      <c r="I218" s="414"/>
      <c r="J218" s="410"/>
    </row>
    <row r="219" spans="1:11" ht="12" customHeight="1" x14ac:dyDescent="0.2">
      <c r="A219" s="1"/>
      <c r="B219" s="2"/>
      <c r="C219" s="770"/>
      <c r="D219" s="407"/>
      <c r="E219" s="425"/>
      <c r="F219" s="425"/>
      <c r="G219" s="425"/>
      <c r="H219" s="405"/>
      <c r="I219" s="414"/>
      <c r="J219" s="410"/>
    </row>
    <row r="220" spans="1:11" ht="73.5" customHeight="1" x14ac:dyDescent="0.2">
      <c r="A220" s="1"/>
      <c r="B220" s="30" t="s">
        <v>866</v>
      </c>
      <c r="C220" s="770"/>
      <c r="D220" s="407"/>
      <c r="E220" s="425"/>
      <c r="F220" s="425"/>
      <c r="G220" s="425"/>
      <c r="H220" s="405"/>
      <c r="I220" s="414"/>
      <c r="J220" s="410"/>
    </row>
    <row r="221" spans="1:11" ht="12" customHeight="1" x14ac:dyDescent="0.2">
      <c r="A221" s="1"/>
      <c r="B221" s="2"/>
      <c r="C221" s="770"/>
      <c r="D221" s="407"/>
      <c r="E221" s="425"/>
      <c r="F221" s="425"/>
      <c r="G221" s="425"/>
      <c r="H221" s="405"/>
      <c r="I221" s="414"/>
      <c r="J221" s="410"/>
    </row>
    <row r="222" spans="1:11" ht="26.25" customHeight="1" x14ac:dyDescent="0.2">
      <c r="A222" s="1" t="s">
        <v>77</v>
      </c>
      <c r="B222" s="2" t="s">
        <v>3468</v>
      </c>
      <c r="C222" s="770">
        <v>2</v>
      </c>
      <c r="D222" s="407" t="s">
        <v>199</v>
      </c>
      <c r="E222" s="545">
        <v>0</v>
      </c>
      <c r="F222" s="545">
        <v>0</v>
      </c>
      <c r="G222" s="545">
        <v>0</v>
      </c>
      <c r="H222" s="545">
        <v>14088.32</v>
      </c>
      <c r="I222" s="546">
        <f>E222+F222+G222+H222</f>
        <v>14088.32</v>
      </c>
      <c r="J222" s="547">
        <f>I222*C222</f>
        <v>28176.639999999999</v>
      </c>
      <c r="K222" s="437"/>
    </row>
    <row r="223" spans="1:11" ht="12" customHeight="1" x14ac:dyDescent="0.2">
      <c r="A223" s="1"/>
      <c r="B223" s="2"/>
      <c r="C223" s="770"/>
      <c r="D223" s="407"/>
      <c r="E223" s="425"/>
      <c r="F223" s="425"/>
      <c r="G223" s="425"/>
      <c r="H223" s="405"/>
      <c r="I223" s="414"/>
      <c r="J223" s="410"/>
    </row>
    <row r="224" spans="1:11" ht="29.25" customHeight="1" x14ac:dyDescent="0.2">
      <c r="A224" s="1" t="s">
        <v>78</v>
      </c>
      <c r="B224" s="2" t="s">
        <v>3470</v>
      </c>
      <c r="C224" s="770">
        <v>2</v>
      </c>
      <c r="D224" s="407" t="s">
        <v>199</v>
      </c>
      <c r="E224" s="545">
        <v>0</v>
      </c>
      <c r="F224" s="545">
        <v>0</v>
      </c>
      <c r="G224" s="545">
        <v>0</v>
      </c>
      <c r="H224" s="545">
        <v>14088.32</v>
      </c>
      <c r="I224" s="546">
        <f>E224+F224+G224+H224</f>
        <v>14088.32</v>
      </c>
      <c r="J224" s="547">
        <f>I224*C224</f>
        <v>28176.639999999999</v>
      </c>
      <c r="K224" s="437"/>
    </row>
    <row r="225" spans="1:11" ht="12" customHeight="1" x14ac:dyDescent="0.2">
      <c r="A225" s="1"/>
      <c r="B225" s="2"/>
      <c r="C225" s="770"/>
      <c r="D225" s="407"/>
      <c r="E225" s="425"/>
      <c r="F225" s="425"/>
      <c r="G225" s="425"/>
      <c r="H225" s="405"/>
      <c r="I225" s="414"/>
      <c r="J225" s="410"/>
    </row>
    <row r="226" spans="1:11" ht="27" customHeight="1" x14ac:dyDescent="0.2">
      <c r="A226" s="1" t="s">
        <v>79</v>
      </c>
      <c r="B226" s="2" t="s">
        <v>3471</v>
      </c>
      <c r="C226" s="770">
        <v>1</v>
      </c>
      <c r="D226" s="407" t="s">
        <v>199</v>
      </c>
      <c r="E226" s="545">
        <v>0</v>
      </c>
      <c r="F226" s="545">
        <v>0</v>
      </c>
      <c r="G226" s="545">
        <v>0</v>
      </c>
      <c r="H226" s="545">
        <v>13424.14</v>
      </c>
      <c r="I226" s="546">
        <f>E226+F226+G226+H226</f>
        <v>13424.14</v>
      </c>
      <c r="J226" s="547">
        <f>I226*C226</f>
        <v>13424.14</v>
      </c>
      <c r="K226" s="437"/>
    </row>
    <row r="227" spans="1:11" ht="12" customHeight="1" x14ac:dyDescent="0.2">
      <c r="A227" s="1"/>
      <c r="B227" s="2"/>
      <c r="C227" s="770"/>
      <c r="D227" s="407"/>
      <c r="E227" s="425"/>
      <c r="F227" s="425"/>
      <c r="G227" s="425"/>
      <c r="H227" s="405"/>
      <c r="I227" s="414"/>
      <c r="J227" s="410"/>
    </row>
    <row r="228" spans="1:11" ht="27.75" customHeight="1" x14ac:dyDescent="0.2">
      <c r="A228" s="1" t="s">
        <v>80</v>
      </c>
      <c r="B228" s="2" t="s">
        <v>3469</v>
      </c>
      <c r="C228" s="770">
        <v>1</v>
      </c>
      <c r="D228" s="407" t="s">
        <v>199</v>
      </c>
      <c r="E228" s="545">
        <v>0</v>
      </c>
      <c r="F228" s="545">
        <v>0</v>
      </c>
      <c r="G228" s="545">
        <v>0</v>
      </c>
      <c r="H228" s="545">
        <v>17034.7</v>
      </c>
      <c r="I228" s="546">
        <f>E228+F228+G228+H228</f>
        <v>17034.7</v>
      </c>
      <c r="J228" s="547">
        <f>I228*C228</f>
        <v>17034.7</v>
      </c>
      <c r="K228" s="437"/>
    </row>
    <row r="229" spans="1:11" ht="12" customHeight="1" x14ac:dyDescent="0.2">
      <c r="A229" s="1"/>
      <c r="B229" s="2"/>
      <c r="C229" s="770"/>
      <c r="D229" s="407"/>
      <c r="E229" s="425"/>
      <c r="F229" s="425"/>
      <c r="G229" s="425"/>
      <c r="H229" s="405"/>
      <c r="I229" s="414"/>
      <c r="J229" s="410"/>
    </row>
    <row r="230" spans="1:11" ht="28.5" customHeight="1" x14ac:dyDescent="0.2">
      <c r="A230" s="1" t="s">
        <v>81</v>
      </c>
      <c r="B230" s="2" t="s">
        <v>3472</v>
      </c>
      <c r="C230" s="770">
        <v>1</v>
      </c>
      <c r="D230" s="407" t="s">
        <v>199</v>
      </c>
      <c r="E230" s="545">
        <v>0</v>
      </c>
      <c r="F230" s="545">
        <v>0</v>
      </c>
      <c r="G230" s="545">
        <v>0</v>
      </c>
      <c r="H230" s="545">
        <v>17199.18</v>
      </c>
      <c r="I230" s="546">
        <f>E230+F230+G230+H230</f>
        <v>17199.18</v>
      </c>
      <c r="J230" s="547">
        <f>I230*C230</f>
        <v>17199.18</v>
      </c>
      <c r="K230" s="437"/>
    </row>
    <row r="231" spans="1:11" ht="12" customHeight="1" x14ac:dyDescent="0.2">
      <c r="A231" s="1"/>
      <c r="B231" s="2"/>
      <c r="C231" s="770"/>
      <c r="D231" s="407"/>
      <c r="E231" s="425"/>
      <c r="F231" s="425"/>
      <c r="G231" s="425"/>
      <c r="H231" s="405"/>
      <c r="I231" s="414"/>
      <c r="J231" s="410"/>
    </row>
    <row r="232" spans="1:11" ht="28.5" customHeight="1" x14ac:dyDescent="0.2">
      <c r="A232" s="1" t="s">
        <v>92</v>
      </c>
      <c r="B232" s="2" t="s">
        <v>867</v>
      </c>
      <c r="C232" s="770">
        <v>1</v>
      </c>
      <c r="D232" s="407" t="s">
        <v>199</v>
      </c>
      <c r="E232" s="545">
        <v>0</v>
      </c>
      <c r="F232" s="545">
        <v>0</v>
      </c>
      <c r="G232" s="545">
        <v>0</v>
      </c>
      <c r="H232" s="545">
        <v>16249.83</v>
      </c>
      <c r="I232" s="546">
        <f>E232+F232+G232+H232</f>
        <v>16249.83</v>
      </c>
      <c r="J232" s="547">
        <f>I232*C232</f>
        <v>16249.83</v>
      </c>
      <c r="K232" s="437"/>
    </row>
    <row r="233" spans="1:11" ht="12" customHeight="1" x14ac:dyDescent="0.2">
      <c r="A233" s="1"/>
      <c r="B233" s="2"/>
      <c r="C233" s="770"/>
      <c r="D233" s="407"/>
      <c r="E233" s="425"/>
      <c r="F233" s="425"/>
      <c r="G233" s="425"/>
      <c r="H233" s="405"/>
      <c r="I233" s="414"/>
      <c r="J233" s="410"/>
    </row>
    <row r="234" spans="1:11" ht="30.75" customHeight="1" x14ac:dyDescent="0.2">
      <c r="A234" s="1" t="s">
        <v>94</v>
      </c>
      <c r="B234" s="2" t="s">
        <v>3473</v>
      </c>
      <c r="C234" s="770">
        <v>2</v>
      </c>
      <c r="D234" s="407" t="s">
        <v>199</v>
      </c>
      <c r="E234" s="545">
        <v>0</v>
      </c>
      <c r="F234" s="545">
        <v>0</v>
      </c>
      <c r="G234" s="545">
        <v>0</v>
      </c>
      <c r="H234" s="545">
        <v>17588.330000000002</v>
      </c>
      <c r="I234" s="546">
        <f>E234+F234+G234+H234</f>
        <v>17588.330000000002</v>
      </c>
      <c r="J234" s="547">
        <f>I234*C234</f>
        <v>35176.660000000003</v>
      </c>
      <c r="K234" s="437"/>
    </row>
    <row r="235" spans="1:11" ht="12" customHeight="1" x14ac:dyDescent="0.2">
      <c r="A235" s="1"/>
      <c r="B235" s="2"/>
      <c r="C235" s="770"/>
      <c r="D235" s="407"/>
      <c r="E235" s="425"/>
      <c r="F235" s="425"/>
      <c r="G235" s="425"/>
      <c r="H235" s="405"/>
      <c r="I235" s="414"/>
      <c r="J235" s="410"/>
    </row>
    <row r="236" spans="1:11" ht="27" customHeight="1" x14ac:dyDescent="0.2">
      <c r="A236" s="1" t="s">
        <v>96</v>
      </c>
      <c r="B236" s="2" t="s">
        <v>3474</v>
      </c>
      <c r="C236" s="770">
        <v>5</v>
      </c>
      <c r="D236" s="407" t="s">
        <v>199</v>
      </c>
      <c r="E236" s="545">
        <v>0</v>
      </c>
      <c r="F236" s="545">
        <v>0</v>
      </c>
      <c r="G236" s="545">
        <v>0</v>
      </c>
      <c r="H236" s="545">
        <v>25695.25</v>
      </c>
      <c r="I236" s="546">
        <f>E236+F236+G236+H236</f>
        <v>25695.25</v>
      </c>
      <c r="J236" s="547">
        <f>I236*C236</f>
        <v>128476.25</v>
      </c>
      <c r="K236" s="437"/>
    </row>
    <row r="237" spans="1:11" x14ac:dyDescent="0.2">
      <c r="A237" s="1"/>
      <c r="B237" s="2"/>
      <c r="C237" s="770"/>
      <c r="D237" s="407"/>
      <c r="E237" s="425"/>
      <c r="F237" s="425"/>
      <c r="G237" s="425"/>
      <c r="H237" s="405"/>
      <c r="I237" s="414"/>
      <c r="J237" s="410"/>
    </row>
    <row r="238" spans="1:11" x14ac:dyDescent="0.2">
      <c r="A238" s="1"/>
      <c r="B238" s="2"/>
      <c r="C238" s="770"/>
      <c r="D238" s="407"/>
      <c r="E238" s="425"/>
      <c r="F238" s="425"/>
      <c r="G238" s="425"/>
      <c r="H238" s="405"/>
      <c r="I238" s="414"/>
      <c r="J238" s="410"/>
    </row>
    <row r="239" spans="1:11" x14ac:dyDescent="0.2">
      <c r="A239" s="1"/>
      <c r="B239" s="2"/>
      <c r="C239" s="770"/>
      <c r="D239" s="407"/>
      <c r="E239" s="425"/>
      <c r="F239" s="425"/>
      <c r="G239" s="425"/>
      <c r="H239" s="405"/>
      <c r="I239" s="414"/>
      <c r="J239" s="410"/>
    </row>
    <row r="240" spans="1:11" x14ac:dyDescent="0.2">
      <c r="A240" s="1"/>
      <c r="B240" s="2"/>
      <c r="C240" s="770"/>
      <c r="D240" s="407"/>
      <c r="E240" s="425"/>
      <c r="F240" s="425"/>
      <c r="G240" s="425"/>
      <c r="H240" s="405"/>
      <c r="I240" s="414"/>
      <c r="J240" s="410"/>
    </row>
    <row r="241" spans="1:11" x14ac:dyDescent="0.2">
      <c r="A241" s="1"/>
      <c r="B241" s="2"/>
      <c r="C241" s="770"/>
      <c r="D241" s="407"/>
      <c r="E241" s="425"/>
      <c r="F241" s="425"/>
      <c r="G241" s="425"/>
      <c r="H241" s="405"/>
      <c r="I241" s="414"/>
      <c r="J241" s="410"/>
    </row>
    <row r="242" spans="1:11" hidden="1" x14ac:dyDescent="0.2">
      <c r="A242" s="1"/>
      <c r="B242" s="224"/>
      <c r="C242" s="770"/>
      <c r="D242" s="407"/>
      <c r="E242" s="425"/>
      <c r="F242" s="425"/>
      <c r="G242" s="425"/>
      <c r="H242" s="405"/>
      <c r="I242" s="414"/>
      <c r="J242" s="410"/>
    </row>
    <row r="243" spans="1:11" hidden="1" x14ac:dyDescent="0.2">
      <c r="A243" s="1"/>
      <c r="B243" s="224"/>
      <c r="C243" s="770"/>
      <c r="D243" s="407"/>
      <c r="E243" s="425"/>
      <c r="F243" s="425"/>
      <c r="G243" s="425"/>
      <c r="H243" s="405"/>
      <c r="I243" s="414"/>
      <c r="J243" s="410"/>
    </row>
    <row r="244" spans="1:11" x14ac:dyDescent="0.2">
      <c r="A244" s="1"/>
      <c r="B244" s="224"/>
      <c r="C244" s="770"/>
      <c r="D244" s="407"/>
      <c r="E244" s="425"/>
      <c r="F244" s="425"/>
      <c r="G244" s="425"/>
      <c r="H244" s="405"/>
      <c r="I244" s="414"/>
      <c r="J244" s="410"/>
    </row>
    <row r="245" spans="1:11" ht="7.5" customHeight="1" x14ac:dyDescent="0.2">
      <c r="A245" s="1"/>
      <c r="B245" s="2"/>
      <c r="C245" s="770"/>
      <c r="D245" s="407"/>
      <c r="E245" s="425"/>
      <c r="F245" s="425"/>
      <c r="G245" s="425"/>
      <c r="H245" s="405"/>
      <c r="I245" s="414"/>
      <c r="J245" s="410"/>
    </row>
    <row r="246" spans="1:11" s="8" customFormat="1" ht="15.75" thickBot="1" x14ac:dyDescent="0.3">
      <c r="A246" s="66"/>
      <c r="B246" s="32" t="s">
        <v>111</v>
      </c>
      <c r="C246" s="772"/>
      <c r="D246" s="445"/>
      <c r="E246" s="412"/>
      <c r="F246" s="412"/>
      <c r="G246" s="412"/>
      <c r="H246" s="411"/>
      <c r="I246" s="446"/>
      <c r="J246" s="447">
        <f>SUM(J222:J244)</f>
        <v>283914.03999999998</v>
      </c>
      <c r="K246" s="448">
        <v>7</v>
      </c>
    </row>
    <row r="247" spans="1:11" s="8" customFormat="1" ht="15.75" thickTop="1" x14ac:dyDescent="0.25">
      <c r="A247" s="250"/>
      <c r="B247" s="67"/>
      <c r="C247" s="863"/>
      <c r="D247" s="465"/>
      <c r="E247" s="466"/>
      <c r="F247" s="466"/>
      <c r="G247" s="466"/>
      <c r="H247" s="467"/>
      <c r="I247" s="487"/>
      <c r="J247" s="488"/>
      <c r="K247" s="448"/>
    </row>
    <row r="248" spans="1:11" ht="15" x14ac:dyDescent="0.2">
      <c r="A248" s="1"/>
      <c r="B248" s="29" t="s">
        <v>865</v>
      </c>
      <c r="C248" s="770"/>
      <c r="D248" s="407"/>
      <c r="E248" s="425"/>
      <c r="F248" s="425"/>
      <c r="G248" s="425"/>
      <c r="H248" s="405"/>
      <c r="I248" s="414"/>
      <c r="J248" s="410"/>
    </row>
    <row r="249" spans="1:11" x14ac:dyDescent="0.2">
      <c r="A249" s="1"/>
      <c r="B249" s="2"/>
      <c r="C249" s="770"/>
      <c r="D249" s="407"/>
      <c r="E249" s="425"/>
      <c r="F249" s="425"/>
      <c r="G249" s="425"/>
      <c r="H249" s="405"/>
      <c r="I249" s="414"/>
      <c r="J249" s="410"/>
    </row>
    <row r="250" spans="1:11" ht="71.25" x14ac:dyDescent="0.2">
      <c r="A250" s="1"/>
      <c r="B250" s="30" t="s">
        <v>3600</v>
      </c>
      <c r="C250" s="770"/>
      <c r="D250" s="407"/>
      <c r="E250" s="425"/>
      <c r="F250" s="425"/>
      <c r="G250" s="425"/>
      <c r="H250" s="405"/>
      <c r="I250" s="414"/>
      <c r="J250" s="410"/>
    </row>
    <row r="251" spans="1:11" x14ac:dyDescent="0.2">
      <c r="A251" s="1"/>
      <c r="B251" s="2"/>
      <c r="C251" s="770"/>
      <c r="D251" s="407"/>
      <c r="E251" s="425"/>
      <c r="F251" s="425"/>
      <c r="G251" s="425"/>
      <c r="H251" s="405"/>
      <c r="I251" s="414"/>
      <c r="J251" s="410"/>
    </row>
    <row r="252" spans="1:11" ht="30" customHeight="1" x14ac:dyDescent="0.2">
      <c r="A252" s="1" t="s">
        <v>77</v>
      </c>
      <c r="B252" s="2" t="s">
        <v>3601</v>
      </c>
      <c r="C252" s="770">
        <v>5</v>
      </c>
      <c r="D252" s="407" t="s">
        <v>199</v>
      </c>
      <c r="E252" s="545">
        <v>0</v>
      </c>
      <c r="F252" s="545">
        <v>0</v>
      </c>
      <c r="G252" s="545">
        <v>0</v>
      </c>
      <c r="H252" s="545">
        <v>21767.08</v>
      </c>
      <c r="I252" s="546">
        <f>E252+F252+G252+H252</f>
        <v>21767.08</v>
      </c>
      <c r="J252" s="547">
        <f>I252*C252</f>
        <v>108835.4</v>
      </c>
      <c r="K252" s="437"/>
    </row>
    <row r="253" spans="1:11" x14ac:dyDescent="0.2">
      <c r="A253" s="1"/>
      <c r="B253" s="2"/>
      <c r="C253" s="770"/>
      <c r="D253" s="407"/>
      <c r="E253" s="425"/>
      <c r="F253" s="425"/>
      <c r="G253" s="425"/>
      <c r="H253" s="405"/>
      <c r="I253" s="414"/>
      <c r="J253" s="410"/>
    </row>
    <row r="254" spans="1:11" ht="28.5" customHeight="1" x14ac:dyDescent="0.2">
      <c r="A254" s="1" t="s">
        <v>78</v>
      </c>
      <c r="B254" s="2" t="s">
        <v>3602</v>
      </c>
      <c r="C254" s="770">
        <v>1</v>
      </c>
      <c r="D254" s="407" t="s">
        <v>199</v>
      </c>
      <c r="E254" s="545">
        <v>0</v>
      </c>
      <c r="F254" s="545">
        <v>0</v>
      </c>
      <c r="G254" s="545">
        <v>0</v>
      </c>
      <c r="H254" s="545">
        <v>25619.33</v>
      </c>
      <c r="I254" s="546">
        <f>E254+F254+G254+H254</f>
        <v>25619.33</v>
      </c>
      <c r="J254" s="547">
        <f>I254*C254</f>
        <v>25619.33</v>
      </c>
      <c r="K254" s="437"/>
    </row>
    <row r="255" spans="1:11" x14ac:dyDescent="0.2">
      <c r="A255" s="1"/>
      <c r="B255" s="2"/>
      <c r="C255" s="770"/>
      <c r="D255" s="407"/>
      <c r="E255" s="425"/>
      <c r="F255" s="425"/>
      <c r="G255" s="425"/>
      <c r="H255" s="405"/>
      <c r="I255" s="414"/>
      <c r="J255" s="410"/>
    </row>
    <row r="256" spans="1:11" ht="29.25" customHeight="1" x14ac:dyDescent="0.2">
      <c r="A256" s="1" t="s">
        <v>79</v>
      </c>
      <c r="B256" s="2" t="s">
        <v>3603</v>
      </c>
      <c r="C256" s="770">
        <v>1</v>
      </c>
      <c r="D256" s="407" t="s">
        <v>199</v>
      </c>
      <c r="E256" s="545">
        <v>0</v>
      </c>
      <c r="F256" s="545">
        <v>0</v>
      </c>
      <c r="G256" s="545">
        <v>0</v>
      </c>
      <c r="H256" s="545">
        <v>37220.870000000003</v>
      </c>
      <c r="I256" s="546">
        <f>E256+F256+G256+H256</f>
        <v>37220.870000000003</v>
      </c>
      <c r="J256" s="547">
        <f>I256*C256</f>
        <v>37220.870000000003</v>
      </c>
      <c r="K256" s="437"/>
    </row>
    <row r="257" spans="1:11" x14ac:dyDescent="0.2">
      <c r="A257" s="1"/>
      <c r="B257" s="224"/>
      <c r="C257" s="770"/>
      <c r="D257" s="407"/>
      <c r="E257" s="425"/>
      <c r="F257" s="425"/>
      <c r="G257" s="425"/>
      <c r="H257" s="405"/>
      <c r="I257" s="414"/>
      <c r="J257" s="410"/>
    </row>
    <row r="258" spans="1:11" ht="14.25" customHeight="1" x14ac:dyDescent="0.2">
      <c r="A258" s="1" t="s">
        <v>80</v>
      </c>
      <c r="B258" s="2" t="s">
        <v>3608</v>
      </c>
      <c r="C258" s="867">
        <v>125</v>
      </c>
      <c r="D258" s="483" t="s">
        <v>199</v>
      </c>
      <c r="E258" s="545">
        <v>0</v>
      </c>
      <c r="F258" s="545">
        <v>0</v>
      </c>
      <c r="G258" s="545">
        <v>0</v>
      </c>
      <c r="H258" s="545">
        <v>0</v>
      </c>
      <c r="I258" s="546">
        <f>E258+F258+G258+H258</f>
        <v>0</v>
      </c>
      <c r="J258" s="547" t="s">
        <v>4090</v>
      </c>
      <c r="K258" s="437"/>
    </row>
    <row r="259" spans="1:11" x14ac:dyDescent="0.2">
      <c r="A259" s="1"/>
      <c r="B259" s="2"/>
      <c r="C259" s="867"/>
      <c r="D259" s="483"/>
      <c r="E259" s="425"/>
      <c r="F259" s="425"/>
      <c r="G259" s="425"/>
      <c r="H259" s="405"/>
      <c r="I259" s="414"/>
      <c r="J259" s="410"/>
    </row>
    <row r="260" spans="1:11" ht="16.5" customHeight="1" x14ac:dyDescent="0.2">
      <c r="A260" s="1" t="s">
        <v>81</v>
      </c>
      <c r="B260" s="2" t="s">
        <v>3607</v>
      </c>
      <c r="C260" s="867">
        <v>35</v>
      </c>
      <c r="D260" s="483" t="s">
        <v>199</v>
      </c>
      <c r="E260" s="545">
        <v>0</v>
      </c>
      <c r="F260" s="545">
        <v>0</v>
      </c>
      <c r="G260" s="545">
        <v>0</v>
      </c>
      <c r="H260" s="545">
        <v>0</v>
      </c>
      <c r="I260" s="546">
        <f>E260+F260+G260+H260</f>
        <v>0</v>
      </c>
      <c r="J260" s="547" t="s">
        <v>4090</v>
      </c>
      <c r="K260" s="437"/>
    </row>
    <row r="261" spans="1:11" x14ac:dyDescent="0.2">
      <c r="A261" s="1"/>
      <c r="B261" s="2"/>
      <c r="C261" s="770"/>
      <c r="D261" s="407"/>
      <c r="E261" s="425"/>
      <c r="F261" s="425"/>
      <c r="G261" s="425"/>
      <c r="H261" s="405"/>
      <c r="I261" s="414"/>
      <c r="J261" s="410"/>
    </row>
    <row r="262" spans="1:11" ht="30" customHeight="1" x14ac:dyDescent="0.2">
      <c r="A262" s="1" t="s">
        <v>92</v>
      </c>
      <c r="B262" s="2" t="s">
        <v>3606</v>
      </c>
      <c r="C262" s="770">
        <v>1</v>
      </c>
      <c r="D262" s="407" t="s">
        <v>199</v>
      </c>
      <c r="E262" s="545">
        <v>0</v>
      </c>
      <c r="F262" s="545">
        <v>0</v>
      </c>
      <c r="G262" s="545">
        <v>0</v>
      </c>
      <c r="H262" s="545">
        <v>13887.5</v>
      </c>
      <c r="I262" s="546">
        <f>E262+F262+G262+H262</f>
        <v>13887.5</v>
      </c>
      <c r="J262" s="547">
        <f>I262*C262</f>
        <v>13887.5</v>
      </c>
      <c r="K262" s="437"/>
    </row>
    <row r="263" spans="1:11" x14ac:dyDescent="0.2">
      <c r="A263" s="1"/>
      <c r="B263" s="224"/>
      <c r="C263" s="770"/>
      <c r="D263" s="407"/>
      <c r="E263" s="425"/>
      <c r="F263" s="425"/>
      <c r="G263" s="425"/>
      <c r="H263" s="405"/>
      <c r="I263" s="414"/>
      <c r="J263" s="410"/>
    </row>
    <row r="264" spans="1:11" ht="30.75" customHeight="1" x14ac:dyDescent="0.2">
      <c r="A264" s="1" t="s">
        <v>94</v>
      </c>
      <c r="B264" s="2" t="s">
        <v>3605</v>
      </c>
      <c r="C264" s="770">
        <v>1</v>
      </c>
      <c r="D264" s="407" t="s">
        <v>199</v>
      </c>
      <c r="E264" s="545">
        <v>0</v>
      </c>
      <c r="F264" s="545">
        <v>0</v>
      </c>
      <c r="G264" s="545">
        <v>0</v>
      </c>
      <c r="H264" s="545">
        <v>14473.27</v>
      </c>
      <c r="I264" s="546">
        <f>E264+F264+G264+H264</f>
        <v>14473.27</v>
      </c>
      <c r="J264" s="547">
        <f>I264*C264</f>
        <v>14473.27</v>
      </c>
      <c r="K264" s="437"/>
    </row>
    <row r="265" spans="1:11" x14ac:dyDescent="0.2">
      <c r="A265" s="1"/>
      <c r="B265" s="224"/>
      <c r="C265" s="770"/>
      <c r="D265" s="407"/>
      <c r="E265" s="425"/>
      <c r="F265" s="425"/>
      <c r="G265" s="425"/>
      <c r="H265" s="405"/>
      <c r="I265" s="414"/>
      <c r="J265" s="410"/>
    </row>
    <row r="266" spans="1:11" ht="16.5" customHeight="1" x14ac:dyDescent="0.2">
      <c r="A266" s="248" t="s">
        <v>96</v>
      </c>
      <c r="B266" s="224" t="s">
        <v>3604</v>
      </c>
      <c r="C266" s="779">
        <v>8</v>
      </c>
      <c r="D266" s="444" t="s">
        <v>199</v>
      </c>
      <c r="E266" s="545">
        <v>0</v>
      </c>
      <c r="F266" s="545">
        <v>0</v>
      </c>
      <c r="G266" s="545">
        <v>0</v>
      </c>
      <c r="H266" s="545">
        <v>0</v>
      </c>
      <c r="I266" s="546">
        <f>E266+F266+G266+H266</f>
        <v>0</v>
      </c>
      <c r="J266" s="547" t="s">
        <v>4090</v>
      </c>
      <c r="K266" s="437"/>
    </row>
    <row r="267" spans="1:11" x14ac:dyDescent="0.2">
      <c r="A267" s="1"/>
      <c r="B267" s="224"/>
      <c r="C267" s="770"/>
      <c r="D267" s="407"/>
      <c r="E267" s="425"/>
      <c r="F267" s="425"/>
      <c r="G267" s="425"/>
      <c r="H267" s="405"/>
      <c r="I267" s="414"/>
      <c r="J267" s="410"/>
    </row>
    <row r="268" spans="1:11" ht="28.5" x14ac:dyDescent="0.2">
      <c r="A268" s="1" t="s">
        <v>99</v>
      </c>
      <c r="B268" s="224" t="s">
        <v>3609</v>
      </c>
      <c r="C268" s="770">
        <v>41</v>
      </c>
      <c r="D268" s="407" t="s">
        <v>199</v>
      </c>
      <c r="E268" s="545">
        <v>0</v>
      </c>
      <c r="F268" s="545">
        <v>0</v>
      </c>
      <c r="G268" s="545">
        <v>0</v>
      </c>
      <c r="H268" s="545">
        <v>382.47</v>
      </c>
      <c r="I268" s="546">
        <f>E268+F268+G268+H268</f>
        <v>382.47</v>
      </c>
      <c r="J268" s="547">
        <f>I268*C268</f>
        <v>15681.27</v>
      </c>
      <c r="K268" s="437"/>
    </row>
    <row r="269" spans="1:11" ht="20.25" customHeight="1" x14ac:dyDescent="0.2">
      <c r="A269" s="1"/>
      <c r="B269" s="224"/>
      <c r="C269" s="770"/>
      <c r="D269" s="407"/>
      <c r="E269" s="425"/>
      <c r="F269" s="425"/>
      <c r="G269" s="425"/>
      <c r="H269" s="405"/>
      <c r="I269" s="414"/>
      <c r="J269" s="410"/>
    </row>
    <row r="270" spans="1:11" x14ac:dyDescent="0.2">
      <c r="A270" s="1"/>
      <c r="B270" s="224"/>
      <c r="C270" s="770"/>
      <c r="D270" s="407"/>
      <c r="E270" s="425"/>
      <c r="F270" s="425"/>
      <c r="G270" s="425"/>
      <c r="H270" s="405"/>
      <c r="I270" s="414"/>
      <c r="J270" s="410"/>
    </row>
    <row r="271" spans="1:11" hidden="1" x14ac:dyDescent="0.2">
      <c r="A271" s="1"/>
      <c r="B271" s="224"/>
      <c r="C271" s="770"/>
      <c r="D271" s="407"/>
      <c r="E271" s="425"/>
      <c r="F271" s="425"/>
      <c r="G271" s="425"/>
      <c r="H271" s="405"/>
      <c r="I271" s="414"/>
      <c r="J271" s="410"/>
    </row>
    <row r="272" spans="1:11" hidden="1" x14ac:dyDescent="0.2">
      <c r="A272" s="1"/>
      <c r="B272" s="224"/>
      <c r="C272" s="770"/>
      <c r="D272" s="407"/>
      <c r="E272" s="425"/>
      <c r="F272" s="425"/>
      <c r="G272" s="425"/>
      <c r="H272" s="405"/>
      <c r="I272" s="414"/>
      <c r="J272" s="410"/>
    </row>
    <row r="273" spans="1:11" x14ac:dyDescent="0.2">
      <c r="A273" s="1"/>
      <c r="B273" s="224"/>
      <c r="C273" s="770"/>
      <c r="D273" s="407"/>
      <c r="E273" s="425"/>
      <c r="F273" s="425"/>
      <c r="G273" s="425"/>
      <c r="H273" s="405"/>
      <c r="I273" s="414"/>
      <c r="J273" s="410"/>
    </row>
    <row r="274" spans="1:11" ht="12" customHeight="1" x14ac:dyDescent="0.2">
      <c r="A274" s="1"/>
      <c r="B274" s="2"/>
      <c r="C274" s="770"/>
      <c r="D274" s="407"/>
      <c r="E274" s="425"/>
      <c r="F274" s="425"/>
      <c r="G274" s="425"/>
      <c r="H274" s="405"/>
      <c r="I274" s="414"/>
      <c r="J274" s="410"/>
    </row>
    <row r="275" spans="1:11" s="8" customFormat="1" ht="15.75" thickBot="1" x14ac:dyDescent="0.3">
      <c r="A275" s="66"/>
      <c r="B275" s="32" t="s">
        <v>111</v>
      </c>
      <c r="C275" s="772"/>
      <c r="D275" s="445"/>
      <c r="E275" s="412"/>
      <c r="F275" s="412"/>
      <c r="G275" s="412"/>
      <c r="H275" s="411"/>
      <c r="I275" s="446"/>
      <c r="J275" s="447">
        <f>SUM(J251:J273)</f>
        <v>215717.64</v>
      </c>
      <c r="K275" s="448">
        <v>8</v>
      </c>
    </row>
    <row r="276" spans="1:11" ht="15" thickTop="1" x14ac:dyDescent="0.2">
      <c r="A276" s="251"/>
      <c r="B276" s="79"/>
      <c r="C276" s="769"/>
      <c r="D276" s="455"/>
      <c r="E276" s="523"/>
      <c r="F276" s="523"/>
      <c r="G276" s="523"/>
      <c r="H276" s="524"/>
      <c r="I276" s="525"/>
      <c r="J276" s="526"/>
    </row>
    <row r="277" spans="1:11" ht="15" x14ac:dyDescent="0.2">
      <c r="A277" s="1"/>
      <c r="B277" s="53" t="s">
        <v>868</v>
      </c>
      <c r="C277" s="770"/>
      <c r="D277" s="407"/>
      <c r="E277" s="425"/>
      <c r="F277" s="425"/>
      <c r="G277" s="425"/>
      <c r="H277" s="405"/>
      <c r="I277" s="414"/>
      <c r="J277" s="410"/>
    </row>
    <row r="278" spans="1:11" x14ac:dyDescent="0.2">
      <c r="A278" s="1"/>
      <c r="B278" s="2"/>
      <c r="C278" s="770"/>
      <c r="D278" s="407"/>
      <c r="E278" s="425"/>
      <c r="F278" s="425"/>
      <c r="G278" s="425"/>
      <c r="H278" s="405"/>
      <c r="I278" s="414"/>
      <c r="J278" s="410"/>
    </row>
    <row r="279" spans="1:11" ht="60" customHeight="1" x14ac:dyDescent="0.2">
      <c r="A279" s="78"/>
      <c r="B279" s="33" t="s">
        <v>869</v>
      </c>
      <c r="C279" s="770"/>
      <c r="D279" s="407"/>
      <c r="E279" s="425"/>
      <c r="F279" s="425"/>
      <c r="G279" s="425"/>
      <c r="H279" s="405"/>
      <c r="I279" s="414"/>
      <c r="J279" s="410"/>
    </row>
    <row r="280" spans="1:11" ht="12" customHeight="1" x14ac:dyDescent="0.2">
      <c r="A280" s="1"/>
      <c r="B280" s="2"/>
      <c r="C280" s="770"/>
      <c r="D280" s="407"/>
      <c r="E280" s="425"/>
      <c r="F280" s="425"/>
      <c r="G280" s="425"/>
      <c r="H280" s="405"/>
      <c r="I280" s="414"/>
      <c r="J280" s="410"/>
    </row>
    <row r="281" spans="1:11" x14ac:dyDescent="0.2">
      <c r="A281" s="248" t="s">
        <v>77</v>
      </c>
      <c r="B281" s="224" t="s">
        <v>870</v>
      </c>
      <c r="C281" s="770">
        <v>57</v>
      </c>
      <c r="D281" s="407" t="s">
        <v>98</v>
      </c>
      <c r="E281" s="545">
        <v>0</v>
      </c>
      <c r="F281" s="545">
        <v>0</v>
      </c>
      <c r="G281" s="545">
        <v>0</v>
      </c>
      <c r="H281" s="545">
        <v>5747.16</v>
      </c>
      <c r="I281" s="546">
        <f>E281+F281+G281+H281</f>
        <v>5747.16</v>
      </c>
      <c r="J281" s="547">
        <f>I281*C281</f>
        <v>327588.12</v>
      </c>
      <c r="K281" s="437"/>
    </row>
    <row r="282" spans="1:11" x14ac:dyDescent="0.2">
      <c r="A282" s="248"/>
      <c r="B282" s="224"/>
      <c r="C282" s="770"/>
      <c r="D282" s="407"/>
      <c r="E282" s="425"/>
      <c r="F282" s="425"/>
      <c r="G282" s="425"/>
      <c r="H282" s="405"/>
      <c r="I282" s="414"/>
      <c r="J282" s="410"/>
    </row>
    <row r="283" spans="1:11" x14ac:dyDescent="0.2">
      <c r="A283" s="248" t="s">
        <v>78</v>
      </c>
      <c r="B283" s="224" t="s">
        <v>871</v>
      </c>
      <c r="C283" s="770">
        <v>10</v>
      </c>
      <c r="D283" s="407" t="s">
        <v>98</v>
      </c>
      <c r="E283" s="545">
        <v>0</v>
      </c>
      <c r="F283" s="545">
        <v>0</v>
      </c>
      <c r="G283" s="545">
        <v>0</v>
      </c>
      <c r="H283" s="545">
        <v>3546.42</v>
      </c>
      <c r="I283" s="546">
        <f>E283+F283+G283+H283</f>
        <v>3546.42</v>
      </c>
      <c r="J283" s="547">
        <f>I283*C283</f>
        <v>35464.199999999997</v>
      </c>
      <c r="K283" s="437"/>
    </row>
    <row r="284" spans="1:11" x14ac:dyDescent="0.2">
      <c r="A284" s="248"/>
      <c r="B284" s="224"/>
      <c r="C284" s="770"/>
      <c r="D284" s="407"/>
      <c r="E284" s="425"/>
      <c r="F284" s="425"/>
      <c r="G284" s="425"/>
      <c r="H284" s="405"/>
      <c r="I284" s="414"/>
      <c r="J284" s="410"/>
    </row>
    <row r="285" spans="1:11" ht="28.5" x14ac:dyDescent="0.2">
      <c r="A285" s="1" t="s">
        <v>79</v>
      </c>
      <c r="B285" s="224" t="s">
        <v>872</v>
      </c>
      <c r="C285" s="770">
        <v>2</v>
      </c>
      <c r="D285" s="407" t="s">
        <v>199</v>
      </c>
      <c r="E285" s="545">
        <v>0</v>
      </c>
      <c r="F285" s="545">
        <v>0</v>
      </c>
      <c r="G285" s="545">
        <v>0</v>
      </c>
      <c r="H285" s="545">
        <v>15098.87</v>
      </c>
      <c r="I285" s="546">
        <f>E285+F285+G285+H285</f>
        <v>15098.87</v>
      </c>
      <c r="J285" s="547">
        <f>I285*C285</f>
        <v>30197.74</v>
      </c>
      <c r="K285" s="437"/>
    </row>
    <row r="286" spans="1:11" x14ac:dyDescent="0.2">
      <c r="A286" s="1"/>
      <c r="B286" s="224"/>
      <c r="C286" s="770"/>
      <c r="D286" s="407"/>
      <c r="E286" s="425"/>
      <c r="F286" s="425"/>
      <c r="G286" s="425"/>
      <c r="H286" s="405"/>
      <c r="I286" s="414"/>
      <c r="J286" s="410"/>
    </row>
    <row r="287" spans="1:11" x14ac:dyDescent="0.2">
      <c r="A287" s="1" t="s">
        <v>80</v>
      </c>
      <c r="B287" s="224" t="s">
        <v>873</v>
      </c>
      <c r="C287" s="770">
        <v>4</v>
      </c>
      <c r="D287" s="407" t="s">
        <v>98</v>
      </c>
      <c r="E287" s="545">
        <v>0</v>
      </c>
      <c r="F287" s="545">
        <v>0</v>
      </c>
      <c r="G287" s="545">
        <v>0</v>
      </c>
      <c r="H287" s="545">
        <v>3668.37</v>
      </c>
      <c r="I287" s="546">
        <f>E287+F287+G287+H287</f>
        <v>3668.37</v>
      </c>
      <c r="J287" s="547">
        <f>I287*C287</f>
        <v>14673.48</v>
      </c>
      <c r="K287" s="437"/>
    </row>
    <row r="288" spans="1:11" x14ac:dyDescent="0.2">
      <c r="A288" s="1"/>
      <c r="B288" s="224"/>
      <c r="C288" s="770"/>
      <c r="D288" s="407"/>
      <c r="E288" s="425"/>
      <c r="F288" s="425"/>
      <c r="G288" s="425"/>
      <c r="H288" s="405"/>
      <c r="I288" s="414"/>
      <c r="J288" s="410"/>
    </row>
    <row r="289" spans="1:11" ht="30" customHeight="1" x14ac:dyDescent="0.2">
      <c r="A289" s="1" t="s">
        <v>81</v>
      </c>
      <c r="B289" s="224" t="s">
        <v>874</v>
      </c>
      <c r="C289" s="770">
        <v>1</v>
      </c>
      <c r="D289" s="407" t="s">
        <v>199</v>
      </c>
      <c r="E289" s="545">
        <v>0</v>
      </c>
      <c r="F289" s="545">
        <v>0</v>
      </c>
      <c r="G289" s="545">
        <v>0</v>
      </c>
      <c r="H289" s="545">
        <v>15098.87</v>
      </c>
      <c r="I289" s="546">
        <f>E289+F289+G289+H289</f>
        <v>15098.87</v>
      </c>
      <c r="J289" s="547">
        <f>I289*C289</f>
        <v>15098.87</v>
      </c>
      <c r="K289" s="437"/>
    </row>
    <row r="290" spans="1:11" x14ac:dyDescent="0.2">
      <c r="A290" s="248"/>
      <c r="B290" s="224"/>
      <c r="C290" s="779"/>
      <c r="D290" s="444"/>
      <c r="E290" s="425"/>
      <c r="F290" s="425"/>
      <c r="G290" s="425"/>
      <c r="H290" s="405"/>
      <c r="I290" s="414"/>
      <c r="J290" s="410"/>
    </row>
    <row r="291" spans="1:11" s="3" customFormat="1" ht="57" customHeight="1" x14ac:dyDescent="0.2">
      <c r="A291" s="1"/>
      <c r="B291" s="33" t="s">
        <v>3610</v>
      </c>
      <c r="C291" s="867"/>
      <c r="D291" s="483"/>
      <c r="E291" s="527"/>
      <c r="F291" s="527"/>
      <c r="G291" s="527"/>
      <c r="H291" s="528"/>
      <c r="I291" s="529"/>
      <c r="J291" s="530"/>
      <c r="K291" s="484"/>
    </row>
    <row r="292" spans="1:11" x14ac:dyDescent="0.2">
      <c r="A292" s="248"/>
      <c r="B292" s="224"/>
      <c r="C292" s="779"/>
      <c r="D292" s="444"/>
      <c r="E292" s="425"/>
      <c r="F292" s="425"/>
      <c r="G292" s="425"/>
      <c r="H292" s="405"/>
      <c r="I292" s="414"/>
      <c r="J292" s="410"/>
    </row>
    <row r="293" spans="1:11" x14ac:dyDescent="0.2">
      <c r="A293" s="248" t="s">
        <v>92</v>
      </c>
      <c r="B293" s="224" t="s">
        <v>875</v>
      </c>
      <c r="C293" s="779">
        <v>42</v>
      </c>
      <c r="D293" s="444" t="s">
        <v>98</v>
      </c>
      <c r="E293" s="545">
        <v>0</v>
      </c>
      <c r="F293" s="545">
        <v>0</v>
      </c>
      <c r="G293" s="545">
        <v>0</v>
      </c>
      <c r="H293" s="545">
        <v>4818.37</v>
      </c>
      <c r="I293" s="546">
        <f>E293+F293+G293+H293</f>
        <v>4818.37</v>
      </c>
      <c r="J293" s="547">
        <f>I293*C293</f>
        <v>202371.54</v>
      </c>
      <c r="K293" s="437"/>
    </row>
    <row r="294" spans="1:11" x14ac:dyDescent="0.2">
      <c r="A294" s="248"/>
      <c r="B294" s="224"/>
      <c r="C294" s="779"/>
      <c r="D294" s="444"/>
      <c r="E294" s="425"/>
      <c r="F294" s="425"/>
      <c r="G294" s="425"/>
      <c r="H294" s="405"/>
      <c r="I294" s="414"/>
      <c r="J294" s="410"/>
    </row>
    <row r="295" spans="1:11" ht="28.5" x14ac:dyDescent="0.2">
      <c r="A295" s="1" t="s">
        <v>94</v>
      </c>
      <c r="B295" s="224" t="s">
        <v>876</v>
      </c>
      <c r="C295" s="770">
        <v>2</v>
      </c>
      <c r="D295" s="407" t="s">
        <v>199</v>
      </c>
      <c r="E295" s="545">
        <v>0</v>
      </c>
      <c r="F295" s="545">
        <v>0</v>
      </c>
      <c r="G295" s="545">
        <v>0</v>
      </c>
      <c r="H295" s="545">
        <v>15098.87</v>
      </c>
      <c r="I295" s="546">
        <f>E295+F295+G295+H295</f>
        <v>15098.87</v>
      </c>
      <c r="J295" s="547">
        <f>I295*C295</f>
        <v>30197.74</v>
      </c>
      <c r="K295" s="437"/>
    </row>
    <row r="296" spans="1:11" x14ac:dyDescent="0.2">
      <c r="A296" s="1"/>
      <c r="B296" s="2"/>
      <c r="C296" s="770"/>
      <c r="D296" s="407"/>
      <c r="E296" s="425"/>
      <c r="F296" s="425"/>
      <c r="G296" s="425"/>
      <c r="H296" s="405"/>
      <c r="I296" s="414"/>
      <c r="J296" s="410"/>
    </row>
    <row r="297" spans="1:11" x14ac:dyDescent="0.2">
      <c r="A297" s="1"/>
      <c r="B297" s="2"/>
      <c r="C297" s="770"/>
      <c r="D297" s="407"/>
      <c r="E297" s="425"/>
      <c r="F297" s="425"/>
      <c r="G297" s="425"/>
      <c r="H297" s="405"/>
      <c r="I297" s="414"/>
      <c r="J297" s="410"/>
    </row>
    <row r="298" spans="1:11" ht="8.25" customHeight="1" x14ac:dyDescent="0.2">
      <c r="A298" s="1"/>
      <c r="B298" s="2"/>
      <c r="C298" s="770"/>
      <c r="D298" s="407"/>
      <c r="E298" s="425"/>
      <c r="F298" s="425"/>
      <c r="G298" s="425"/>
      <c r="H298" s="405"/>
      <c r="I298" s="414"/>
      <c r="J298" s="410"/>
    </row>
    <row r="299" spans="1:11" x14ac:dyDescent="0.2">
      <c r="A299" s="1"/>
      <c r="B299" s="2"/>
      <c r="C299" s="770"/>
      <c r="D299" s="407"/>
      <c r="E299" s="425"/>
      <c r="F299" s="425"/>
      <c r="G299" s="425"/>
      <c r="H299" s="405"/>
      <c r="I299" s="414"/>
      <c r="J299" s="410"/>
    </row>
    <row r="300" spans="1:11" ht="5.25" customHeight="1" x14ac:dyDescent="0.2">
      <c r="A300" s="1"/>
      <c r="B300" s="2"/>
      <c r="C300" s="770"/>
      <c r="D300" s="407"/>
      <c r="E300" s="425"/>
      <c r="F300" s="425"/>
      <c r="G300" s="425"/>
      <c r="H300" s="405"/>
      <c r="I300" s="414"/>
      <c r="J300" s="410"/>
    </row>
    <row r="301" spans="1:11" ht="5.25" customHeight="1" x14ac:dyDescent="0.2">
      <c r="A301" s="1"/>
      <c r="B301" s="2"/>
      <c r="C301" s="770"/>
      <c r="D301" s="407"/>
      <c r="E301" s="425"/>
      <c r="F301" s="425"/>
      <c r="G301" s="425"/>
      <c r="H301" s="405"/>
      <c r="I301" s="414"/>
      <c r="J301" s="410"/>
    </row>
    <row r="302" spans="1:11" ht="3.75" customHeight="1" x14ac:dyDescent="0.2">
      <c r="A302" s="1"/>
      <c r="B302" s="2"/>
      <c r="C302" s="770"/>
      <c r="D302" s="407"/>
      <c r="E302" s="425"/>
      <c r="F302" s="425"/>
      <c r="G302" s="425"/>
      <c r="H302" s="405"/>
      <c r="I302" s="414"/>
      <c r="J302" s="410"/>
    </row>
    <row r="303" spans="1:11" ht="3.75" customHeight="1" x14ac:dyDescent="0.2">
      <c r="A303" s="1"/>
      <c r="B303" s="2"/>
      <c r="C303" s="770"/>
      <c r="D303" s="407"/>
      <c r="E303" s="425"/>
      <c r="F303" s="425"/>
      <c r="G303" s="425"/>
      <c r="H303" s="405"/>
      <c r="I303" s="414"/>
      <c r="J303" s="410"/>
    </row>
    <row r="304" spans="1:11" ht="12.75" customHeight="1" x14ac:dyDescent="0.2">
      <c r="A304" s="1"/>
      <c r="B304" s="2"/>
      <c r="C304" s="770"/>
      <c r="D304" s="407"/>
      <c r="E304" s="425"/>
      <c r="F304" s="425"/>
      <c r="G304" s="425"/>
      <c r="H304" s="405"/>
      <c r="I304" s="414"/>
      <c r="J304" s="410"/>
    </row>
    <row r="305" spans="1:11" ht="10.5" customHeight="1" x14ac:dyDescent="0.2">
      <c r="A305" s="1"/>
      <c r="B305" s="2"/>
      <c r="C305" s="770"/>
      <c r="D305" s="407"/>
      <c r="E305" s="425"/>
      <c r="F305" s="425"/>
      <c r="G305" s="425"/>
      <c r="H305" s="405"/>
      <c r="I305" s="414"/>
      <c r="J305" s="410"/>
    </row>
    <row r="306" spans="1:11" s="8" customFormat="1" ht="15.75" thickBot="1" x14ac:dyDescent="0.3">
      <c r="A306" s="66"/>
      <c r="B306" s="32" t="s">
        <v>111</v>
      </c>
      <c r="C306" s="772"/>
      <c r="D306" s="445"/>
      <c r="E306" s="412"/>
      <c r="F306" s="412"/>
      <c r="G306" s="412"/>
      <c r="H306" s="411"/>
      <c r="I306" s="446"/>
      <c r="J306" s="447">
        <f>SUM(J280:J304)</f>
        <v>655591.68999999994</v>
      </c>
      <c r="K306" s="448">
        <v>9</v>
      </c>
    </row>
    <row r="307" spans="1:11" s="8" customFormat="1" ht="12" customHeight="1" thickTop="1" x14ac:dyDescent="0.25">
      <c r="A307" s="250"/>
      <c r="B307" s="67"/>
      <c r="C307" s="863"/>
      <c r="D307" s="465"/>
      <c r="E307" s="466"/>
      <c r="F307" s="466"/>
      <c r="G307" s="466"/>
      <c r="H307" s="467"/>
      <c r="I307" s="487"/>
      <c r="J307" s="488"/>
      <c r="K307" s="448"/>
    </row>
    <row r="308" spans="1:11" s="8" customFormat="1" ht="15" x14ac:dyDescent="0.25">
      <c r="A308" s="250"/>
      <c r="B308" s="53" t="s">
        <v>877</v>
      </c>
      <c r="C308" s="863"/>
      <c r="D308" s="465"/>
      <c r="E308" s="466"/>
      <c r="F308" s="466"/>
      <c r="G308" s="466"/>
      <c r="H308" s="467"/>
      <c r="I308" s="487"/>
      <c r="J308" s="488"/>
      <c r="K308" s="448"/>
    </row>
    <row r="309" spans="1:11" s="8" customFormat="1" ht="6.75" customHeight="1" x14ac:dyDescent="0.25">
      <c r="A309" s="250"/>
      <c r="B309" s="53"/>
      <c r="C309" s="863"/>
      <c r="D309" s="465"/>
      <c r="E309" s="466"/>
      <c r="F309" s="466"/>
      <c r="G309" s="466"/>
      <c r="H309" s="467"/>
      <c r="I309" s="487"/>
      <c r="J309" s="488"/>
      <c r="K309" s="448"/>
    </row>
    <row r="310" spans="1:11" ht="59.25" customHeight="1" x14ac:dyDescent="0.2">
      <c r="A310" s="1"/>
      <c r="B310" s="33" t="s">
        <v>3618</v>
      </c>
      <c r="C310" s="770"/>
      <c r="D310" s="407"/>
      <c r="E310" s="405"/>
      <c r="F310" s="425"/>
      <c r="G310" s="405"/>
      <c r="H310" s="405"/>
      <c r="I310" s="409"/>
      <c r="J310" s="410"/>
    </row>
    <row r="311" spans="1:11" ht="12" customHeight="1" x14ac:dyDescent="0.2">
      <c r="A311" s="1"/>
      <c r="B311" s="33"/>
      <c r="C311" s="770"/>
      <c r="D311" s="407"/>
      <c r="E311" s="405"/>
      <c r="F311" s="425"/>
      <c r="G311" s="405"/>
      <c r="H311" s="405"/>
      <c r="I311" s="409"/>
      <c r="J311" s="410"/>
    </row>
    <row r="312" spans="1:11" x14ac:dyDescent="0.2">
      <c r="A312" s="248" t="s">
        <v>77</v>
      </c>
      <c r="B312" s="224" t="s">
        <v>3611</v>
      </c>
      <c r="C312" s="770">
        <v>125</v>
      </c>
      <c r="D312" s="407" t="s">
        <v>98</v>
      </c>
      <c r="E312" s="545">
        <v>0</v>
      </c>
      <c r="F312" s="545">
        <v>0</v>
      </c>
      <c r="G312" s="545">
        <v>0</v>
      </c>
      <c r="H312" s="545">
        <v>3179.16</v>
      </c>
      <c r="I312" s="546">
        <f>E312+F312+G312+H312</f>
        <v>3179.16</v>
      </c>
      <c r="J312" s="547">
        <f>I312*C312</f>
        <v>397395</v>
      </c>
      <c r="K312" s="437"/>
    </row>
    <row r="313" spans="1:11" x14ac:dyDescent="0.2">
      <c r="A313" s="248"/>
      <c r="B313" s="224"/>
      <c r="C313" s="770"/>
      <c r="D313" s="407"/>
      <c r="E313" s="405"/>
      <c r="F313" s="425"/>
      <c r="G313" s="405"/>
      <c r="H313" s="405"/>
      <c r="I313" s="409"/>
      <c r="J313" s="410"/>
    </row>
    <row r="314" spans="1:11" ht="28.5" x14ac:dyDescent="0.2">
      <c r="A314" s="1" t="s">
        <v>78</v>
      </c>
      <c r="B314" s="224" t="s">
        <v>3622</v>
      </c>
      <c r="C314" s="770">
        <v>4</v>
      </c>
      <c r="D314" s="407" t="s">
        <v>199</v>
      </c>
      <c r="E314" s="545">
        <v>0</v>
      </c>
      <c r="F314" s="545">
        <v>0</v>
      </c>
      <c r="G314" s="545">
        <v>0</v>
      </c>
      <c r="H314" s="545">
        <v>15098.87</v>
      </c>
      <c r="I314" s="546">
        <f>E314+F314+G314+H314</f>
        <v>15098.87</v>
      </c>
      <c r="J314" s="547">
        <f>I314*C314</f>
        <v>60395.48</v>
      </c>
      <c r="K314" s="437"/>
    </row>
    <row r="315" spans="1:11" ht="9.9499999999999993" customHeight="1" x14ac:dyDescent="0.2">
      <c r="A315" s="1"/>
      <c r="B315" s="224"/>
      <c r="C315" s="770"/>
      <c r="D315" s="407"/>
      <c r="E315" s="405"/>
      <c r="F315" s="425"/>
      <c r="G315" s="405"/>
      <c r="H315" s="405"/>
      <c r="I315" s="409"/>
      <c r="J315" s="410"/>
    </row>
    <row r="316" spans="1:11" x14ac:dyDescent="0.2">
      <c r="A316" s="1" t="s">
        <v>79</v>
      </c>
      <c r="B316" s="224" t="s">
        <v>3613</v>
      </c>
      <c r="C316" s="770">
        <v>10</v>
      </c>
      <c r="D316" s="407" t="s">
        <v>98</v>
      </c>
      <c r="E316" s="545">
        <v>0</v>
      </c>
      <c r="F316" s="545">
        <v>0</v>
      </c>
      <c r="G316" s="545">
        <v>0</v>
      </c>
      <c r="H316" s="545">
        <v>4890.68</v>
      </c>
      <c r="I316" s="546">
        <f>E316+F316+G316+H316</f>
        <v>4890.68</v>
      </c>
      <c r="J316" s="547">
        <f>I316*C316</f>
        <v>48906.8</v>
      </c>
      <c r="K316" s="437"/>
    </row>
    <row r="317" spans="1:11" ht="9.9499999999999993" customHeight="1" x14ac:dyDescent="0.2">
      <c r="A317" s="1"/>
      <c r="B317" s="224"/>
      <c r="C317" s="770"/>
      <c r="D317" s="407"/>
      <c r="E317" s="405"/>
      <c r="F317" s="425"/>
      <c r="G317" s="405"/>
      <c r="H317" s="405"/>
      <c r="I317" s="409"/>
      <c r="J317" s="410"/>
    </row>
    <row r="318" spans="1:11" ht="28.5" x14ac:dyDescent="0.2">
      <c r="A318" s="1" t="s">
        <v>80</v>
      </c>
      <c r="B318" s="224" t="s">
        <v>3612</v>
      </c>
      <c r="C318" s="770">
        <v>2</v>
      </c>
      <c r="D318" s="407" t="s">
        <v>199</v>
      </c>
      <c r="E318" s="545">
        <v>0</v>
      </c>
      <c r="F318" s="545">
        <v>0</v>
      </c>
      <c r="G318" s="545">
        <v>0</v>
      </c>
      <c r="H318" s="545">
        <v>15098.87</v>
      </c>
      <c r="I318" s="546">
        <f>E318+F318+G318+H318</f>
        <v>15098.87</v>
      </c>
      <c r="J318" s="547">
        <f>I318*C318</f>
        <v>30197.74</v>
      </c>
      <c r="K318" s="437"/>
    </row>
    <row r="319" spans="1:11" ht="9.9499999999999993" customHeight="1" x14ac:dyDescent="0.2">
      <c r="A319" s="1"/>
      <c r="B319" s="2"/>
      <c r="C319" s="770"/>
      <c r="D319" s="407"/>
      <c r="E319" s="425"/>
      <c r="F319" s="425"/>
      <c r="G319" s="405"/>
      <c r="H319" s="405"/>
      <c r="I319" s="409"/>
      <c r="J319" s="410"/>
    </row>
    <row r="320" spans="1:11" ht="57" customHeight="1" x14ac:dyDescent="0.2">
      <c r="A320" s="1"/>
      <c r="B320" s="33" t="s">
        <v>878</v>
      </c>
      <c r="C320" s="770"/>
      <c r="D320" s="407"/>
      <c r="E320" s="425"/>
      <c r="F320" s="425"/>
      <c r="G320" s="425"/>
      <c r="H320" s="405"/>
      <c r="I320" s="414"/>
      <c r="J320" s="410"/>
    </row>
    <row r="321" spans="1:11" x14ac:dyDescent="0.2">
      <c r="A321" s="1"/>
      <c r="B321" s="33"/>
      <c r="C321" s="770"/>
      <c r="D321" s="407"/>
      <c r="E321" s="425"/>
      <c r="F321" s="425"/>
      <c r="G321" s="425"/>
      <c r="H321" s="405"/>
      <c r="I321" s="414"/>
      <c r="J321" s="410"/>
    </row>
    <row r="322" spans="1:11" x14ac:dyDescent="0.2">
      <c r="A322" s="248" t="s">
        <v>81</v>
      </c>
      <c r="B322" s="224" t="s">
        <v>3617</v>
      </c>
      <c r="C322" s="770">
        <v>78</v>
      </c>
      <c r="D322" s="407" t="s">
        <v>98</v>
      </c>
      <c r="E322" s="545">
        <v>0</v>
      </c>
      <c r="F322" s="545">
        <v>0</v>
      </c>
      <c r="G322" s="545">
        <v>0</v>
      </c>
      <c r="H322" s="545">
        <v>3790.32</v>
      </c>
      <c r="I322" s="546">
        <f>E322+F322+G322+H322</f>
        <v>3790.32</v>
      </c>
      <c r="J322" s="547">
        <f>I322*C322</f>
        <v>295644.96000000002</v>
      </c>
      <c r="K322" s="437"/>
    </row>
    <row r="323" spans="1:11" x14ac:dyDescent="0.2">
      <c r="A323" s="248"/>
      <c r="B323" s="224"/>
      <c r="C323" s="770"/>
      <c r="D323" s="407"/>
      <c r="E323" s="425"/>
      <c r="F323" s="425"/>
      <c r="G323" s="425"/>
      <c r="H323" s="405"/>
      <c r="I323" s="414"/>
      <c r="J323" s="410"/>
    </row>
    <row r="324" spans="1:11" ht="28.5" x14ac:dyDescent="0.2">
      <c r="A324" s="1" t="s">
        <v>92</v>
      </c>
      <c r="B324" s="224" t="s">
        <v>3621</v>
      </c>
      <c r="C324" s="770">
        <v>20</v>
      </c>
      <c r="D324" s="407" t="s">
        <v>199</v>
      </c>
      <c r="E324" s="545">
        <v>0</v>
      </c>
      <c r="F324" s="545">
        <v>0</v>
      </c>
      <c r="G324" s="545">
        <v>0</v>
      </c>
      <c r="H324" s="545">
        <v>7474.28</v>
      </c>
      <c r="I324" s="546">
        <f>E324+F324+G324+H324</f>
        <v>7474.28</v>
      </c>
      <c r="J324" s="547">
        <f>I324*C324</f>
        <v>149485.6</v>
      </c>
      <c r="K324" s="437"/>
    </row>
    <row r="325" spans="1:11" x14ac:dyDescent="0.2">
      <c r="A325" s="1"/>
      <c r="B325" s="224"/>
      <c r="C325" s="770"/>
      <c r="D325" s="407"/>
      <c r="E325" s="425"/>
      <c r="F325" s="425"/>
      <c r="G325" s="425"/>
      <c r="H325" s="405"/>
      <c r="I325" s="414"/>
      <c r="J325" s="410"/>
    </row>
    <row r="326" spans="1:11" ht="28.5" x14ac:dyDescent="0.2">
      <c r="A326" s="1" t="s">
        <v>94</v>
      </c>
      <c r="B326" s="224" t="s">
        <v>3620</v>
      </c>
      <c r="C326" s="770">
        <v>4</v>
      </c>
      <c r="D326" s="407" t="s">
        <v>199</v>
      </c>
      <c r="E326" s="545">
        <v>0</v>
      </c>
      <c r="F326" s="545">
        <v>0</v>
      </c>
      <c r="G326" s="545">
        <v>0</v>
      </c>
      <c r="H326" s="545">
        <v>7474.28</v>
      </c>
      <c r="I326" s="546">
        <f>E326+F326+G326+H326</f>
        <v>7474.28</v>
      </c>
      <c r="J326" s="547">
        <f>I326*C326</f>
        <v>29897.119999999999</v>
      </c>
      <c r="K326" s="437"/>
    </row>
    <row r="327" spans="1:11" ht="7.5" customHeight="1" x14ac:dyDescent="0.2">
      <c r="A327" s="1"/>
      <c r="B327" s="224"/>
      <c r="C327" s="770"/>
      <c r="D327" s="407"/>
      <c r="E327" s="425"/>
      <c r="F327" s="425"/>
      <c r="G327" s="425"/>
      <c r="H327" s="405"/>
      <c r="I327" s="414"/>
      <c r="J327" s="410"/>
    </row>
    <row r="328" spans="1:11" x14ac:dyDescent="0.2">
      <c r="A328" s="1" t="s">
        <v>96</v>
      </c>
      <c r="B328" s="224" t="s">
        <v>3616</v>
      </c>
      <c r="C328" s="770">
        <v>4</v>
      </c>
      <c r="D328" s="407" t="s">
        <v>98</v>
      </c>
      <c r="E328" s="545">
        <v>0</v>
      </c>
      <c r="F328" s="545">
        <v>0</v>
      </c>
      <c r="G328" s="545">
        <v>0</v>
      </c>
      <c r="H328" s="545">
        <v>5136</v>
      </c>
      <c r="I328" s="546">
        <f>E328+F328+G328+H328</f>
        <v>5136</v>
      </c>
      <c r="J328" s="547">
        <f>I328*C328</f>
        <v>20544</v>
      </c>
      <c r="K328" s="437"/>
    </row>
    <row r="329" spans="1:11" ht="7.5" customHeight="1" x14ac:dyDescent="0.2">
      <c r="A329" s="1"/>
      <c r="B329" s="224"/>
      <c r="C329" s="770"/>
      <c r="D329" s="407"/>
      <c r="E329" s="425"/>
      <c r="F329" s="425"/>
      <c r="G329" s="425"/>
      <c r="H329" s="405"/>
      <c r="I329" s="414"/>
      <c r="J329" s="410"/>
    </row>
    <row r="330" spans="1:11" x14ac:dyDescent="0.2">
      <c r="A330" s="1" t="s">
        <v>99</v>
      </c>
      <c r="B330" s="224" t="s">
        <v>3615</v>
      </c>
      <c r="C330" s="770">
        <v>29</v>
      </c>
      <c r="D330" s="407" t="s">
        <v>98</v>
      </c>
      <c r="E330" s="545">
        <v>0</v>
      </c>
      <c r="F330" s="545">
        <v>0</v>
      </c>
      <c r="G330" s="545">
        <v>0</v>
      </c>
      <c r="H330" s="545">
        <v>6725.58</v>
      </c>
      <c r="I330" s="546">
        <f>E330+F330+G330+H330</f>
        <v>6725.58</v>
      </c>
      <c r="J330" s="547">
        <f>I330*C330</f>
        <v>195041.82</v>
      </c>
      <c r="K330" s="437"/>
    </row>
    <row r="331" spans="1:11" ht="7.5" customHeight="1" x14ac:dyDescent="0.2">
      <c r="A331" s="1"/>
      <c r="B331" s="224"/>
      <c r="C331" s="770"/>
      <c r="D331" s="407"/>
      <c r="E331" s="425"/>
      <c r="F331" s="425"/>
      <c r="G331" s="425"/>
      <c r="H331" s="405"/>
      <c r="I331" s="414"/>
      <c r="J331" s="410"/>
    </row>
    <row r="332" spans="1:11" ht="28.5" x14ac:dyDescent="0.2">
      <c r="A332" s="1" t="s">
        <v>101</v>
      </c>
      <c r="B332" s="224" t="s">
        <v>3619</v>
      </c>
      <c r="C332" s="770">
        <v>5</v>
      </c>
      <c r="D332" s="407" t="s">
        <v>199</v>
      </c>
      <c r="E332" s="545">
        <v>0</v>
      </c>
      <c r="F332" s="545">
        <v>0</v>
      </c>
      <c r="G332" s="545">
        <v>0</v>
      </c>
      <c r="H332" s="545">
        <v>7474.28</v>
      </c>
      <c r="I332" s="546">
        <f>E332+F332+G332+H332</f>
        <v>7474.28</v>
      </c>
      <c r="J332" s="547">
        <f>I332*C332</f>
        <v>37371.4</v>
      </c>
      <c r="K332" s="437"/>
    </row>
    <row r="333" spans="1:11" x14ac:dyDescent="0.2">
      <c r="A333" s="1"/>
      <c r="B333" s="224"/>
      <c r="C333" s="770"/>
      <c r="D333" s="407"/>
      <c r="E333" s="425"/>
      <c r="F333" s="425"/>
      <c r="G333" s="425"/>
      <c r="H333" s="405"/>
      <c r="I333" s="414"/>
      <c r="J333" s="410"/>
    </row>
    <row r="334" spans="1:11" x14ac:dyDescent="0.2">
      <c r="A334" s="1" t="s">
        <v>103</v>
      </c>
      <c r="B334" s="224" t="s">
        <v>3614</v>
      </c>
      <c r="C334" s="770">
        <v>6</v>
      </c>
      <c r="D334" s="407" t="s">
        <v>98</v>
      </c>
      <c r="E334" s="545">
        <v>0</v>
      </c>
      <c r="F334" s="545">
        <v>0</v>
      </c>
      <c r="G334" s="545">
        <v>0</v>
      </c>
      <c r="H334" s="545">
        <v>6786.55</v>
      </c>
      <c r="I334" s="546">
        <f>E334+F334+G334+H334</f>
        <v>6786.55</v>
      </c>
      <c r="J334" s="547">
        <f>I334*C334</f>
        <v>40719.300000000003</v>
      </c>
      <c r="K334" s="437"/>
    </row>
    <row r="335" spans="1:11" ht="3" customHeight="1" x14ac:dyDescent="0.2">
      <c r="A335" s="1"/>
      <c r="B335" s="224"/>
      <c r="C335" s="770"/>
      <c r="D335" s="407"/>
      <c r="E335" s="425"/>
      <c r="F335" s="425"/>
      <c r="G335" s="425"/>
      <c r="H335" s="405"/>
      <c r="I335" s="414"/>
      <c r="J335" s="410"/>
    </row>
    <row r="336" spans="1:11" ht="6" customHeight="1" x14ac:dyDescent="0.2">
      <c r="A336" s="1"/>
      <c r="B336" s="2"/>
      <c r="C336" s="770"/>
      <c r="D336" s="407"/>
      <c r="E336" s="425"/>
      <c r="F336" s="425"/>
      <c r="G336" s="425"/>
      <c r="H336" s="405"/>
      <c r="I336" s="414"/>
      <c r="J336" s="410"/>
    </row>
    <row r="337" spans="1:11" s="8" customFormat="1" ht="15.75" thickBot="1" x14ac:dyDescent="0.3">
      <c r="A337" s="66"/>
      <c r="B337" s="32" t="s">
        <v>111</v>
      </c>
      <c r="C337" s="772"/>
      <c r="D337" s="445"/>
      <c r="E337" s="412"/>
      <c r="F337" s="412"/>
      <c r="G337" s="412"/>
      <c r="H337" s="411"/>
      <c r="I337" s="446"/>
      <c r="J337" s="447">
        <f>SUM(J311:J335)</f>
        <v>1305599.22</v>
      </c>
      <c r="K337" s="448">
        <v>10</v>
      </c>
    </row>
    <row r="338" spans="1:11" ht="12.75" customHeight="1" thickTop="1" x14ac:dyDescent="0.2">
      <c r="A338" s="1"/>
      <c r="B338" s="2"/>
      <c r="C338" s="770"/>
      <c r="D338" s="407"/>
      <c r="E338" s="425"/>
      <c r="F338" s="425"/>
      <c r="G338" s="425"/>
      <c r="H338" s="405"/>
      <c r="I338" s="414"/>
      <c r="J338" s="410"/>
    </row>
    <row r="339" spans="1:11" ht="15" x14ac:dyDescent="0.2">
      <c r="A339" s="1"/>
      <c r="B339" s="180" t="s">
        <v>877</v>
      </c>
      <c r="C339" s="770"/>
      <c r="D339" s="407"/>
      <c r="E339" s="425"/>
      <c r="F339" s="425"/>
      <c r="G339" s="425"/>
      <c r="H339" s="405"/>
      <c r="I339" s="414"/>
      <c r="J339" s="410"/>
    </row>
    <row r="340" spans="1:11" ht="9.75" customHeight="1" x14ac:dyDescent="0.2">
      <c r="A340" s="1"/>
      <c r="B340" s="2"/>
      <c r="C340" s="770"/>
      <c r="D340" s="407"/>
      <c r="E340" s="425"/>
      <c r="F340" s="425"/>
      <c r="G340" s="425"/>
      <c r="H340" s="405"/>
      <c r="I340" s="414"/>
      <c r="J340" s="410"/>
    </row>
    <row r="341" spans="1:11" ht="60" customHeight="1" x14ac:dyDescent="0.2">
      <c r="A341" s="1"/>
      <c r="B341" s="30" t="s">
        <v>3623</v>
      </c>
      <c r="C341" s="770"/>
      <c r="D341" s="407"/>
      <c r="E341" s="425"/>
      <c r="F341" s="425"/>
      <c r="G341" s="425"/>
      <c r="H341" s="405"/>
      <c r="I341" s="414"/>
      <c r="J341" s="410"/>
    </row>
    <row r="342" spans="1:11" x14ac:dyDescent="0.2">
      <c r="A342" s="1"/>
      <c r="B342" s="2"/>
      <c r="C342" s="770"/>
      <c r="D342" s="407"/>
      <c r="E342" s="425"/>
      <c r="F342" s="425"/>
      <c r="G342" s="425"/>
      <c r="H342" s="405"/>
      <c r="I342" s="414"/>
      <c r="J342" s="410"/>
    </row>
    <row r="343" spans="1:11" ht="28.5" x14ac:dyDescent="0.2">
      <c r="A343" s="1" t="s">
        <v>77</v>
      </c>
      <c r="B343" s="224" t="s">
        <v>3624</v>
      </c>
      <c r="C343" s="770">
        <v>2</v>
      </c>
      <c r="D343" s="407" t="s">
        <v>199</v>
      </c>
      <c r="E343" s="545">
        <v>0</v>
      </c>
      <c r="F343" s="545">
        <v>0</v>
      </c>
      <c r="G343" s="545">
        <v>0</v>
      </c>
      <c r="H343" s="545">
        <v>7474.28</v>
      </c>
      <c r="I343" s="546">
        <f>E343+F343+G343+H343</f>
        <v>7474.28</v>
      </c>
      <c r="J343" s="547">
        <f>I343*C343</f>
        <v>14948.56</v>
      </c>
      <c r="K343" s="437"/>
    </row>
    <row r="344" spans="1:11" x14ac:dyDescent="0.2">
      <c r="A344" s="1"/>
      <c r="B344" s="2"/>
      <c r="C344" s="770"/>
      <c r="D344" s="407"/>
      <c r="E344" s="425"/>
      <c r="F344" s="425"/>
      <c r="G344" s="425"/>
      <c r="H344" s="405"/>
      <c r="I344" s="414"/>
      <c r="J344" s="410"/>
    </row>
    <row r="345" spans="1:11" s="12" customFormat="1" ht="15" x14ac:dyDescent="0.2">
      <c r="A345" s="1"/>
      <c r="B345" s="29" t="s">
        <v>879</v>
      </c>
      <c r="C345" s="770"/>
      <c r="D345" s="407"/>
      <c r="E345" s="425"/>
      <c r="F345" s="425"/>
      <c r="G345" s="425"/>
      <c r="H345" s="405"/>
      <c r="I345" s="414"/>
      <c r="J345" s="410"/>
      <c r="K345" s="491"/>
    </row>
    <row r="346" spans="1:11" s="12" customFormat="1" ht="9.75" customHeight="1" x14ac:dyDescent="0.2">
      <c r="A346" s="1"/>
      <c r="B346" s="2"/>
      <c r="C346" s="770"/>
      <c r="D346" s="407"/>
      <c r="E346" s="425"/>
      <c r="F346" s="425"/>
      <c r="G346" s="425"/>
      <c r="H346" s="405"/>
      <c r="I346" s="414"/>
      <c r="J346" s="410"/>
      <c r="K346" s="491"/>
    </row>
    <row r="347" spans="1:11" s="12" customFormat="1" ht="32.25" customHeight="1" x14ac:dyDescent="0.2">
      <c r="A347" s="1"/>
      <c r="B347" s="30" t="s">
        <v>880</v>
      </c>
      <c r="C347" s="770"/>
      <c r="D347" s="407"/>
      <c r="E347" s="425"/>
      <c r="F347" s="425"/>
      <c r="G347" s="425"/>
      <c r="H347" s="405"/>
      <c r="I347" s="414"/>
      <c r="J347" s="410"/>
      <c r="K347" s="491"/>
    </row>
    <row r="348" spans="1:11" s="12" customFormat="1" x14ac:dyDescent="0.2">
      <c r="A348" s="1"/>
      <c r="B348" s="2"/>
      <c r="C348" s="770"/>
      <c r="D348" s="407"/>
      <c r="E348" s="425"/>
      <c r="F348" s="425"/>
      <c r="G348" s="425"/>
      <c r="H348" s="405"/>
      <c r="I348" s="414"/>
      <c r="J348" s="410"/>
      <c r="K348" s="491"/>
    </row>
    <row r="349" spans="1:11" s="12" customFormat="1" ht="28.5" x14ac:dyDescent="0.2">
      <c r="A349" s="1" t="s">
        <v>78</v>
      </c>
      <c r="B349" s="224" t="s">
        <v>881</v>
      </c>
      <c r="C349" s="779">
        <v>1580</v>
      </c>
      <c r="D349" s="444" t="s">
        <v>98</v>
      </c>
      <c r="E349" s="545">
        <v>0</v>
      </c>
      <c r="F349" s="545">
        <v>0</v>
      </c>
      <c r="G349" s="545">
        <v>0</v>
      </c>
      <c r="H349" s="545">
        <v>152.19</v>
      </c>
      <c r="I349" s="546">
        <f>E349+F349+G349+H349</f>
        <v>152.19</v>
      </c>
      <c r="J349" s="547">
        <f>I349*C349</f>
        <v>240460.2</v>
      </c>
      <c r="K349" s="437"/>
    </row>
    <row r="350" spans="1:11" s="12" customFormat="1" x14ac:dyDescent="0.2">
      <c r="A350" s="1"/>
      <c r="B350" s="224"/>
      <c r="C350" s="770"/>
      <c r="D350" s="407"/>
      <c r="E350" s="425"/>
      <c r="F350" s="425"/>
      <c r="G350" s="425"/>
      <c r="H350" s="405"/>
      <c r="I350" s="414"/>
      <c r="J350" s="410"/>
      <c r="K350" s="491"/>
    </row>
    <row r="351" spans="1:11" s="12" customFormat="1" x14ac:dyDescent="0.2">
      <c r="A351" s="1" t="s">
        <v>79</v>
      </c>
      <c r="B351" s="222" t="s">
        <v>3625</v>
      </c>
      <c r="C351" s="867">
        <v>264</v>
      </c>
      <c r="D351" s="483" t="s">
        <v>98</v>
      </c>
      <c r="E351" s="545">
        <v>0</v>
      </c>
      <c r="F351" s="545">
        <v>0</v>
      </c>
      <c r="G351" s="545">
        <v>0</v>
      </c>
      <c r="H351" s="545">
        <v>509.2</v>
      </c>
      <c r="I351" s="546">
        <f>E351+F351+G351+H351</f>
        <v>509.2</v>
      </c>
      <c r="J351" s="547">
        <f>I351*C351</f>
        <v>134428.79999999999</v>
      </c>
      <c r="K351" s="437"/>
    </row>
    <row r="352" spans="1:11" s="12" customFormat="1" x14ac:dyDescent="0.2">
      <c r="A352" s="1"/>
      <c r="B352" s="224"/>
      <c r="C352" s="770"/>
      <c r="D352" s="407"/>
      <c r="E352" s="425"/>
      <c r="F352" s="425"/>
      <c r="G352" s="425"/>
      <c r="H352" s="405"/>
      <c r="I352" s="414"/>
      <c r="J352" s="410"/>
      <c r="K352" s="491"/>
    </row>
    <row r="353" spans="1:11" s="12" customFormat="1" x14ac:dyDescent="0.2">
      <c r="A353" s="1" t="s">
        <v>80</v>
      </c>
      <c r="B353" s="224" t="s">
        <v>3663</v>
      </c>
      <c r="C353" s="770">
        <v>152</v>
      </c>
      <c r="D353" s="407" t="s">
        <v>199</v>
      </c>
      <c r="E353" s="545">
        <v>0</v>
      </c>
      <c r="F353" s="545">
        <v>0</v>
      </c>
      <c r="G353" s="545">
        <v>0</v>
      </c>
      <c r="H353" s="545">
        <v>39</v>
      </c>
      <c r="I353" s="546">
        <f>E353+F353+G353+H353</f>
        <v>39</v>
      </c>
      <c r="J353" s="547">
        <f>I353*C353</f>
        <v>5928</v>
      </c>
      <c r="K353" s="437"/>
    </row>
    <row r="354" spans="1:11" s="12" customFormat="1" x14ac:dyDescent="0.2">
      <c r="A354" s="1"/>
      <c r="B354" s="224"/>
      <c r="C354" s="770"/>
      <c r="D354" s="407"/>
      <c r="E354" s="425"/>
      <c r="F354" s="425"/>
      <c r="G354" s="425"/>
      <c r="H354" s="405"/>
      <c r="I354" s="414"/>
      <c r="J354" s="410"/>
      <c r="K354" s="491"/>
    </row>
    <row r="355" spans="1:11" s="12" customFormat="1" ht="42.75" x14ac:dyDescent="0.2">
      <c r="A355" s="1" t="s">
        <v>81</v>
      </c>
      <c r="B355" s="2" t="s">
        <v>3626</v>
      </c>
      <c r="C355" s="770">
        <v>23</v>
      </c>
      <c r="D355" s="407" t="s">
        <v>199</v>
      </c>
      <c r="E355" s="545">
        <v>0</v>
      </c>
      <c r="F355" s="545">
        <v>0</v>
      </c>
      <c r="G355" s="545">
        <v>0</v>
      </c>
      <c r="H355" s="545">
        <v>39</v>
      </c>
      <c r="I355" s="546">
        <f>E355+F355+G355+H355</f>
        <v>39</v>
      </c>
      <c r="J355" s="547">
        <f>I355*C355</f>
        <v>897</v>
      </c>
      <c r="K355" s="437"/>
    </row>
    <row r="356" spans="1:11" s="12" customFormat="1" ht="7.5" customHeight="1" x14ac:dyDescent="0.2">
      <c r="A356" s="1"/>
      <c r="B356" s="224"/>
      <c r="C356" s="770"/>
      <c r="D356" s="407"/>
      <c r="E356" s="425"/>
      <c r="F356" s="425"/>
      <c r="G356" s="425"/>
      <c r="H356" s="405"/>
      <c r="I356" s="414"/>
      <c r="J356" s="410"/>
      <c r="K356" s="491"/>
    </row>
    <row r="357" spans="1:11" s="12" customFormat="1" ht="42.75" x14ac:dyDescent="0.2">
      <c r="A357" s="1" t="s">
        <v>92</v>
      </c>
      <c r="B357" s="2" t="s">
        <v>3965</v>
      </c>
      <c r="C357" s="770">
        <v>70</v>
      </c>
      <c r="D357" s="407" t="s">
        <v>199</v>
      </c>
      <c r="E357" s="545">
        <v>0</v>
      </c>
      <c r="F357" s="545">
        <v>0</v>
      </c>
      <c r="G357" s="545">
        <v>0</v>
      </c>
      <c r="H357" s="545">
        <v>39</v>
      </c>
      <c r="I357" s="546">
        <f>E357+F357+G357+H357</f>
        <v>39</v>
      </c>
      <c r="J357" s="547">
        <f>I357*C357</f>
        <v>2730</v>
      </c>
      <c r="K357" s="437"/>
    </row>
    <row r="358" spans="1:11" s="12" customFormat="1" ht="7.5" customHeight="1" x14ac:dyDescent="0.2">
      <c r="A358" s="248"/>
      <c r="B358" s="224"/>
      <c r="C358" s="779"/>
      <c r="D358" s="444"/>
      <c r="E358" s="425"/>
      <c r="F358" s="425"/>
      <c r="G358" s="425"/>
      <c r="H358" s="405"/>
      <c r="I358" s="414"/>
      <c r="J358" s="410"/>
      <c r="K358" s="491"/>
    </row>
    <row r="359" spans="1:11" s="12" customFormat="1" ht="59.25" customHeight="1" x14ac:dyDescent="0.2">
      <c r="A359" s="248"/>
      <c r="B359" s="30" t="s">
        <v>3664</v>
      </c>
      <c r="C359" s="779"/>
      <c r="D359" s="444"/>
      <c r="E359" s="425"/>
      <c r="F359" s="425"/>
      <c r="G359" s="425"/>
      <c r="H359" s="405"/>
      <c r="I359" s="414"/>
      <c r="J359" s="410"/>
      <c r="K359" s="491"/>
    </row>
    <row r="360" spans="1:11" s="12" customFormat="1" ht="7.5" customHeight="1" x14ac:dyDescent="0.2">
      <c r="A360" s="248"/>
      <c r="B360" s="224"/>
      <c r="C360" s="779"/>
      <c r="D360" s="489"/>
      <c r="E360" s="405"/>
      <c r="F360" s="425"/>
      <c r="G360" s="425"/>
      <c r="H360" s="405"/>
      <c r="I360" s="414"/>
      <c r="J360" s="410"/>
      <c r="K360" s="491"/>
    </row>
    <row r="361" spans="1:11" s="12" customFormat="1" x14ac:dyDescent="0.2">
      <c r="A361" s="248" t="s">
        <v>94</v>
      </c>
      <c r="B361" s="224" t="s">
        <v>882</v>
      </c>
      <c r="C361" s="779">
        <v>49</v>
      </c>
      <c r="D361" s="489" t="s">
        <v>98</v>
      </c>
      <c r="E361" s="545">
        <v>0</v>
      </c>
      <c r="F361" s="545">
        <v>0</v>
      </c>
      <c r="G361" s="545">
        <v>0</v>
      </c>
      <c r="H361" s="545">
        <v>39</v>
      </c>
      <c r="I361" s="546">
        <f>E361+F361+G361+H361</f>
        <v>39</v>
      </c>
      <c r="J361" s="547">
        <f>I361*C361</f>
        <v>1911</v>
      </c>
      <c r="K361" s="437"/>
    </row>
    <row r="362" spans="1:11" s="12" customFormat="1" ht="4.5" customHeight="1" x14ac:dyDescent="0.2">
      <c r="A362" s="248"/>
      <c r="B362" s="224"/>
      <c r="C362" s="783"/>
      <c r="D362" s="489"/>
      <c r="E362" s="405"/>
      <c r="F362" s="425"/>
      <c r="G362" s="425"/>
      <c r="H362" s="405"/>
      <c r="I362" s="414"/>
      <c r="J362" s="410"/>
      <c r="K362" s="491"/>
    </row>
    <row r="363" spans="1:11" s="4" customFormat="1" ht="16.5" customHeight="1" x14ac:dyDescent="0.2">
      <c r="A363" s="1"/>
      <c r="B363" s="68"/>
      <c r="C363" s="773"/>
      <c r="D363" s="451"/>
      <c r="E363" s="475"/>
      <c r="F363" s="425"/>
      <c r="G363" s="425"/>
      <c r="H363" s="405"/>
      <c r="I363" s="414"/>
      <c r="J363" s="410"/>
      <c r="K363" s="437"/>
    </row>
    <row r="364" spans="1:11" s="8" customFormat="1" ht="15.75" thickBot="1" x14ac:dyDescent="0.3">
      <c r="A364" s="66"/>
      <c r="B364" s="32" t="s">
        <v>111</v>
      </c>
      <c r="C364" s="772"/>
      <c r="D364" s="445"/>
      <c r="E364" s="412"/>
      <c r="F364" s="412"/>
      <c r="G364" s="412"/>
      <c r="H364" s="411"/>
      <c r="I364" s="446"/>
      <c r="J364" s="447">
        <f>SUM(J340:J362)</f>
        <v>401303.56</v>
      </c>
      <c r="K364" s="448">
        <v>11</v>
      </c>
    </row>
    <row r="365" spans="1:11" s="4" customFormat="1" ht="15" thickTop="1" x14ac:dyDescent="0.2">
      <c r="A365" s="1"/>
      <c r="B365" s="2"/>
      <c r="C365" s="773"/>
      <c r="D365" s="451"/>
      <c r="E365" s="405"/>
      <c r="F365" s="425"/>
      <c r="G365" s="425"/>
      <c r="H365" s="405"/>
      <c r="I365" s="414"/>
      <c r="J365" s="410"/>
      <c r="K365" s="437"/>
    </row>
    <row r="366" spans="1:11" s="12" customFormat="1" ht="15" customHeight="1" x14ac:dyDescent="0.2">
      <c r="A366" s="1"/>
      <c r="B366" s="29" t="s">
        <v>883</v>
      </c>
      <c r="C366" s="770"/>
      <c r="D366" s="407"/>
      <c r="E366" s="425"/>
      <c r="F366" s="425"/>
      <c r="G366" s="425"/>
      <c r="H366" s="405"/>
      <c r="I366" s="414"/>
      <c r="J366" s="410"/>
      <c r="K366" s="491"/>
    </row>
    <row r="367" spans="1:11" s="4" customFormat="1" ht="12" customHeight="1" x14ac:dyDescent="0.2">
      <c r="A367" s="1"/>
      <c r="B367" s="2"/>
      <c r="C367" s="773"/>
      <c r="D367" s="451"/>
      <c r="E367" s="405"/>
      <c r="F367" s="425"/>
      <c r="G367" s="425"/>
      <c r="H367" s="405"/>
      <c r="I367" s="414"/>
      <c r="J367" s="410"/>
      <c r="K367" s="437"/>
    </row>
    <row r="368" spans="1:11" s="4" customFormat="1" ht="30.75" customHeight="1" x14ac:dyDescent="0.2">
      <c r="A368" s="1"/>
      <c r="B368" s="74" t="s">
        <v>884</v>
      </c>
      <c r="C368" s="773"/>
      <c r="D368" s="451"/>
      <c r="E368" s="405"/>
      <c r="F368" s="425"/>
      <c r="G368" s="425"/>
      <c r="H368" s="405"/>
      <c r="I368" s="414"/>
      <c r="J368" s="410"/>
      <c r="K368" s="437"/>
    </row>
    <row r="369" spans="1:11" s="4" customFormat="1" ht="12" customHeight="1" x14ac:dyDescent="0.2">
      <c r="A369" s="1"/>
      <c r="B369" s="2"/>
      <c r="C369" s="773"/>
      <c r="D369" s="451"/>
      <c r="E369" s="405"/>
      <c r="F369" s="425"/>
      <c r="G369" s="425"/>
      <c r="H369" s="405"/>
      <c r="I369" s="414"/>
      <c r="J369" s="410"/>
      <c r="K369" s="437"/>
    </row>
    <row r="370" spans="1:11" s="4" customFormat="1" x14ac:dyDescent="0.2">
      <c r="A370" s="1" t="s">
        <v>77</v>
      </c>
      <c r="B370" s="222" t="s">
        <v>3627</v>
      </c>
      <c r="C370" s="807">
        <v>217</v>
      </c>
      <c r="D370" s="483" t="s">
        <v>199</v>
      </c>
      <c r="E370" s="545">
        <v>125.2</v>
      </c>
      <c r="F370" s="545">
        <v>8.94</v>
      </c>
      <c r="G370" s="545">
        <v>26.83</v>
      </c>
      <c r="H370" s="545">
        <v>17.89</v>
      </c>
      <c r="I370" s="546">
        <f>E370+F370+G370+H370</f>
        <v>178.86</v>
      </c>
      <c r="J370" s="547">
        <f>I370*C370</f>
        <v>38812.620000000003</v>
      </c>
      <c r="K370" s="437"/>
    </row>
    <row r="371" spans="1:11" s="4" customFormat="1" x14ac:dyDescent="0.2">
      <c r="A371" s="1"/>
      <c r="B371" s="222"/>
      <c r="C371" s="807"/>
      <c r="D371" s="490"/>
      <c r="E371" s="405"/>
      <c r="F371" s="425"/>
      <c r="G371" s="425"/>
      <c r="H371" s="405"/>
      <c r="I371" s="414"/>
      <c r="J371" s="410"/>
      <c r="K371" s="437"/>
    </row>
    <row r="372" spans="1:11" s="4" customFormat="1" x14ac:dyDescent="0.2">
      <c r="A372" s="1" t="s">
        <v>78</v>
      </c>
      <c r="B372" s="222" t="s">
        <v>3628</v>
      </c>
      <c r="C372" s="807">
        <v>45</v>
      </c>
      <c r="D372" s="483" t="s">
        <v>199</v>
      </c>
      <c r="E372" s="545">
        <v>876.43</v>
      </c>
      <c r="F372" s="545">
        <v>62.6</v>
      </c>
      <c r="G372" s="545">
        <v>187.81</v>
      </c>
      <c r="H372" s="545">
        <v>125.2</v>
      </c>
      <c r="I372" s="546">
        <f>E372+F372+G372+H372</f>
        <v>1252.04</v>
      </c>
      <c r="J372" s="547">
        <f>I372*C372</f>
        <v>56341.8</v>
      </c>
      <c r="K372" s="437"/>
    </row>
    <row r="373" spans="1:11" s="4" customFormat="1" x14ac:dyDescent="0.2">
      <c r="A373" s="42"/>
      <c r="B373" s="2"/>
      <c r="C373" s="807"/>
      <c r="D373" s="490"/>
      <c r="E373" s="405"/>
      <c r="F373" s="425"/>
      <c r="G373" s="425"/>
      <c r="H373" s="405"/>
      <c r="I373" s="414"/>
      <c r="J373" s="410"/>
      <c r="K373" s="437"/>
    </row>
    <row r="374" spans="1:11" s="4" customFormat="1" ht="15.75" customHeight="1" x14ac:dyDescent="0.2">
      <c r="A374" s="1" t="s">
        <v>79</v>
      </c>
      <c r="B374" s="2" t="s">
        <v>3629</v>
      </c>
      <c r="C374" s="807">
        <v>156</v>
      </c>
      <c r="D374" s="483" t="s">
        <v>199</v>
      </c>
      <c r="E374" s="545">
        <v>751.23</v>
      </c>
      <c r="F374" s="545">
        <v>53.66</v>
      </c>
      <c r="G374" s="545">
        <v>160.97999999999999</v>
      </c>
      <c r="H374" s="545">
        <v>107.32</v>
      </c>
      <c r="I374" s="546">
        <f>E374+F374+G374+H374</f>
        <v>1073.19</v>
      </c>
      <c r="J374" s="547">
        <f>I374*C374</f>
        <v>167417.64000000001</v>
      </c>
      <c r="K374" s="437"/>
    </row>
    <row r="375" spans="1:11" s="4" customFormat="1" x14ac:dyDescent="0.2">
      <c r="A375" s="1"/>
      <c r="B375" s="2"/>
      <c r="C375" s="807"/>
      <c r="D375" s="490"/>
      <c r="E375" s="405"/>
      <c r="F375" s="425"/>
      <c r="G375" s="425"/>
      <c r="H375" s="405"/>
      <c r="I375" s="414"/>
      <c r="J375" s="410"/>
      <c r="K375" s="437"/>
    </row>
    <row r="376" spans="1:11" s="4" customFormat="1" x14ac:dyDescent="0.2">
      <c r="A376" s="1" t="s">
        <v>80</v>
      </c>
      <c r="B376" s="2" t="s">
        <v>3630</v>
      </c>
      <c r="C376" s="807">
        <v>5</v>
      </c>
      <c r="D376" s="483" t="s">
        <v>199</v>
      </c>
      <c r="E376" s="545">
        <v>125.2</v>
      </c>
      <c r="F376" s="545">
        <v>8.94</v>
      </c>
      <c r="G376" s="545">
        <v>26.83</v>
      </c>
      <c r="H376" s="545">
        <v>17.89</v>
      </c>
      <c r="I376" s="546">
        <f>E376+F376+G376+H376</f>
        <v>178.86</v>
      </c>
      <c r="J376" s="547">
        <f>I376*C376</f>
        <v>894.3</v>
      </c>
      <c r="K376" s="437"/>
    </row>
    <row r="377" spans="1:11" s="4" customFormat="1" x14ac:dyDescent="0.2">
      <c r="A377" s="1"/>
      <c r="B377" s="2"/>
      <c r="C377" s="807"/>
      <c r="D377" s="490"/>
      <c r="E377" s="405"/>
      <c r="F377" s="425"/>
      <c r="G377" s="425"/>
      <c r="H377" s="405"/>
      <c r="I377" s="414"/>
      <c r="J377" s="410"/>
      <c r="K377" s="437"/>
    </row>
    <row r="378" spans="1:11" s="4" customFormat="1" x14ac:dyDescent="0.2">
      <c r="A378" s="1" t="s">
        <v>81</v>
      </c>
      <c r="B378" s="2" t="s">
        <v>3631</v>
      </c>
      <c r="C378" s="807">
        <v>200</v>
      </c>
      <c r="D378" s="483" t="s">
        <v>199</v>
      </c>
      <c r="E378" s="545">
        <v>150.24</v>
      </c>
      <c r="F378" s="545">
        <v>10.73</v>
      </c>
      <c r="G378" s="545">
        <v>32.19</v>
      </c>
      <c r="H378" s="545">
        <v>21.46</v>
      </c>
      <c r="I378" s="546">
        <f>E378+F378+G378+H378</f>
        <v>214.62</v>
      </c>
      <c r="J378" s="547">
        <f>I378*C378</f>
        <v>42924</v>
      </c>
      <c r="K378" s="437"/>
    </row>
    <row r="379" spans="1:11" s="4" customFormat="1" x14ac:dyDescent="0.2">
      <c r="A379" s="42"/>
      <c r="B379" s="2"/>
      <c r="C379" s="807"/>
      <c r="D379" s="490"/>
      <c r="E379" s="405"/>
      <c r="F379" s="425"/>
      <c r="G379" s="425"/>
      <c r="H379" s="405"/>
      <c r="I379" s="414"/>
      <c r="J379" s="410"/>
      <c r="K379" s="437"/>
    </row>
    <row r="380" spans="1:11" s="4" customFormat="1" ht="28.5" x14ac:dyDescent="0.2">
      <c r="A380" s="1" t="s">
        <v>92</v>
      </c>
      <c r="B380" s="2" t="s">
        <v>3632</v>
      </c>
      <c r="C380" s="773">
        <v>104</v>
      </c>
      <c r="D380" s="407" t="s">
        <v>199</v>
      </c>
      <c r="E380" s="545">
        <v>626.02</v>
      </c>
      <c r="F380" s="545">
        <v>44.72</v>
      </c>
      <c r="G380" s="545">
        <v>134.15</v>
      </c>
      <c r="H380" s="545">
        <v>89.43</v>
      </c>
      <c r="I380" s="546">
        <f>E380+F380+G380+H380</f>
        <v>894.32</v>
      </c>
      <c r="J380" s="547">
        <f>I380*C380</f>
        <v>93009.279999999999</v>
      </c>
      <c r="K380" s="437"/>
    </row>
    <row r="381" spans="1:11" s="4" customFormat="1" x14ac:dyDescent="0.2">
      <c r="A381" s="1"/>
      <c r="B381" s="2"/>
      <c r="C381" s="807"/>
      <c r="D381" s="490"/>
      <c r="E381" s="405"/>
      <c r="F381" s="425"/>
      <c r="G381" s="425"/>
      <c r="H381" s="405"/>
      <c r="I381" s="414"/>
      <c r="J381" s="410"/>
      <c r="K381" s="437"/>
    </row>
    <row r="382" spans="1:11" s="4" customFormat="1" ht="28.5" x14ac:dyDescent="0.2">
      <c r="A382" s="1" t="s">
        <v>94</v>
      </c>
      <c r="B382" s="2" t="s">
        <v>3633</v>
      </c>
      <c r="C382" s="773">
        <v>69</v>
      </c>
      <c r="D382" s="407" t="s">
        <v>199</v>
      </c>
      <c r="E382" s="545">
        <v>2253.6799999999998</v>
      </c>
      <c r="F382" s="545">
        <v>160.97999999999999</v>
      </c>
      <c r="G382" s="545">
        <v>482.93</v>
      </c>
      <c r="H382" s="545">
        <v>321.95</v>
      </c>
      <c r="I382" s="546">
        <f>E382+F382+G382+H382</f>
        <v>3219.54</v>
      </c>
      <c r="J382" s="547">
        <f>I382*C382</f>
        <v>222148.26</v>
      </c>
      <c r="K382" s="437"/>
    </row>
    <row r="383" spans="1:11" s="4" customFormat="1" x14ac:dyDescent="0.2">
      <c r="A383" s="248"/>
      <c r="B383" s="224"/>
      <c r="C383" s="783"/>
      <c r="D383" s="489"/>
      <c r="E383" s="405"/>
      <c r="F383" s="425"/>
      <c r="G383" s="425"/>
      <c r="H383" s="405"/>
      <c r="I383" s="414"/>
      <c r="J383" s="410"/>
      <c r="K383" s="437"/>
    </row>
    <row r="384" spans="1:11" s="4" customFormat="1" x14ac:dyDescent="0.2">
      <c r="A384" s="248" t="s">
        <v>96</v>
      </c>
      <c r="B384" s="224" t="s">
        <v>3635</v>
      </c>
      <c r="C384" s="783">
        <v>74</v>
      </c>
      <c r="D384" s="444" t="s">
        <v>199</v>
      </c>
      <c r="E384" s="545">
        <v>112.69</v>
      </c>
      <c r="F384" s="545">
        <v>8.0500000000000007</v>
      </c>
      <c r="G384" s="545">
        <v>24.15</v>
      </c>
      <c r="H384" s="545">
        <v>16.100000000000001</v>
      </c>
      <c r="I384" s="546">
        <f>E384+F384+G384+H384</f>
        <v>160.99</v>
      </c>
      <c r="J384" s="547">
        <f>I384*C384</f>
        <v>11913.26</v>
      </c>
      <c r="K384" s="437"/>
    </row>
    <row r="385" spans="1:11" s="4" customFormat="1" x14ac:dyDescent="0.2">
      <c r="A385" s="248"/>
      <c r="B385" s="224"/>
      <c r="C385" s="783"/>
      <c r="D385" s="489"/>
      <c r="E385" s="405"/>
      <c r="F385" s="425"/>
      <c r="G385" s="425"/>
      <c r="H385" s="405"/>
      <c r="I385" s="414"/>
      <c r="J385" s="410"/>
      <c r="K385" s="437"/>
    </row>
    <row r="386" spans="1:11" s="4" customFormat="1" x14ac:dyDescent="0.2">
      <c r="A386" s="248" t="s">
        <v>99</v>
      </c>
      <c r="B386" s="224" t="s">
        <v>3637</v>
      </c>
      <c r="C386" s="783">
        <v>186</v>
      </c>
      <c r="D386" s="444" t="s">
        <v>199</v>
      </c>
      <c r="E386" s="545">
        <v>150.24</v>
      </c>
      <c r="F386" s="545">
        <v>10.73</v>
      </c>
      <c r="G386" s="545">
        <v>32.19</v>
      </c>
      <c r="H386" s="545">
        <v>21.46</v>
      </c>
      <c r="I386" s="546">
        <f>E386+F386+G386+H386</f>
        <v>214.62</v>
      </c>
      <c r="J386" s="547">
        <f>I386*C386</f>
        <v>39919.32</v>
      </c>
      <c r="K386" s="437"/>
    </row>
    <row r="387" spans="1:11" s="4" customFormat="1" x14ac:dyDescent="0.2">
      <c r="A387" s="248"/>
      <c r="B387" s="224"/>
      <c r="C387" s="783"/>
      <c r="D387" s="489"/>
      <c r="E387" s="405"/>
      <c r="F387" s="425"/>
      <c r="G387" s="425"/>
      <c r="H387" s="405"/>
      <c r="I387" s="414"/>
      <c r="J387" s="410"/>
      <c r="K387" s="437"/>
    </row>
    <row r="388" spans="1:11" s="4" customFormat="1" x14ac:dyDescent="0.2">
      <c r="A388" s="248" t="s">
        <v>101</v>
      </c>
      <c r="B388" s="224" t="s">
        <v>3639</v>
      </c>
      <c r="C388" s="783">
        <v>26</v>
      </c>
      <c r="D388" s="444" t="s">
        <v>199</v>
      </c>
      <c r="E388" s="545">
        <v>788.79</v>
      </c>
      <c r="F388" s="545">
        <v>56.34</v>
      </c>
      <c r="G388" s="545">
        <v>169.03</v>
      </c>
      <c r="H388" s="545">
        <v>112.68</v>
      </c>
      <c r="I388" s="546">
        <f>E388+F388+G388+H388</f>
        <v>1126.8399999999999</v>
      </c>
      <c r="J388" s="547">
        <f>I388*C388</f>
        <v>29297.84</v>
      </c>
      <c r="K388" s="437"/>
    </row>
    <row r="389" spans="1:11" s="4" customFormat="1" x14ac:dyDescent="0.2">
      <c r="A389" s="248"/>
      <c r="B389" s="224"/>
      <c r="C389" s="783"/>
      <c r="D389" s="489"/>
      <c r="E389" s="405"/>
      <c r="F389" s="425"/>
      <c r="G389" s="425"/>
      <c r="H389" s="405"/>
      <c r="I389" s="414"/>
      <c r="J389" s="410"/>
      <c r="K389" s="437"/>
    </row>
    <row r="390" spans="1:11" s="4" customFormat="1" x14ac:dyDescent="0.2">
      <c r="A390" s="248" t="s">
        <v>103</v>
      </c>
      <c r="B390" s="224" t="s">
        <v>3641</v>
      </c>
      <c r="C390" s="783">
        <v>31</v>
      </c>
      <c r="D390" s="444" t="s">
        <v>199</v>
      </c>
      <c r="E390" s="545">
        <v>225.37</v>
      </c>
      <c r="F390" s="545">
        <v>16.100000000000001</v>
      </c>
      <c r="G390" s="545">
        <v>48.29</v>
      </c>
      <c r="H390" s="545">
        <v>32.200000000000003</v>
      </c>
      <c r="I390" s="546">
        <f>E390+F390+G390+H390</f>
        <v>321.95999999999998</v>
      </c>
      <c r="J390" s="547">
        <f>I390*C390</f>
        <v>9980.76</v>
      </c>
      <c r="K390" s="437"/>
    </row>
    <row r="391" spans="1:11" s="4" customFormat="1" x14ac:dyDescent="0.2">
      <c r="A391" s="248"/>
      <c r="B391" s="224"/>
      <c r="C391" s="783"/>
      <c r="D391" s="489"/>
      <c r="E391" s="405"/>
      <c r="F391" s="425"/>
      <c r="G391" s="425"/>
      <c r="H391" s="405"/>
      <c r="I391" s="414"/>
      <c r="J391" s="410"/>
      <c r="K391" s="437"/>
    </row>
    <row r="392" spans="1:11" s="4" customFormat="1" x14ac:dyDescent="0.2">
      <c r="A392" s="248" t="s">
        <v>105</v>
      </c>
      <c r="B392" s="224" t="s">
        <v>3642</v>
      </c>
      <c r="C392" s="783">
        <v>79</v>
      </c>
      <c r="D392" s="444" t="s">
        <v>199</v>
      </c>
      <c r="E392" s="545">
        <v>225.37</v>
      </c>
      <c r="F392" s="545">
        <v>16.100000000000001</v>
      </c>
      <c r="G392" s="545">
        <v>48.29</v>
      </c>
      <c r="H392" s="545">
        <v>32.200000000000003</v>
      </c>
      <c r="I392" s="546">
        <f>E392+F392+G392+H392</f>
        <v>321.95999999999998</v>
      </c>
      <c r="J392" s="547">
        <f>I392*C392</f>
        <v>25434.84</v>
      </c>
      <c r="K392" s="437"/>
    </row>
    <row r="393" spans="1:11" s="4" customFormat="1" x14ac:dyDescent="0.2">
      <c r="A393" s="248"/>
      <c r="B393" s="224"/>
      <c r="C393" s="783"/>
      <c r="D393" s="489"/>
      <c r="E393" s="405"/>
      <c r="F393" s="425"/>
      <c r="G393" s="425"/>
      <c r="H393" s="405"/>
      <c r="I393" s="414"/>
      <c r="J393" s="410"/>
      <c r="K393" s="437"/>
    </row>
    <row r="394" spans="1:11" s="4" customFormat="1" x14ac:dyDescent="0.2">
      <c r="A394" s="248" t="s">
        <v>107</v>
      </c>
      <c r="B394" s="224" t="s">
        <v>3644</v>
      </c>
      <c r="C394" s="783">
        <v>42</v>
      </c>
      <c r="D394" s="444" t="s">
        <v>199</v>
      </c>
      <c r="E394" s="545">
        <v>225.37</v>
      </c>
      <c r="F394" s="545">
        <v>16.100000000000001</v>
      </c>
      <c r="G394" s="545">
        <v>48.29</v>
      </c>
      <c r="H394" s="545">
        <v>32.200000000000003</v>
      </c>
      <c r="I394" s="546">
        <f>E394+F394+G394+H394</f>
        <v>321.95999999999998</v>
      </c>
      <c r="J394" s="547">
        <f>I394*C394</f>
        <v>13522.32</v>
      </c>
      <c r="K394" s="437"/>
    </row>
    <row r="395" spans="1:11" s="4" customFormat="1" ht="12" customHeight="1" x14ac:dyDescent="0.2">
      <c r="A395" s="42"/>
      <c r="B395" s="2"/>
      <c r="C395" s="773"/>
      <c r="D395" s="451"/>
      <c r="E395" s="405"/>
      <c r="F395" s="425"/>
      <c r="G395" s="425"/>
      <c r="H395" s="405"/>
      <c r="I395" s="414"/>
      <c r="J395" s="410"/>
      <c r="K395" s="437"/>
    </row>
    <row r="396" spans="1:11" s="4" customFormat="1" ht="3" customHeight="1" x14ac:dyDescent="0.2">
      <c r="A396" s="42"/>
      <c r="B396" s="2"/>
      <c r="C396" s="773"/>
      <c r="D396" s="451"/>
      <c r="E396" s="405"/>
      <c r="F396" s="425"/>
      <c r="G396" s="425"/>
      <c r="H396" s="405"/>
      <c r="I396" s="414"/>
      <c r="J396" s="410"/>
      <c r="K396" s="437"/>
    </row>
    <row r="397" spans="1:11" s="4" customFormat="1" ht="3" customHeight="1" x14ac:dyDescent="0.2">
      <c r="A397" s="42"/>
      <c r="B397" s="2"/>
      <c r="C397" s="773"/>
      <c r="D397" s="451"/>
      <c r="E397" s="405"/>
      <c r="F397" s="425"/>
      <c r="G397" s="425"/>
      <c r="H397" s="405"/>
      <c r="I397" s="414"/>
      <c r="J397" s="410"/>
      <c r="K397" s="437"/>
    </row>
    <row r="398" spans="1:11" s="4" customFormat="1" ht="3" customHeight="1" x14ac:dyDescent="0.2">
      <c r="A398" s="42"/>
      <c r="B398" s="2"/>
      <c r="C398" s="773"/>
      <c r="D398" s="451"/>
      <c r="E398" s="405"/>
      <c r="F398" s="425"/>
      <c r="G398" s="425"/>
      <c r="H398" s="405"/>
      <c r="I398" s="414"/>
      <c r="J398" s="410"/>
      <c r="K398" s="437"/>
    </row>
    <row r="399" spans="1:11" s="4" customFormat="1" ht="12" customHeight="1" x14ac:dyDescent="0.2">
      <c r="A399" s="42"/>
      <c r="B399" s="2"/>
      <c r="C399" s="773"/>
      <c r="D399" s="451"/>
      <c r="E399" s="405"/>
      <c r="F399" s="425"/>
      <c r="G399" s="425"/>
      <c r="H399" s="405"/>
      <c r="I399" s="414"/>
      <c r="J399" s="410"/>
      <c r="K399" s="437"/>
    </row>
    <row r="400" spans="1:11" s="4" customFormat="1" ht="3" customHeight="1" x14ac:dyDescent="0.2">
      <c r="A400" s="42"/>
      <c r="B400" s="2"/>
      <c r="C400" s="773"/>
      <c r="D400" s="451"/>
      <c r="E400" s="405"/>
      <c r="F400" s="425"/>
      <c r="G400" s="425"/>
      <c r="H400" s="405"/>
      <c r="I400" s="414"/>
      <c r="J400" s="410"/>
      <c r="K400" s="437"/>
    </row>
    <row r="401" spans="1:11" s="4" customFormat="1" ht="12" customHeight="1" x14ac:dyDescent="0.2">
      <c r="A401" s="42"/>
      <c r="B401" s="2"/>
      <c r="C401" s="773"/>
      <c r="D401" s="451"/>
      <c r="E401" s="405"/>
      <c r="F401" s="425"/>
      <c r="G401" s="425"/>
      <c r="H401" s="405"/>
      <c r="I401" s="414"/>
      <c r="J401" s="410"/>
      <c r="K401" s="437"/>
    </row>
    <row r="402" spans="1:11" s="8" customFormat="1" ht="15.75" thickBot="1" x14ac:dyDescent="0.3">
      <c r="A402" s="66"/>
      <c r="B402" s="32" t="s">
        <v>111</v>
      </c>
      <c r="C402" s="772"/>
      <c r="D402" s="445"/>
      <c r="E402" s="412"/>
      <c r="F402" s="412"/>
      <c r="G402" s="412"/>
      <c r="H402" s="411"/>
      <c r="I402" s="446"/>
      <c r="J402" s="447">
        <f>SUM(J367:J400)</f>
        <v>751616.24</v>
      </c>
      <c r="K402" s="448">
        <v>12</v>
      </c>
    </row>
    <row r="403" spans="1:11" s="4" customFormat="1" ht="15" thickTop="1" x14ac:dyDescent="0.2">
      <c r="A403" s="1"/>
      <c r="B403" s="2"/>
      <c r="C403" s="773"/>
      <c r="D403" s="451"/>
      <c r="E403" s="405"/>
      <c r="F403" s="425"/>
      <c r="G403" s="425"/>
      <c r="H403" s="405"/>
      <c r="I403" s="414"/>
      <c r="J403" s="410"/>
      <c r="K403" s="437"/>
    </row>
    <row r="404" spans="1:11" s="12" customFormat="1" ht="30" x14ac:dyDescent="0.2">
      <c r="A404" s="1"/>
      <c r="B404" s="29" t="s">
        <v>885</v>
      </c>
      <c r="C404" s="770"/>
      <c r="D404" s="407"/>
      <c r="E404" s="425"/>
      <c r="F404" s="425"/>
      <c r="G404" s="425"/>
      <c r="H404" s="405"/>
      <c r="I404" s="414"/>
      <c r="J404" s="410"/>
      <c r="K404" s="491"/>
    </row>
    <row r="405" spans="1:11" s="4" customFormat="1" ht="12" customHeight="1" x14ac:dyDescent="0.2">
      <c r="A405" s="1"/>
      <c r="B405" s="2"/>
      <c r="C405" s="773"/>
      <c r="D405" s="451"/>
      <c r="E405" s="405"/>
      <c r="F405" s="425"/>
      <c r="G405" s="425"/>
      <c r="H405" s="405"/>
      <c r="I405" s="414"/>
      <c r="J405" s="410"/>
      <c r="K405" s="437"/>
    </row>
    <row r="406" spans="1:11" s="4" customFormat="1" ht="25.5" customHeight="1" x14ac:dyDescent="0.2">
      <c r="A406" s="1"/>
      <c r="B406" s="252" t="s">
        <v>884</v>
      </c>
      <c r="C406" s="773"/>
      <c r="D406" s="451"/>
      <c r="E406" s="405"/>
      <c r="F406" s="425"/>
      <c r="G406" s="425"/>
      <c r="H406" s="405"/>
      <c r="I406" s="414"/>
      <c r="J406" s="410"/>
      <c r="K406" s="437"/>
    </row>
    <row r="407" spans="1:11" s="4" customFormat="1" ht="9.75" customHeight="1" x14ac:dyDescent="0.2">
      <c r="A407" s="1"/>
      <c r="B407" s="2"/>
      <c r="C407" s="773"/>
      <c r="D407" s="451"/>
      <c r="E407" s="405"/>
      <c r="F407" s="425"/>
      <c r="G407" s="425"/>
      <c r="H407" s="405"/>
      <c r="I407" s="414"/>
      <c r="J407" s="410"/>
      <c r="K407" s="437"/>
    </row>
    <row r="408" spans="1:11" s="4" customFormat="1" x14ac:dyDescent="0.2">
      <c r="A408" s="1" t="s">
        <v>77</v>
      </c>
      <c r="B408" s="2" t="s">
        <v>3656</v>
      </c>
      <c r="C408" s="807">
        <v>2</v>
      </c>
      <c r="D408" s="483" t="s">
        <v>199</v>
      </c>
      <c r="E408" s="545">
        <v>273.17</v>
      </c>
      <c r="F408" s="545">
        <v>19.510000000000002</v>
      </c>
      <c r="G408" s="545">
        <v>58.54</v>
      </c>
      <c r="H408" s="545">
        <v>39.020000000000003</v>
      </c>
      <c r="I408" s="546">
        <f>E408+F408+G408+H408</f>
        <v>390.24</v>
      </c>
      <c r="J408" s="547">
        <f>I408*C408</f>
        <v>780.48</v>
      </c>
      <c r="K408" s="437"/>
    </row>
    <row r="409" spans="1:11" s="4" customFormat="1" x14ac:dyDescent="0.2">
      <c r="A409" s="1"/>
      <c r="B409" s="2"/>
      <c r="C409" s="807"/>
      <c r="D409" s="490"/>
      <c r="E409" s="405"/>
      <c r="F409" s="425"/>
      <c r="G409" s="425"/>
      <c r="H409" s="405"/>
      <c r="I409" s="414"/>
      <c r="J409" s="410"/>
      <c r="K409" s="437"/>
    </row>
    <row r="410" spans="1:11" s="4" customFormat="1" x14ac:dyDescent="0.2">
      <c r="A410" s="1" t="str">
        <f>IF(D410&gt;0,IF(INDEX(A393:A409,MATCH(REPT("z",255),A393:A409))="H","J",IF(INDEX(A393:A409,MATCH(REPT("z",255),A393:A409))="N","P",CHAR(CODE(INDEX(A393:A409,MATCH(REPT("z",255),A393:A409)))+1))),)</f>
        <v>B</v>
      </c>
      <c r="B410" s="2" t="s">
        <v>3657</v>
      </c>
      <c r="C410" s="807">
        <v>7</v>
      </c>
      <c r="D410" s="483" t="s">
        <v>199</v>
      </c>
      <c r="E410" s="545">
        <v>1639.04</v>
      </c>
      <c r="F410" s="545">
        <v>117.07</v>
      </c>
      <c r="G410" s="545">
        <v>351.22</v>
      </c>
      <c r="H410" s="545">
        <v>234.15</v>
      </c>
      <c r="I410" s="546">
        <f>E410+F410+G410+H410</f>
        <v>2341.48</v>
      </c>
      <c r="J410" s="547">
        <f>I410*C410</f>
        <v>16390.36</v>
      </c>
      <c r="K410" s="437"/>
    </row>
    <row r="411" spans="1:11" s="4" customFormat="1" x14ac:dyDescent="0.2">
      <c r="A411" s="1"/>
      <c r="B411" s="2"/>
      <c r="C411" s="807"/>
      <c r="D411" s="490"/>
      <c r="E411" s="405"/>
      <c r="F411" s="425"/>
      <c r="G411" s="425"/>
      <c r="H411" s="405"/>
      <c r="I411" s="414"/>
      <c r="J411" s="410"/>
      <c r="K411" s="437"/>
    </row>
    <row r="412" spans="1:11" s="4" customFormat="1" x14ac:dyDescent="0.2">
      <c r="A412" s="1" t="str">
        <f>IF(D412&gt;0,IF(INDEX(A395:A411,MATCH(REPT("z",255),A395:A411))="H","J",IF(INDEX(A395:A411,MATCH(REPT("z",255),A395:A411))="N","P",CHAR(CODE(INDEX(A395:A411,MATCH(REPT("z",255),A395:A411)))+1))),)</f>
        <v>C</v>
      </c>
      <c r="B412" s="2" t="s">
        <v>886</v>
      </c>
      <c r="C412" s="807">
        <v>189</v>
      </c>
      <c r="D412" s="483" t="s">
        <v>199</v>
      </c>
      <c r="E412" s="545">
        <v>40.97</v>
      </c>
      <c r="F412" s="545">
        <v>2.93</v>
      </c>
      <c r="G412" s="545">
        <v>8.7799999999999994</v>
      </c>
      <c r="H412" s="545">
        <v>5.85</v>
      </c>
      <c r="I412" s="546">
        <f>E412+F412+G412+H412</f>
        <v>58.53</v>
      </c>
      <c r="J412" s="547">
        <f>I412*C412</f>
        <v>11062.17</v>
      </c>
      <c r="K412" s="437"/>
    </row>
    <row r="413" spans="1:11" s="4" customFormat="1" x14ac:dyDescent="0.2">
      <c r="A413" s="1"/>
      <c r="B413" s="2"/>
      <c r="C413" s="807"/>
      <c r="D413" s="490"/>
      <c r="E413" s="405"/>
      <c r="F413" s="425"/>
      <c r="G413" s="425"/>
      <c r="H413" s="405"/>
      <c r="I413" s="414"/>
      <c r="J413" s="410"/>
      <c r="K413" s="437"/>
    </row>
    <row r="414" spans="1:11" s="4" customFormat="1" x14ac:dyDescent="0.2">
      <c r="A414" s="1" t="str">
        <f>IF(D414&gt;0,IF(INDEX(A403:A413,MATCH(REPT("z",255),A403:A413))="H","J",IF(INDEX(A403:A413,MATCH(REPT("z",255),A403:A413))="N","P",CHAR(CODE(INDEX(A403:A413,MATCH(REPT("z",255),A403:A413)))+1))),)</f>
        <v>D</v>
      </c>
      <c r="B414" s="2" t="s">
        <v>887</v>
      </c>
      <c r="C414" s="807">
        <v>2</v>
      </c>
      <c r="D414" s="483" t="s">
        <v>199</v>
      </c>
      <c r="E414" s="545">
        <v>273.17</v>
      </c>
      <c r="F414" s="545">
        <v>19.510000000000002</v>
      </c>
      <c r="G414" s="545">
        <v>58.54</v>
      </c>
      <c r="H414" s="545">
        <v>39.020000000000003</v>
      </c>
      <c r="I414" s="546">
        <f>E414+F414+G414+H414</f>
        <v>390.24</v>
      </c>
      <c r="J414" s="547">
        <f>I414*C414</f>
        <v>780.48</v>
      </c>
      <c r="K414" s="437"/>
    </row>
    <row r="415" spans="1:11" s="4" customFormat="1" x14ac:dyDescent="0.2">
      <c r="A415" s="1"/>
      <c r="B415" s="2"/>
      <c r="C415" s="807"/>
      <c r="D415" s="490"/>
      <c r="E415" s="405"/>
      <c r="F415" s="425"/>
      <c r="G415" s="425"/>
      <c r="H415" s="405"/>
      <c r="I415" s="414"/>
      <c r="J415" s="410"/>
      <c r="K415" s="437"/>
    </row>
    <row r="416" spans="1:11" s="4" customFormat="1" x14ac:dyDescent="0.2">
      <c r="A416" s="1" t="str">
        <f>IF(D416&gt;0,IF(INDEX(A411:A415,MATCH(REPT("z",255),A411:A415))="H","J",IF(INDEX(A411:A415,MATCH(REPT("z",255),A411:A415))="N","P",CHAR(CODE(INDEX(A411:A415,MATCH(REPT("z",255),A411:A415)))+1))),)</f>
        <v>E</v>
      </c>
      <c r="B416" s="2" t="s">
        <v>888</v>
      </c>
      <c r="C416" s="807">
        <v>10</v>
      </c>
      <c r="D416" s="483" t="s">
        <v>199</v>
      </c>
      <c r="E416" s="545">
        <v>68.290000000000006</v>
      </c>
      <c r="F416" s="545">
        <v>4.88</v>
      </c>
      <c r="G416" s="545">
        <v>14.63</v>
      </c>
      <c r="H416" s="545">
        <v>9.76</v>
      </c>
      <c r="I416" s="546">
        <f>E416+F416+G416+H416</f>
        <v>97.56</v>
      </c>
      <c r="J416" s="547">
        <f>I416*C416</f>
        <v>975.6</v>
      </c>
      <c r="K416" s="437"/>
    </row>
    <row r="417" spans="1:11" s="4" customFormat="1" x14ac:dyDescent="0.2">
      <c r="A417" s="1"/>
      <c r="B417" s="2"/>
      <c r="C417" s="807"/>
      <c r="D417" s="490"/>
      <c r="E417" s="405"/>
      <c r="F417" s="425"/>
      <c r="G417" s="425"/>
      <c r="H417" s="405"/>
      <c r="I417" s="414"/>
      <c r="J417" s="410"/>
      <c r="K417" s="437"/>
    </row>
    <row r="418" spans="1:11" s="4" customFormat="1" x14ac:dyDescent="0.2">
      <c r="A418" s="1" t="str">
        <f>IF(D418&gt;0,IF(INDEX(A413:A417,MATCH(REPT("z",255),A413:A417))="H","J",IF(INDEX(A413:A417,MATCH(REPT("z",255),A413:A417))="N","P",CHAR(CODE(INDEX(A413:A417,MATCH(REPT("z",255),A413:A417)))+1))),)</f>
        <v>F</v>
      </c>
      <c r="B418" s="2" t="s">
        <v>889</v>
      </c>
      <c r="C418" s="807">
        <v>21</v>
      </c>
      <c r="D418" s="483" t="s">
        <v>199</v>
      </c>
      <c r="E418" s="545">
        <v>40.97</v>
      </c>
      <c r="F418" s="545">
        <v>2.93</v>
      </c>
      <c r="G418" s="545">
        <v>8.7799999999999994</v>
      </c>
      <c r="H418" s="545">
        <v>5.85</v>
      </c>
      <c r="I418" s="546">
        <f>E418+F418+G418+H418</f>
        <v>58.53</v>
      </c>
      <c r="J418" s="547">
        <f>I418*C418</f>
        <v>1229.1300000000001</v>
      </c>
      <c r="K418" s="437"/>
    </row>
    <row r="419" spans="1:11" s="4" customFormat="1" x14ac:dyDescent="0.2">
      <c r="A419" s="1"/>
      <c r="B419" s="2"/>
      <c r="C419" s="807"/>
      <c r="D419" s="490"/>
      <c r="E419" s="481"/>
      <c r="F419" s="425"/>
      <c r="G419" s="425"/>
      <c r="H419" s="405"/>
      <c r="I419" s="414"/>
      <c r="J419" s="410"/>
      <c r="K419" s="437"/>
    </row>
    <row r="420" spans="1:11" s="4" customFormat="1" x14ac:dyDescent="0.2">
      <c r="A420" s="1" t="s">
        <v>94</v>
      </c>
      <c r="B420" s="2" t="s">
        <v>890</v>
      </c>
      <c r="C420" s="807">
        <v>104</v>
      </c>
      <c r="D420" s="483" t="s">
        <v>199</v>
      </c>
      <c r="E420" s="545">
        <v>143.41</v>
      </c>
      <c r="F420" s="545">
        <v>10.24</v>
      </c>
      <c r="G420" s="545">
        <v>30.73</v>
      </c>
      <c r="H420" s="545">
        <v>20.49</v>
      </c>
      <c r="I420" s="546">
        <f>E420+F420+G420+H420</f>
        <v>204.87</v>
      </c>
      <c r="J420" s="547">
        <f>I420*C420</f>
        <v>21306.48</v>
      </c>
      <c r="K420" s="437"/>
    </row>
    <row r="421" spans="1:11" s="4" customFormat="1" ht="15" x14ac:dyDescent="0.2">
      <c r="A421" s="1"/>
      <c r="B421" s="253"/>
      <c r="C421" s="807"/>
      <c r="D421" s="490"/>
      <c r="E421" s="481"/>
      <c r="F421" s="425"/>
      <c r="G421" s="425"/>
      <c r="H421" s="405"/>
      <c r="I421" s="414"/>
      <c r="J421" s="410"/>
      <c r="K421" s="437"/>
    </row>
    <row r="422" spans="1:11" s="4" customFormat="1" x14ac:dyDescent="0.2">
      <c r="A422" s="1" t="s">
        <v>96</v>
      </c>
      <c r="B422" s="2" t="s">
        <v>3658</v>
      </c>
      <c r="C422" s="807">
        <v>7</v>
      </c>
      <c r="D422" s="483" t="s">
        <v>199</v>
      </c>
      <c r="E422" s="545">
        <v>143.41</v>
      </c>
      <c r="F422" s="545">
        <v>10.24</v>
      </c>
      <c r="G422" s="545">
        <v>30.73</v>
      </c>
      <c r="H422" s="545">
        <v>20.49</v>
      </c>
      <c r="I422" s="546">
        <f>E422+F422+G422+H422</f>
        <v>204.87</v>
      </c>
      <c r="J422" s="547">
        <f>I422*C422</f>
        <v>1434.09</v>
      </c>
      <c r="K422" s="437"/>
    </row>
    <row r="423" spans="1:11" s="4" customFormat="1" ht="15" x14ac:dyDescent="0.2">
      <c r="A423" s="1"/>
      <c r="B423" s="253"/>
      <c r="C423" s="807"/>
      <c r="D423" s="490"/>
      <c r="E423" s="481"/>
      <c r="F423" s="425"/>
      <c r="G423" s="425"/>
      <c r="H423" s="405"/>
      <c r="I423" s="414"/>
      <c r="J423" s="410"/>
      <c r="K423" s="437"/>
    </row>
    <row r="424" spans="1:11" s="4" customFormat="1" x14ac:dyDescent="0.2">
      <c r="A424" s="1" t="s">
        <v>99</v>
      </c>
      <c r="B424" s="2" t="s">
        <v>3659</v>
      </c>
      <c r="C424" s="807">
        <v>6</v>
      </c>
      <c r="D424" s="483" t="s">
        <v>199</v>
      </c>
      <c r="E424" s="545">
        <v>186.44</v>
      </c>
      <c r="F424" s="545">
        <v>13.32</v>
      </c>
      <c r="G424" s="545">
        <v>39.950000000000003</v>
      </c>
      <c r="H424" s="545">
        <v>26.63</v>
      </c>
      <c r="I424" s="546">
        <f>E424+F424+G424+H424</f>
        <v>266.33999999999997</v>
      </c>
      <c r="J424" s="547">
        <f>I424*C424</f>
        <v>1598.04</v>
      </c>
      <c r="K424" s="437"/>
    </row>
    <row r="425" spans="1:11" s="4" customFormat="1" ht="15" x14ac:dyDescent="0.2">
      <c r="A425" s="1"/>
      <c r="B425" s="253"/>
      <c r="C425" s="773"/>
      <c r="D425" s="451"/>
      <c r="E425" s="481"/>
      <c r="F425" s="425"/>
      <c r="G425" s="425"/>
      <c r="H425" s="405"/>
      <c r="I425" s="414"/>
      <c r="J425" s="410"/>
      <c r="K425" s="437"/>
    </row>
    <row r="426" spans="1:11" ht="15" x14ac:dyDescent="0.2">
      <c r="A426" s="65"/>
      <c r="B426" s="29" t="s">
        <v>891</v>
      </c>
      <c r="C426" s="770"/>
      <c r="D426" s="407"/>
      <c r="E426" s="425"/>
      <c r="F426" s="425"/>
      <c r="G426" s="425"/>
      <c r="H426" s="405"/>
      <c r="I426" s="414"/>
      <c r="J426" s="410"/>
    </row>
    <row r="427" spans="1:11" x14ac:dyDescent="0.2">
      <c r="A427" s="65"/>
      <c r="B427" s="36"/>
      <c r="C427" s="770"/>
      <c r="D427" s="407"/>
      <c r="E427" s="425"/>
      <c r="F427" s="425"/>
      <c r="G427" s="425"/>
      <c r="H427" s="405"/>
      <c r="I427" s="414"/>
      <c r="J427" s="410"/>
    </row>
    <row r="428" spans="1:11" ht="30.75" customHeight="1" x14ac:dyDescent="0.2">
      <c r="A428" s="65"/>
      <c r="B428" s="30" t="s">
        <v>3660</v>
      </c>
      <c r="C428" s="770"/>
      <c r="D428" s="407"/>
      <c r="E428" s="425"/>
      <c r="F428" s="425"/>
      <c r="G428" s="425"/>
      <c r="H428" s="405"/>
      <c r="I428" s="414"/>
      <c r="J428" s="410"/>
    </row>
    <row r="429" spans="1:11" x14ac:dyDescent="0.2">
      <c r="A429" s="65"/>
      <c r="B429" s="36"/>
      <c r="C429" s="770"/>
      <c r="D429" s="407"/>
      <c r="E429" s="425"/>
      <c r="F429" s="425"/>
      <c r="G429" s="425"/>
      <c r="H429" s="405"/>
      <c r="I429" s="414"/>
      <c r="J429" s="410"/>
    </row>
    <row r="430" spans="1:11" x14ac:dyDescent="0.2">
      <c r="A430" s="1" t="str">
        <f>IF(D430&gt;0,IF(INDEX(A365:A429,MATCH(REPT("z",255),A365:A429))="H","J",IF(INDEX(A365:A429,MATCH(REPT("z",255),A365:A429))="N","P",CHAR(CODE(INDEX(A365:A429,MATCH(REPT("z",255),A365:A429)))+1))),)</f>
        <v>K</v>
      </c>
      <c r="B430" s="68" t="s">
        <v>892</v>
      </c>
      <c r="C430" s="773">
        <v>124</v>
      </c>
      <c r="D430" s="407" t="s">
        <v>199</v>
      </c>
      <c r="E430" s="545">
        <v>735.99</v>
      </c>
      <c r="F430" s="545">
        <v>52.57</v>
      </c>
      <c r="G430" s="545">
        <v>157.71</v>
      </c>
      <c r="H430" s="545">
        <v>105.14</v>
      </c>
      <c r="I430" s="546">
        <f>E430+F430+G430+H430</f>
        <v>1051.4100000000001</v>
      </c>
      <c r="J430" s="547">
        <f>I430*C430</f>
        <v>130374.84</v>
      </c>
      <c r="K430" s="437"/>
    </row>
    <row r="431" spans="1:11" x14ac:dyDescent="0.2">
      <c r="A431" s="65"/>
      <c r="B431" s="36"/>
      <c r="C431" s="773"/>
      <c r="D431" s="407"/>
      <c r="E431" s="425"/>
      <c r="F431" s="425"/>
      <c r="G431" s="425"/>
      <c r="H431" s="405"/>
      <c r="I431" s="414"/>
      <c r="J431" s="410"/>
    </row>
    <row r="432" spans="1:11" x14ac:dyDescent="0.2">
      <c r="A432" s="1" t="str">
        <f>IF(D432&gt;0,IF(INDEX(A365:A431,MATCH(REPT("z",255),A365:A431))="H","J",IF(INDEX(A365:A431,MATCH(REPT("z",255),A365:A431))="N","P",CHAR(CODE(INDEX(A365:A431,MATCH(REPT("z",255),A365:A431)))+1))),)</f>
        <v>L</v>
      </c>
      <c r="B432" s="68" t="s">
        <v>893</v>
      </c>
      <c r="C432" s="773">
        <v>38</v>
      </c>
      <c r="D432" s="407" t="s">
        <v>199</v>
      </c>
      <c r="E432" s="545">
        <v>776.93</v>
      </c>
      <c r="F432" s="545">
        <v>55.49</v>
      </c>
      <c r="G432" s="545">
        <v>166.48</v>
      </c>
      <c r="H432" s="545">
        <v>110.99</v>
      </c>
      <c r="I432" s="546">
        <f>E432+F432+G432+H432</f>
        <v>1109.8900000000001</v>
      </c>
      <c r="J432" s="547">
        <f>I432*C432</f>
        <v>42175.82</v>
      </c>
      <c r="K432" s="437"/>
    </row>
    <row r="433" spans="1:11" x14ac:dyDescent="0.2">
      <c r="A433" s="65"/>
      <c r="B433" s="68"/>
      <c r="C433" s="773"/>
      <c r="D433" s="407"/>
      <c r="E433" s="425"/>
      <c r="F433" s="425"/>
      <c r="G433" s="425"/>
      <c r="H433" s="405"/>
      <c r="I433" s="414"/>
      <c r="J433" s="410"/>
    </row>
    <row r="434" spans="1:11" x14ac:dyDescent="0.2">
      <c r="A434" s="1" t="str">
        <f>IF(D434&gt;0,IF(INDEX(A365:A433,MATCH(REPT("z",255),A365:A433))="H","J",IF(INDEX(A365:A433,MATCH(REPT("z",255),A365:A433))="N","P",CHAR(CODE(INDEX(A365:A433,MATCH(REPT("z",255),A365:A433)))+1))),)</f>
        <v>M</v>
      </c>
      <c r="B434" s="68" t="s">
        <v>894</v>
      </c>
      <c r="C434" s="773">
        <v>23</v>
      </c>
      <c r="D434" s="407" t="s">
        <v>199</v>
      </c>
      <c r="E434" s="545">
        <v>918.65</v>
      </c>
      <c r="F434" s="545">
        <v>65.62</v>
      </c>
      <c r="G434" s="545">
        <v>196.85</v>
      </c>
      <c r="H434" s="545">
        <v>131.24</v>
      </c>
      <c r="I434" s="546">
        <f>E434+F434+G434+H434</f>
        <v>1312.36</v>
      </c>
      <c r="J434" s="547">
        <f>I434*C434</f>
        <v>30184.28</v>
      </c>
      <c r="K434" s="437"/>
    </row>
    <row r="435" spans="1:11" ht="1.5" customHeight="1" x14ac:dyDescent="0.2">
      <c r="A435" s="1"/>
      <c r="B435" s="68"/>
      <c r="C435" s="773"/>
      <c r="D435" s="407"/>
      <c r="E435" s="425"/>
      <c r="F435" s="425"/>
      <c r="G435" s="425"/>
      <c r="H435" s="405"/>
      <c r="I435" s="414"/>
      <c r="J435" s="410"/>
    </row>
    <row r="436" spans="1:11" ht="1.5" customHeight="1" x14ac:dyDescent="0.2">
      <c r="A436" s="1"/>
      <c r="B436" s="68"/>
      <c r="C436" s="773"/>
      <c r="D436" s="407"/>
      <c r="E436" s="425"/>
      <c r="F436" s="425"/>
      <c r="G436" s="425"/>
      <c r="H436" s="405"/>
      <c r="I436" s="414"/>
      <c r="J436" s="410"/>
    </row>
    <row r="437" spans="1:11" ht="3" customHeight="1" x14ac:dyDescent="0.2">
      <c r="A437" s="1"/>
      <c r="B437" s="68"/>
      <c r="C437" s="773"/>
      <c r="D437" s="407"/>
      <c r="E437" s="425"/>
      <c r="F437" s="425"/>
      <c r="G437" s="425"/>
      <c r="H437" s="405"/>
      <c r="I437" s="414"/>
      <c r="J437" s="410"/>
    </row>
    <row r="438" spans="1:11" s="12" customFormat="1" ht="14.25" customHeight="1" x14ac:dyDescent="0.2">
      <c r="A438" s="1"/>
      <c r="B438" s="2"/>
      <c r="C438" s="770"/>
      <c r="D438" s="407"/>
      <c r="E438" s="425"/>
      <c r="F438" s="425"/>
      <c r="G438" s="425"/>
      <c r="H438" s="405"/>
      <c r="I438" s="414"/>
      <c r="J438" s="410"/>
      <c r="K438" s="491"/>
    </row>
    <row r="439" spans="1:11" s="8" customFormat="1" ht="15.75" thickBot="1" x14ac:dyDescent="0.3">
      <c r="A439" s="66"/>
      <c r="B439" s="32" t="s">
        <v>111</v>
      </c>
      <c r="C439" s="772"/>
      <c r="D439" s="445"/>
      <c r="E439" s="412"/>
      <c r="F439" s="412"/>
      <c r="G439" s="412"/>
      <c r="H439" s="411"/>
      <c r="I439" s="446"/>
      <c r="J439" s="447">
        <f>SUM(J404:J437)</f>
        <v>258291.77</v>
      </c>
      <c r="K439" s="448">
        <v>13</v>
      </c>
    </row>
    <row r="440" spans="1:11" s="8" customFormat="1" ht="15.75" thickTop="1" x14ac:dyDescent="0.25">
      <c r="A440" s="250"/>
      <c r="B440" s="67"/>
      <c r="C440" s="863"/>
      <c r="D440" s="465"/>
      <c r="E440" s="466"/>
      <c r="F440" s="466"/>
      <c r="G440" s="466"/>
      <c r="H440" s="467"/>
      <c r="I440" s="487"/>
      <c r="J440" s="488"/>
      <c r="K440" s="448"/>
    </row>
    <row r="441" spans="1:11" s="12" customFormat="1" ht="15" x14ac:dyDescent="0.2">
      <c r="A441" s="1"/>
      <c r="B441" s="29" t="s">
        <v>895</v>
      </c>
      <c r="C441" s="770"/>
      <c r="D441" s="407"/>
      <c r="E441" s="425"/>
      <c r="F441" s="425"/>
      <c r="G441" s="425"/>
      <c r="H441" s="405"/>
      <c r="I441" s="414"/>
      <c r="J441" s="410"/>
      <c r="K441" s="491"/>
    </row>
    <row r="442" spans="1:11" s="12" customFormat="1" x14ac:dyDescent="0.2">
      <c r="A442" s="1"/>
      <c r="B442" s="2"/>
      <c r="C442" s="770"/>
      <c r="D442" s="407"/>
      <c r="E442" s="425"/>
      <c r="F442" s="425"/>
      <c r="G442" s="425"/>
      <c r="H442" s="405"/>
      <c r="I442" s="414"/>
      <c r="J442" s="410"/>
      <c r="K442" s="491"/>
    </row>
    <row r="443" spans="1:11" ht="15" x14ac:dyDescent="0.25">
      <c r="A443" s="28"/>
      <c r="B443" s="74" t="s">
        <v>896</v>
      </c>
      <c r="C443" s="770"/>
      <c r="D443" s="407"/>
      <c r="E443" s="401"/>
      <c r="F443" s="401"/>
      <c r="G443" s="401"/>
      <c r="H443" s="402"/>
      <c r="I443" s="403"/>
      <c r="J443" s="404"/>
    </row>
    <row r="444" spans="1:11" ht="15" x14ac:dyDescent="0.25">
      <c r="A444" s="28"/>
      <c r="B444" s="111"/>
      <c r="C444" s="770"/>
      <c r="D444" s="407"/>
      <c r="E444" s="401"/>
      <c r="F444" s="401"/>
      <c r="G444" s="401"/>
      <c r="H444" s="402"/>
      <c r="I444" s="403"/>
      <c r="J444" s="404"/>
    </row>
    <row r="445" spans="1:11" ht="57.75" customHeight="1" x14ac:dyDescent="0.2">
      <c r="A445" s="1" t="s">
        <v>77</v>
      </c>
      <c r="B445" s="68" t="s">
        <v>897</v>
      </c>
      <c r="C445" s="779">
        <v>103</v>
      </c>
      <c r="D445" s="489" t="s">
        <v>199</v>
      </c>
      <c r="E445" s="545">
        <v>4188.29</v>
      </c>
      <c r="F445" s="545">
        <v>299.16000000000003</v>
      </c>
      <c r="G445" s="545">
        <v>897.49</v>
      </c>
      <c r="H445" s="545">
        <v>598.33000000000004</v>
      </c>
      <c r="I445" s="546">
        <f>E445+F445+G445+H445</f>
        <v>5983.27</v>
      </c>
      <c r="J445" s="547">
        <f>I445*C445</f>
        <v>616276.81000000006</v>
      </c>
      <c r="K445" s="437"/>
    </row>
    <row r="446" spans="1:11" s="12" customFormat="1" x14ac:dyDescent="0.2">
      <c r="A446" s="1"/>
      <c r="B446" s="2"/>
      <c r="C446" s="770"/>
      <c r="D446" s="451"/>
      <c r="E446" s="405"/>
      <c r="F446" s="425"/>
      <c r="G446" s="425"/>
      <c r="H446" s="405"/>
      <c r="I446" s="414"/>
      <c r="J446" s="410"/>
      <c r="K446" s="491"/>
    </row>
    <row r="447" spans="1:11" s="12" customFormat="1" ht="15" x14ac:dyDescent="0.2">
      <c r="A447" s="1"/>
      <c r="B447" s="29" t="s">
        <v>898</v>
      </c>
      <c r="C447" s="770"/>
      <c r="D447" s="451"/>
      <c r="E447" s="405"/>
      <c r="F447" s="425"/>
      <c r="G447" s="425"/>
      <c r="H447" s="405"/>
      <c r="I447" s="414"/>
      <c r="J447" s="410"/>
      <c r="K447" s="491"/>
    </row>
    <row r="448" spans="1:11" s="12" customFormat="1" x14ac:dyDescent="0.2">
      <c r="A448" s="1"/>
      <c r="B448" s="2"/>
      <c r="C448" s="770"/>
      <c r="D448" s="451"/>
      <c r="E448" s="405"/>
      <c r="F448" s="425"/>
      <c r="G448" s="425"/>
      <c r="H448" s="405"/>
      <c r="I448" s="414"/>
      <c r="J448" s="410"/>
      <c r="K448" s="491"/>
    </row>
    <row r="449" spans="1:11" s="12" customFormat="1" x14ac:dyDescent="0.2">
      <c r="A449" s="1" t="s">
        <v>78</v>
      </c>
      <c r="B449" s="2" t="s">
        <v>899</v>
      </c>
      <c r="C449" s="807">
        <v>2</v>
      </c>
      <c r="D449" s="490" t="s">
        <v>199</v>
      </c>
      <c r="E449" s="545">
        <v>0</v>
      </c>
      <c r="F449" s="545">
        <v>0</v>
      </c>
      <c r="G449" s="545">
        <v>0</v>
      </c>
      <c r="H449" s="545">
        <v>983.59</v>
      </c>
      <c r="I449" s="546">
        <f>E449+F449+G449+H449</f>
        <v>983.59</v>
      </c>
      <c r="J449" s="547">
        <f>I449*C449</f>
        <v>1967.18</v>
      </c>
      <c r="K449" s="437"/>
    </row>
    <row r="450" spans="1:11" s="12" customFormat="1" x14ac:dyDescent="0.2">
      <c r="A450" s="1"/>
      <c r="B450" s="2"/>
      <c r="C450" s="867"/>
      <c r="D450" s="490"/>
      <c r="E450" s="405"/>
      <c r="F450" s="425"/>
      <c r="G450" s="425"/>
      <c r="H450" s="405"/>
      <c r="I450" s="414"/>
      <c r="J450" s="410"/>
      <c r="K450" s="491"/>
    </row>
    <row r="451" spans="1:11" s="12" customFormat="1" x14ac:dyDescent="0.2">
      <c r="A451" s="1" t="s">
        <v>79</v>
      </c>
      <c r="B451" s="2" t="s">
        <v>900</v>
      </c>
      <c r="C451" s="807">
        <v>286</v>
      </c>
      <c r="D451" s="490" t="s">
        <v>199</v>
      </c>
      <c r="E451" s="545">
        <v>0</v>
      </c>
      <c r="F451" s="545">
        <v>0</v>
      </c>
      <c r="G451" s="545">
        <v>0</v>
      </c>
      <c r="H451" s="545">
        <v>650.9</v>
      </c>
      <c r="I451" s="546">
        <f>E451+F451+G451+H451</f>
        <v>650.9</v>
      </c>
      <c r="J451" s="547">
        <f>I451*C451</f>
        <v>186157.4</v>
      </c>
      <c r="K451" s="437"/>
    </row>
    <row r="452" spans="1:11" s="12" customFormat="1" x14ac:dyDescent="0.2">
      <c r="A452" s="1"/>
      <c r="B452" s="2"/>
      <c r="C452" s="807"/>
      <c r="D452" s="490"/>
      <c r="E452" s="405"/>
      <c r="F452" s="425"/>
      <c r="G452" s="425"/>
      <c r="H452" s="405"/>
      <c r="I452" s="414"/>
      <c r="J452" s="410"/>
      <c r="K452" s="491"/>
    </row>
    <row r="453" spans="1:11" s="12" customFormat="1" x14ac:dyDescent="0.2">
      <c r="A453" s="1" t="s">
        <v>80</v>
      </c>
      <c r="B453" s="2" t="s">
        <v>901</v>
      </c>
      <c r="C453" s="807">
        <v>10</v>
      </c>
      <c r="D453" s="490" t="s">
        <v>199</v>
      </c>
      <c r="E453" s="545">
        <v>0</v>
      </c>
      <c r="F453" s="545">
        <v>0</v>
      </c>
      <c r="G453" s="545">
        <v>0</v>
      </c>
      <c r="H453" s="545">
        <v>433.94</v>
      </c>
      <c r="I453" s="546">
        <f>E453+F453+G453+H453</f>
        <v>433.94</v>
      </c>
      <c r="J453" s="547">
        <f>I453*C453</f>
        <v>4339.3999999999996</v>
      </c>
      <c r="K453" s="437"/>
    </row>
    <row r="454" spans="1:11" s="12" customFormat="1" x14ac:dyDescent="0.2">
      <c r="A454" s="1"/>
      <c r="B454" s="2"/>
      <c r="C454" s="770"/>
      <c r="D454" s="451"/>
      <c r="E454" s="405"/>
      <c r="F454" s="425"/>
      <c r="G454" s="425"/>
      <c r="H454" s="405"/>
      <c r="I454" s="414"/>
      <c r="J454" s="410"/>
      <c r="K454" s="491"/>
    </row>
    <row r="455" spans="1:11" s="12" customFormat="1" x14ac:dyDescent="0.2">
      <c r="A455" s="1"/>
      <c r="B455" s="2"/>
      <c r="C455" s="770"/>
      <c r="D455" s="451"/>
      <c r="E455" s="405"/>
      <c r="F455" s="425"/>
      <c r="G455" s="425"/>
      <c r="H455" s="405"/>
      <c r="I455" s="414"/>
      <c r="J455" s="410"/>
      <c r="K455" s="491"/>
    </row>
    <row r="456" spans="1:11" s="12" customFormat="1" x14ac:dyDescent="0.2">
      <c r="A456" s="1"/>
      <c r="B456" s="2"/>
      <c r="C456" s="770"/>
      <c r="D456" s="407"/>
      <c r="E456" s="425"/>
      <c r="F456" s="425"/>
      <c r="G456" s="425"/>
      <c r="H456" s="405"/>
      <c r="I456" s="414"/>
      <c r="J456" s="410"/>
      <c r="K456" s="491"/>
    </row>
    <row r="457" spans="1:11" s="12" customFormat="1" x14ac:dyDescent="0.2">
      <c r="A457" s="1"/>
      <c r="B457" s="2"/>
      <c r="C457" s="770"/>
      <c r="D457" s="407"/>
      <c r="E457" s="425"/>
      <c r="F457" s="425"/>
      <c r="G457" s="425"/>
      <c r="H457" s="405"/>
      <c r="I457" s="414"/>
      <c r="J457" s="410"/>
      <c r="K457" s="491"/>
    </row>
    <row r="458" spans="1:11" s="12" customFormat="1" x14ac:dyDescent="0.2">
      <c r="A458" s="1"/>
      <c r="B458" s="2"/>
      <c r="C458" s="770"/>
      <c r="D458" s="407"/>
      <c r="E458" s="425"/>
      <c r="F458" s="425"/>
      <c r="G458" s="425"/>
      <c r="H458" s="405"/>
      <c r="I458" s="414"/>
      <c r="J458" s="410"/>
      <c r="K458" s="491"/>
    </row>
    <row r="459" spans="1:11" s="12" customFormat="1" x14ac:dyDescent="0.2">
      <c r="A459" s="1"/>
      <c r="B459" s="2"/>
      <c r="C459" s="770"/>
      <c r="D459" s="407"/>
      <c r="E459" s="425"/>
      <c r="F459" s="425"/>
      <c r="G459" s="425"/>
      <c r="H459" s="405"/>
      <c r="I459" s="414"/>
      <c r="J459" s="410"/>
      <c r="K459" s="491"/>
    </row>
    <row r="460" spans="1:11" s="12" customFormat="1" x14ac:dyDescent="0.2">
      <c r="A460" s="1"/>
      <c r="B460" s="2"/>
      <c r="C460" s="770"/>
      <c r="D460" s="407"/>
      <c r="E460" s="425"/>
      <c r="F460" s="425"/>
      <c r="G460" s="425"/>
      <c r="H460" s="405"/>
      <c r="I460" s="414"/>
      <c r="J460" s="410"/>
      <c r="K460" s="491"/>
    </row>
    <row r="461" spans="1:11" s="12" customFormat="1" x14ac:dyDescent="0.2">
      <c r="A461" s="1"/>
      <c r="B461" s="2"/>
      <c r="C461" s="770"/>
      <c r="D461" s="407"/>
      <c r="E461" s="425"/>
      <c r="F461" s="425"/>
      <c r="G461" s="425"/>
      <c r="H461" s="405"/>
      <c r="I461" s="414"/>
      <c r="J461" s="410"/>
      <c r="K461" s="491"/>
    </row>
    <row r="462" spans="1:11" s="12" customFormat="1" x14ac:dyDescent="0.2">
      <c r="A462" s="1"/>
      <c r="B462" s="2"/>
      <c r="C462" s="770"/>
      <c r="D462" s="407"/>
      <c r="E462" s="425"/>
      <c r="F462" s="425"/>
      <c r="G462" s="425"/>
      <c r="H462" s="405"/>
      <c r="I462" s="414"/>
      <c r="J462" s="410"/>
      <c r="K462" s="491"/>
    </row>
    <row r="463" spans="1:11" s="12" customFormat="1" x14ac:dyDescent="0.2">
      <c r="A463" s="1"/>
      <c r="B463" s="2"/>
      <c r="C463" s="770"/>
      <c r="D463" s="407"/>
      <c r="E463" s="425"/>
      <c r="F463" s="425"/>
      <c r="G463" s="425"/>
      <c r="H463" s="405"/>
      <c r="I463" s="414"/>
      <c r="J463" s="410"/>
      <c r="K463" s="491"/>
    </row>
    <row r="464" spans="1:11" s="12" customFormat="1" x14ac:dyDescent="0.2">
      <c r="A464" s="1"/>
      <c r="B464" s="2"/>
      <c r="C464" s="770"/>
      <c r="D464" s="407"/>
      <c r="E464" s="425"/>
      <c r="F464" s="425"/>
      <c r="G464" s="425"/>
      <c r="H464" s="405"/>
      <c r="I464" s="414"/>
      <c r="J464" s="410"/>
      <c r="K464" s="491"/>
    </row>
    <row r="465" spans="1:11" s="12" customFormat="1" x14ac:dyDescent="0.2">
      <c r="A465" s="1"/>
      <c r="B465" s="2"/>
      <c r="C465" s="770"/>
      <c r="D465" s="407"/>
      <c r="E465" s="425"/>
      <c r="F465" s="425"/>
      <c r="G465" s="425"/>
      <c r="H465" s="405"/>
      <c r="I465" s="414"/>
      <c r="J465" s="410"/>
      <c r="K465" s="491"/>
    </row>
    <row r="466" spans="1:11" s="12" customFormat="1" x14ac:dyDescent="0.2">
      <c r="A466" s="1"/>
      <c r="B466" s="2"/>
      <c r="C466" s="770"/>
      <c r="D466" s="407"/>
      <c r="E466" s="425"/>
      <c r="F466" s="425"/>
      <c r="G466" s="425"/>
      <c r="H466" s="405"/>
      <c r="I466" s="414"/>
      <c r="J466" s="410"/>
      <c r="K466" s="491"/>
    </row>
    <row r="467" spans="1:11" s="12" customFormat="1" x14ac:dyDescent="0.2">
      <c r="A467" s="1"/>
      <c r="B467" s="2"/>
      <c r="C467" s="770"/>
      <c r="D467" s="407"/>
      <c r="E467" s="425"/>
      <c r="F467" s="425"/>
      <c r="G467" s="425"/>
      <c r="H467" s="405"/>
      <c r="I467" s="414"/>
      <c r="J467" s="410"/>
      <c r="K467" s="491"/>
    </row>
    <row r="468" spans="1:11" s="12" customFormat="1" ht="1.5" customHeight="1" x14ac:dyDescent="0.2">
      <c r="A468" s="1"/>
      <c r="B468" s="2"/>
      <c r="C468" s="770"/>
      <c r="D468" s="407"/>
      <c r="E468" s="425"/>
      <c r="F468" s="425"/>
      <c r="G468" s="425"/>
      <c r="H468" s="405"/>
      <c r="I468" s="414"/>
      <c r="J468" s="410"/>
      <c r="K468" s="491"/>
    </row>
    <row r="469" spans="1:11" s="12" customFormat="1" ht="1.5" customHeight="1" x14ac:dyDescent="0.2">
      <c r="A469" s="1"/>
      <c r="B469" s="2"/>
      <c r="C469" s="770"/>
      <c r="D469" s="407"/>
      <c r="E469" s="425"/>
      <c r="F469" s="425"/>
      <c r="G469" s="425"/>
      <c r="H469" s="405"/>
      <c r="I469" s="414"/>
      <c r="J469" s="410"/>
      <c r="K469" s="491"/>
    </row>
    <row r="470" spans="1:11" s="12" customFormat="1" x14ac:dyDescent="0.2">
      <c r="A470" s="1"/>
      <c r="B470" s="2"/>
      <c r="C470" s="770"/>
      <c r="D470" s="407"/>
      <c r="E470" s="425"/>
      <c r="F470" s="425"/>
      <c r="G470" s="425"/>
      <c r="H470" s="405"/>
      <c r="I470" s="414"/>
      <c r="J470" s="410"/>
      <c r="K470" s="491"/>
    </row>
    <row r="471" spans="1:11" s="12" customFormat="1" x14ac:dyDescent="0.2">
      <c r="A471" s="1"/>
      <c r="B471" s="2"/>
      <c r="C471" s="770"/>
      <c r="D471" s="407"/>
      <c r="E471" s="425"/>
      <c r="F471" s="425"/>
      <c r="G471" s="425"/>
      <c r="H471" s="405"/>
      <c r="I471" s="414"/>
      <c r="J471" s="410"/>
      <c r="K471" s="491"/>
    </row>
    <row r="472" spans="1:11" s="12" customFormat="1" x14ac:dyDescent="0.2">
      <c r="A472" s="1"/>
      <c r="B472" s="2"/>
      <c r="C472" s="770"/>
      <c r="D472" s="407"/>
      <c r="E472" s="425"/>
      <c r="F472" s="425"/>
      <c r="G472" s="425"/>
      <c r="H472" s="405"/>
      <c r="I472" s="414"/>
      <c r="J472" s="410"/>
      <c r="K472" s="491"/>
    </row>
    <row r="473" spans="1:11" s="12" customFormat="1" x14ac:dyDescent="0.2">
      <c r="A473" s="1"/>
      <c r="B473" s="2"/>
      <c r="C473" s="770"/>
      <c r="D473" s="407"/>
      <c r="E473" s="425"/>
      <c r="F473" s="425"/>
      <c r="G473" s="425"/>
      <c r="H473" s="405"/>
      <c r="I473" s="414"/>
      <c r="J473" s="410"/>
      <c r="K473" s="491"/>
    </row>
    <row r="474" spans="1:11" s="12" customFormat="1" ht="12.75" customHeight="1" x14ac:dyDescent="0.2">
      <c r="A474" s="1"/>
      <c r="B474" s="2"/>
      <c r="C474" s="770"/>
      <c r="D474" s="407"/>
      <c r="E474" s="425"/>
      <c r="F474" s="425"/>
      <c r="G474" s="425"/>
      <c r="H474" s="405"/>
      <c r="I474" s="414"/>
      <c r="J474" s="410"/>
      <c r="K474" s="491"/>
    </row>
    <row r="475" spans="1:11" ht="8.25" customHeight="1" x14ac:dyDescent="0.2">
      <c r="A475" s="65"/>
      <c r="B475" s="36"/>
      <c r="C475" s="770"/>
      <c r="D475" s="407"/>
      <c r="E475" s="425"/>
      <c r="F475" s="425"/>
      <c r="G475" s="425"/>
      <c r="H475" s="405"/>
      <c r="I475" s="414"/>
      <c r="J475" s="410"/>
    </row>
    <row r="476" spans="1:11" s="8" customFormat="1" ht="15.75" thickBot="1" x14ac:dyDescent="0.3">
      <c r="A476" s="66"/>
      <c r="B476" s="32" t="s">
        <v>111</v>
      </c>
      <c r="C476" s="772"/>
      <c r="D476" s="445"/>
      <c r="E476" s="412"/>
      <c r="F476" s="412"/>
      <c r="G476" s="412"/>
      <c r="H476" s="411"/>
      <c r="I476" s="446"/>
      <c r="J476" s="447">
        <f>SUM(J441:J474)</f>
        <v>808740.79</v>
      </c>
      <c r="K476" s="448">
        <v>14</v>
      </c>
    </row>
    <row r="477" spans="1:11" ht="15" thickTop="1" x14ac:dyDescent="0.2">
      <c r="A477" s="65"/>
      <c r="B477" s="36"/>
      <c r="C477" s="770"/>
      <c r="D477" s="407"/>
      <c r="E477" s="425"/>
      <c r="F477" s="425"/>
      <c r="G477" s="425"/>
      <c r="H477" s="405"/>
      <c r="I477" s="414"/>
      <c r="J477" s="410"/>
    </row>
    <row r="478" spans="1:11" x14ac:dyDescent="0.2">
      <c r="A478" s="1"/>
      <c r="B478" s="30" t="s">
        <v>152</v>
      </c>
      <c r="C478" s="770"/>
      <c r="D478" s="407"/>
      <c r="E478" s="425"/>
      <c r="F478" s="425"/>
      <c r="G478" s="425"/>
      <c r="H478" s="405"/>
      <c r="I478" s="414"/>
      <c r="J478" s="410"/>
    </row>
    <row r="479" spans="1:11" x14ac:dyDescent="0.2">
      <c r="A479" s="1"/>
      <c r="B479" s="30"/>
      <c r="C479" s="770"/>
      <c r="D479" s="407"/>
      <c r="E479" s="425"/>
      <c r="F479" s="425"/>
      <c r="G479" s="425"/>
      <c r="H479" s="405"/>
      <c r="I479" s="414"/>
      <c r="J479" s="410"/>
    </row>
    <row r="480" spans="1:11" ht="99.75" x14ac:dyDescent="0.2">
      <c r="A480" s="1"/>
      <c r="B480" s="2" t="s">
        <v>153</v>
      </c>
      <c r="C480" s="770"/>
      <c r="D480" s="407"/>
      <c r="E480" s="425"/>
      <c r="F480" s="425"/>
      <c r="G480" s="425"/>
      <c r="H480" s="405"/>
      <c r="I480" s="414"/>
      <c r="J480" s="410"/>
    </row>
    <row r="481" spans="1:10" x14ac:dyDescent="0.2">
      <c r="A481" s="1"/>
      <c r="B481" s="2"/>
      <c r="C481" s="770"/>
      <c r="D481" s="407"/>
      <c r="E481" s="425"/>
      <c r="F481" s="425"/>
      <c r="G481" s="425"/>
      <c r="H481" s="405"/>
      <c r="I481" s="414"/>
      <c r="J481" s="410"/>
    </row>
    <row r="482" spans="1:10" x14ac:dyDescent="0.2">
      <c r="A482" s="1" t="s">
        <v>77</v>
      </c>
      <c r="B482" s="2" t="s">
        <v>154</v>
      </c>
      <c r="C482" s="770"/>
      <c r="D482" s="407"/>
      <c r="E482" s="425"/>
      <c r="F482" s="425"/>
      <c r="G482" s="425"/>
      <c r="H482" s="405"/>
      <c r="I482" s="414"/>
      <c r="J482" s="410"/>
    </row>
    <row r="483" spans="1:10" x14ac:dyDescent="0.2">
      <c r="A483" s="1"/>
      <c r="B483" s="35"/>
      <c r="C483" s="770"/>
      <c r="D483" s="407"/>
      <c r="E483" s="425"/>
      <c r="F483" s="425"/>
      <c r="G483" s="425"/>
      <c r="H483" s="405"/>
      <c r="I483" s="414"/>
      <c r="J483" s="410"/>
    </row>
    <row r="484" spans="1:10" x14ac:dyDescent="0.2">
      <c r="A484" s="1" t="s">
        <v>78</v>
      </c>
      <c r="B484" s="2" t="s">
        <v>154</v>
      </c>
      <c r="C484" s="770"/>
      <c r="D484" s="407"/>
      <c r="E484" s="425"/>
      <c r="F484" s="425"/>
      <c r="G484" s="425"/>
      <c r="H484" s="405"/>
      <c r="I484" s="414"/>
      <c r="J484" s="410"/>
    </row>
    <row r="485" spans="1:10" x14ac:dyDescent="0.2">
      <c r="A485" s="1"/>
      <c r="B485" s="35"/>
      <c r="C485" s="770"/>
      <c r="D485" s="407"/>
      <c r="E485" s="425"/>
      <c r="F485" s="425"/>
      <c r="G485" s="425"/>
      <c r="H485" s="405"/>
      <c r="I485" s="414"/>
      <c r="J485" s="410"/>
    </row>
    <row r="486" spans="1:10" x14ac:dyDescent="0.2">
      <c r="A486" s="1" t="s">
        <v>79</v>
      </c>
      <c r="B486" s="2" t="s">
        <v>154</v>
      </c>
      <c r="C486" s="770"/>
      <c r="D486" s="407"/>
      <c r="E486" s="425"/>
      <c r="F486" s="425"/>
      <c r="G486" s="425"/>
      <c r="H486" s="405"/>
      <c r="I486" s="414"/>
      <c r="J486" s="410"/>
    </row>
    <row r="487" spans="1:10" x14ac:dyDescent="0.2">
      <c r="A487" s="1"/>
      <c r="B487" s="2"/>
      <c r="C487" s="770"/>
      <c r="D487" s="407"/>
      <c r="E487" s="425"/>
      <c r="F487" s="425"/>
      <c r="G487" s="425"/>
      <c r="H487" s="405"/>
      <c r="I487" s="414"/>
      <c r="J487" s="410"/>
    </row>
    <row r="488" spans="1:10" x14ac:dyDescent="0.2">
      <c r="A488" s="1" t="s">
        <v>80</v>
      </c>
      <c r="B488" s="2" t="s">
        <v>154</v>
      </c>
      <c r="C488" s="770"/>
      <c r="D488" s="407"/>
      <c r="E488" s="425"/>
      <c r="F488" s="425"/>
      <c r="G488" s="425"/>
      <c r="H488" s="405"/>
      <c r="I488" s="414"/>
      <c r="J488" s="410"/>
    </row>
    <row r="489" spans="1:10" x14ac:dyDescent="0.2">
      <c r="A489" s="1"/>
      <c r="B489" s="35"/>
      <c r="C489" s="770"/>
      <c r="D489" s="407"/>
      <c r="E489" s="425"/>
      <c r="F489" s="425"/>
      <c r="G489" s="425"/>
      <c r="H489" s="405"/>
      <c r="I489" s="414"/>
      <c r="J489" s="410"/>
    </row>
    <row r="490" spans="1:10" x14ac:dyDescent="0.2">
      <c r="A490" s="1" t="s">
        <v>81</v>
      </c>
      <c r="B490" s="2" t="s">
        <v>154</v>
      </c>
      <c r="C490" s="770"/>
      <c r="D490" s="407"/>
      <c r="E490" s="425"/>
      <c r="F490" s="425"/>
      <c r="G490" s="425"/>
      <c r="H490" s="405"/>
      <c r="I490" s="414"/>
      <c r="J490" s="410"/>
    </row>
    <row r="491" spans="1:10" x14ac:dyDescent="0.2">
      <c r="A491" s="1"/>
      <c r="B491" s="35"/>
      <c r="C491" s="770"/>
      <c r="D491" s="407"/>
      <c r="E491" s="425"/>
      <c r="F491" s="425"/>
      <c r="G491" s="425"/>
      <c r="H491" s="405"/>
      <c r="I491" s="414"/>
      <c r="J491" s="410"/>
    </row>
    <row r="492" spans="1:10" x14ac:dyDescent="0.2">
      <c r="A492" s="1" t="s">
        <v>92</v>
      </c>
      <c r="B492" s="2" t="s">
        <v>154</v>
      </c>
      <c r="C492" s="770"/>
      <c r="D492" s="407"/>
      <c r="E492" s="425"/>
      <c r="F492" s="425"/>
      <c r="G492" s="425"/>
      <c r="H492" s="405"/>
      <c r="I492" s="414"/>
      <c r="J492" s="410"/>
    </row>
    <row r="493" spans="1:10" x14ac:dyDescent="0.2">
      <c r="A493" s="1"/>
      <c r="B493" s="2"/>
      <c r="C493" s="770"/>
      <c r="D493" s="407"/>
      <c r="E493" s="425"/>
      <c r="F493" s="425"/>
      <c r="G493" s="425"/>
      <c r="H493" s="405"/>
      <c r="I493" s="414"/>
      <c r="J493" s="410"/>
    </row>
    <row r="494" spans="1:10" x14ac:dyDescent="0.2">
      <c r="A494" s="1" t="s">
        <v>94</v>
      </c>
      <c r="B494" s="2" t="s">
        <v>154</v>
      </c>
      <c r="C494" s="770"/>
      <c r="D494" s="407"/>
      <c r="E494" s="425"/>
      <c r="F494" s="425"/>
      <c r="G494" s="425"/>
      <c r="H494" s="405"/>
      <c r="I494" s="414"/>
      <c r="J494" s="410"/>
    </row>
    <row r="495" spans="1:10" x14ac:dyDescent="0.2">
      <c r="A495" s="1"/>
      <c r="B495" s="35"/>
      <c r="C495" s="770"/>
      <c r="D495" s="407"/>
      <c r="E495" s="425"/>
      <c r="F495" s="425"/>
      <c r="G495" s="425"/>
      <c r="H495" s="405"/>
      <c r="I495" s="414"/>
      <c r="J495" s="410"/>
    </row>
    <row r="496" spans="1:10" x14ac:dyDescent="0.2">
      <c r="A496" s="1" t="s">
        <v>96</v>
      </c>
      <c r="B496" s="2" t="s">
        <v>154</v>
      </c>
      <c r="C496" s="770"/>
      <c r="D496" s="407"/>
      <c r="E496" s="425"/>
      <c r="F496" s="425"/>
      <c r="G496" s="425"/>
      <c r="H496" s="405"/>
      <c r="I496" s="414"/>
      <c r="J496" s="410"/>
    </row>
    <row r="497" spans="1:11" x14ac:dyDescent="0.2">
      <c r="A497" s="1"/>
      <c r="B497" s="35"/>
      <c r="C497" s="770"/>
      <c r="D497" s="407"/>
      <c r="E497" s="425"/>
      <c r="F497" s="425"/>
      <c r="G497" s="425"/>
      <c r="H497" s="405"/>
      <c r="I497" s="414"/>
      <c r="J497" s="410"/>
    </row>
    <row r="498" spans="1:11" x14ac:dyDescent="0.2">
      <c r="A498" s="1" t="s">
        <v>99</v>
      </c>
      <c r="B498" s="2" t="s">
        <v>154</v>
      </c>
      <c r="C498" s="770"/>
      <c r="D498" s="407"/>
      <c r="E498" s="425"/>
      <c r="F498" s="425"/>
      <c r="G498" s="425"/>
      <c r="H498" s="405"/>
      <c r="I498" s="414"/>
      <c r="J498" s="410"/>
    </row>
    <row r="499" spans="1:11" x14ac:dyDescent="0.2">
      <c r="A499" s="1"/>
      <c r="B499" s="2"/>
      <c r="C499" s="770"/>
      <c r="D499" s="407"/>
      <c r="E499" s="425"/>
      <c r="F499" s="425"/>
      <c r="G499" s="425"/>
      <c r="H499" s="405"/>
      <c r="I499" s="414"/>
      <c r="J499" s="410"/>
    </row>
    <row r="500" spans="1:11" x14ac:dyDescent="0.2">
      <c r="A500" s="1" t="s">
        <v>101</v>
      </c>
      <c r="B500" s="2" t="s">
        <v>154</v>
      </c>
      <c r="C500" s="770"/>
      <c r="D500" s="407"/>
      <c r="E500" s="425"/>
      <c r="F500" s="425"/>
      <c r="G500" s="425"/>
      <c r="H500" s="405"/>
      <c r="I500" s="414"/>
      <c r="J500" s="410"/>
    </row>
    <row r="501" spans="1:11" x14ac:dyDescent="0.2">
      <c r="A501" s="1"/>
      <c r="B501" s="2"/>
      <c r="C501" s="770"/>
      <c r="D501" s="407"/>
      <c r="E501" s="425"/>
      <c r="F501" s="425"/>
      <c r="G501" s="425"/>
      <c r="H501" s="405"/>
      <c r="I501" s="414"/>
      <c r="J501" s="410"/>
    </row>
    <row r="502" spans="1:11" x14ac:dyDescent="0.2">
      <c r="A502" s="1" t="s">
        <v>103</v>
      </c>
      <c r="B502" s="2" t="s">
        <v>154</v>
      </c>
      <c r="C502" s="770"/>
      <c r="D502" s="407"/>
      <c r="E502" s="425"/>
      <c r="F502" s="425"/>
      <c r="G502" s="425"/>
      <c r="H502" s="405"/>
      <c r="I502" s="414"/>
      <c r="J502" s="410"/>
    </row>
    <row r="503" spans="1:11" x14ac:dyDescent="0.2">
      <c r="A503" s="1"/>
      <c r="B503" s="2"/>
      <c r="C503" s="770"/>
      <c r="D503" s="407"/>
      <c r="E503" s="425"/>
      <c r="F503" s="425"/>
      <c r="G503" s="425"/>
      <c r="H503" s="405"/>
      <c r="I503" s="414"/>
      <c r="J503" s="410"/>
    </row>
    <row r="504" spans="1:11" x14ac:dyDescent="0.2">
      <c r="A504" s="1"/>
      <c r="B504" s="2"/>
      <c r="C504" s="770"/>
      <c r="D504" s="407"/>
      <c r="E504" s="425"/>
      <c r="F504" s="425"/>
      <c r="G504" s="425"/>
      <c r="H504" s="405"/>
      <c r="I504" s="414"/>
      <c r="J504" s="410"/>
    </row>
    <row r="505" spans="1:11" x14ac:dyDescent="0.2">
      <c r="A505" s="1"/>
      <c r="B505" s="2"/>
      <c r="C505" s="770"/>
      <c r="D505" s="407"/>
      <c r="E505" s="425"/>
      <c r="F505" s="425"/>
      <c r="G505" s="425"/>
      <c r="H505" s="405"/>
      <c r="I505" s="414"/>
      <c r="J505" s="410"/>
    </row>
    <row r="506" spans="1:11" ht="6.75" customHeight="1" x14ac:dyDescent="0.2">
      <c r="A506" s="1"/>
      <c r="B506" s="2"/>
      <c r="C506" s="770"/>
      <c r="D506" s="407"/>
      <c r="E506" s="425"/>
      <c r="F506" s="425"/>
      <c r="G506" s="425"/>
      <c r="H506" s="405"/>
      <c r="I506" s="414"/>
      <c r="J506" s="410"/>
    </row>
    <row r="507" spans="1:11" ht="6.75" customHeight="1" x14ac:dyDescent="0.2">
      <c r="A507" s="1"/>
      <c r="B507" s="2"/>
      <c r="C507" s="770"/>
      <c r="D507" s="407"/>
      <c r="E507" s="425"/>
      <c r="F507" s="425"/>
      <c r="G507" s="425"/>
      <c r="H507" s="405"/>
      <c r="I507" s="414"/>
      <c r="J507" s="410"/>
    </row>
    <row r="508" spans="1:11" ht="3" customHeight="1" x14ac:dyDescent="0.2">
      <c r="A508" s="1"/>
      <c r="B508" s="2"/>
      <c r="C508" s="770"/>
      <c r="D508" s="407"/>
      <c r="E508" s="425"/>
      <c r="F508" s="425"/>
      <c r="G508" s="425"/>
      <c r="H508" s="405"/>
      <c r="I508" s="414"/>
      <c r="J508" s="410"/>
    </row>
    <row r="509" spans="1:11" ht="12" customHeight="1" x14ac:dyDescent="0.2">
      <c r="A509" s="65"/>
      <c r="B509" s="36"/>
      <c r="C509" s="770"/>
      <c r="D509" s="407"/>
      <c r="E509" s="425"/>
      <c r="F509" s="425"/>
      <c r="G509" s="425"/>
      <c r="H509" s="405"/>
      <c r="I509" s="414"/>
      <c r="J509" s="410"/>
    </row>
    <row r="510" spans="1:11" s="8" customFormat="1" ht="15.75" thickBot="1" x14ac:dyDescent="0.3">
      <c r="A510" s="66"/>
      <c r="B510" s="32" t="s">
        <v>111</v>
      </c>
      <c r="C510" s="772"/>
      <c r="D510" s="445"/>
      <c r="E510" s="412"/>
      <c r="F510" s="412"/>
      <c r="G510" s="412"/>
      <c r="H510" s="411"/>
      <c r="I510" s="446"/>
      <c r="J510" s="447">
        <f>SUM(J480:J508)</f>
        <v>0</v>
      </c>
      <c r="K510" s="448">
        <v>15</v>
      </c>
    </row>
    <row r="511" spans="1:11" ht="15" thickTop="1" x14ac:dyDescent="0.2">
      <c r="A511" s="65"/>
      <c r="B511" s="36"/>
      <c r="C511" s="770"/>
      <c r="D511" s="407"/>
      <c r="E511" s="425"/>
      <c r="F511" s="425"/>
      <c r="G511" s="425"/>
      <c r="H511" s="405"/>
      <c r="I511" s="414"/>
      <c r="J511" s="410"/>
    </row>
    <row r="512" spans="1:11" ht="15" x14ac:dyDescent="0.2">
      <c r="A512" s="1"/>
      <c r="B512" s="29" t="s">
        <v>155</v>
      </c>
      <c r="C512" s="770"/>
      <c r="D512" s="407"/>
      <c r="E512" s="425"/>
      <c r="F512" s="425"/>
      <c r="G512" s="425"/>
      <c r="H512" s="405"/>
      <c r="I512" s="414"/>
      <c r="J512" s="410"/>
    </row>
    <row r="513" spans="1:11" x14ac:dyDescent="0.2">
      <c r="A513" s="1"/>
      <c r="B513" s="2"/>
      <c r="C513" s="770"/>
      <c r="D513" s="407"/>
      <c r="E513" s="425"/>
      <c r="F513" s="425"/>
      <c r="G513" s="425"/>
      <c r="H513" s="405"/>
      <c r="I513" s="414"/>
      <c r="J513" s="410"/>
    </row>
    <row r="514" spans="1:11" x14ac:dyDescent="0.2">
      <c r="A514" s="1"/>
      <c r="B514" s="2" t="s">
        <v>902</v>
      </c>
      <c r="C514" s="770"/>
      <c r="D514" s="407"/>
      <c r="E514" s="425"/>
      <c r="F514" s="425"/>
      <c r="G514" s="425"/>
      <c r="H514" s="405"/>
      <c r="I514" s="414"/>
      <c r="J514" s="410">
        <f>_xlfn.XLOOKUP(K514,$K$43:$K$510,$J$43:$J$510)</f>
        <v>328937.74</v>
      </c>
      <c r="K514">
        <v>1</v>
      </c>
    </row>
    <row r="515" spans="1:11" x14ac:dyDescent="0.2">
      <c r="A515" s="1"/>
      <c r="B515" s="2"/>
      <c r="C515" s="770"/>
      <c r="D515" s="407"/>
      <c r="E515" s="425"/>
      <c r="F515" s="425"/>
      <c r="G515" s="425"/>
      <c r="H515" s="405"/>
      <c r="I515" s="414"/>
      <c r="J515" s="410"/>
      <c r="K515"/>
    </row>
    <row r="516" spans="1:11" x14ac:dyDescent="0.2">
      <c r="A516" s="1"/>
      <c r="B516" s="2" t="s">
        <v>903</v>
      </c>
      <c r="C516" s="770"/>
      <c r="D516" s="407"/>
      <c r="E516" s="425"/>
      <c r="F516" s="425"/>
      <c r="G516" s="425"/>
      <c r="H516" s="405"/>
      <c r="I516" s="414"/>
      <c r="J516" s="410">
        <f t="shared" ref="J516:J542" si="0">_xlfn.XLOOKUP(K516,$K$43:$K$510,$J$43:$J$510)</f>
        <v>1285091.3600000001</v>
      </c>
      <c r="K516">
        <v>2</v>
      </c>
    </row>
    <row r="517" spans="1:11" x14ac:dyDescent="0.2">
      <c r="A517" s="1"/>
      <c r="B517" s="2"/>
      <c r="C517" s="770"/>
      <c r="D517" s="407"/>
      <c r="E517" s="425"/>
      <c r="F517" s="425"/>
      <c r="G517" s="425"/>
      <c r="H517" s="405"/>
      <c r="I517" s="414"/>
      <c r="J517" s="410"/>
      <c r="K517"/>
    </row>
    <row r="518" spans="1:11" x14ac:dyDescent="0.2">
      <c r="A518" s="1"/>
      <c r="B518" s="2" t="s">
        <v>904</v>
      </c>
      <c r="C518" s="770"/>
      <c r="D518" s="407"/>
      <c r="E518" s="425"/>
      <c r="F518" s="425"/>
      <c r="G518" s="425"/>
      <c r="H518" s="405"/>
      <c r="I518" s="414"/>
      <c r="J518" s="410">
        <f t="shared" si="0"/>
        <v>275264.56</v>
      </c>
      <c r="K518">
        <v>3</v>
      </c>
    </row>
    <row r="519" spans="1:11" x14ac:dyDescent="0.2">
      <c r="A519" s="1"/>
      <c r="B519" s="2"/>
      <c r="C519" s="770"/>
      <c r="D519" s="407"/>
      <c r="E519" s="425"/>
      <c r="F519" s="425"/>
      <c r="G519" s="425"/>
      <c r="H519" s="405"/>
      <c r="I519" s="414"/>
      <c r="J519" s="410"/>
      <c r="K519"/>
    </row>
    <row r="520" spans="1:11" x14ac:dyDescent="0.2">
      <c r="A520" s="1"/>
      <c r="B520" s="2" t="s">
        <v>905</v>
      </c>
      <c r="C520" s="770"/>
      <c r="D520" s="407"/>
      <c r="E520" s="425"/>
      <c r="F520" s="425"/>
      <c r="G520" s="425"/>
      <c r="H520" s="405"/>
      <c r="I520" s="414"/>
      <c r="J520" s="410">
        <f t="shared" si="0"/>
        <v>94075.32</v>
      </c>
      <c r="K520">
        <v>4</v>
      </c>
    </row>
    <row r="521" spans="1:11" x14ac:dyDescent="0.2">
      <c r="A521" s="1"/>
      <c r="B521" s="2"/>
      <c r="C521" s="770"/>
      <c r="D521" s="407"/>
      <c r="E521" s="425"/>
      <c r="F521" s="425"/>
      <c r="G521" s="425"/>
      <c r="H521" s="405"/>
      <c r="I521" s="414"/>
      <c r="J521" s="410"/>
      <c r="K521"/>
    </row>
    <row r="522" spans="1:11" x14ac:dyDescent="0.2">
      <c r="A522" s="1"/>
      <c r="B522" s="2" t="s">
        <v>906</v>
      </c>
      <c r="C522" s="770"/>
      <c r="D522" s="407"/>
      <c r="E522" s="425"/>
      <c r="F522" s="425"/>
      <c r="G522" s="425"/>
      <c r="H522" s="405"/>
      <c r="I522" s="414"/>
      <c r="J522" s="410">
        <f t="shared" si="0"/>
        <v>52788.06</v>
      </c>
      <c r="K522">
        <v>5</v>
      </c>
    </row>
    <row r="523" spans="1:11" x14ac:dyDescent="0.2">
      <c r="A523" s="1"/>
      <c r="B523" s="2"/>
      <c r="C523" s="770"/>
      <c r="D523" s="407"/>
      <c r="E523" s="425"/>
      <c r="F523" s="425"/>
      <c r="G523" s="425"/>
      <c r="H523" s="405"/>
      <c r="I523" s="414"/>
      <c r="J523" s="410"/>
      <c r="K523"/>
    </row>
    <row r="524" spans="1:11" x14ac:dyDescent="0.2">
      <c r="A524" s="1"/>
      <c r="B524" s="2" t="s">
        <v>907</v>
      </c>
      <c r="C524" s="770"/>
      <c r="D524" s="407"/>
      <c r="E524" s="425"/>
      <c r="F524" s="425"/>
      <c r="G524" s="425"/>
      <c r="H524" s="405"/>
      <c r="I524" s="414"/>
      <c r="J524" s="410">
        <f t="shared" si="0"/>
        <v>122988.19</v>
      </c>
      <c r="K524">
        <v>6</v>
      </c>
    </row>
    <row r="525" spans="1:11" x14ac:dyDescent="0.2">
      <c r="A525" s="1"/>
      <c r="B525" s="2"/>
      <c r="C525" s="770"/>
      <c r="D525" s="407"/>
      <c r="E525" s="425"/>
      <c r="F525" s="425"/>
      <c r="G525" s="425"/>
      <c r="H525" s="405"/>
      <c r="I525" s="414"/>
      <c r="J525" s="410"/>
      <c r="K525"/>
    </row>
    <row r="526" spans="1:11" x14ac:dyDescent="0.2">
      <c r="A526" s="1"/>
      <c r="B526" s="2" t="s">
        <v>908</v>
      </c>
      <c r="C526" s="770"/>
      <c r="D526" s="407"/>
      <c r="E526" s="425"/>
      <c r="F526" s="425"/>
      <c r="G526" s="425"/>
      <c r="H526" s="405"/>
      <c r="I526" s="414"/>
      <c r="J526" s="410">
        <f t="shared" si="0"/>
        <v>283914.03999999998</v>
      </c>
      <c r="K526">
        <v>7</v>
      </c>
    </row>
    <row r="527" spans="1:11" x14ac:dyDescent="0.2">
      <c r="A527" s="1"/>
      <c r="B527" s="2"/>
      <c r="C527" s="770"/>
      <c r="D527" s="407"/>
      <c r="E527" s="425"/>
      <c r="F527" s="425"/>
      <c r="G527" s="425"/>
      <c r="H527" s="405"/>
      <c r="I527" s="414"/>
      <c r="J527" s="410"/>
      <c r="K527"/>
    </row>
    <row r="528" spans="1:11" x14ac:dyDescent="0.2">
      <c r="A528" s="1"/>
      <c r="B528" s="2" t="s">
        <v>909</v>
      </c>
      <c r="C528" s="770"/>
      <c r="D528" s="407"/>
      <c r="E528" s="425"/>
      <c r="F528" s="425"/>
      <c r="G528" s="425"/>
      <c r="H528" s="405"/>
      <c r="I528" s="414"/>
      <c r="J528" s="410">
        <f t="shared" si="0"/>
        <v>215717.64</v>
      </c>
      <c r="K528">
        <v>8</v>
      </c>
    </row>
    <row r="529" spans="1:11" x14ac:dyDescent="0.2">
      <c r="A529" s="1"/>
      <c r="B529" s="2"/>
      <c r="C529" s="770"/>
      <c r="D529" s="407"/>
      <c r="E529" s="425"/>
      <c r="F529" s="425"/>
      <c r="G529" s="425"/>
      <c r="H529" s="405"/>
      <c r="I529" s="414"/>
      <c r="J529" s="410"/>
      <c r="K529"/>
    </row>
    <row r="530" spans="1:11" x14ac:dyDescent="0.2">
      <c r="A530" s="1"/>
      <c r="B530" s="2" t="s">
        <v>910</v>
      </c>
      <c r="C530" s="770"/>
      <c r="D530" s="407"/>
      <c r="E530" s="425"/>
      <c r="F530" s="425"/>
      <c r="G530" s="425"/>
      <c r="H530" s="405"/>
      <c r="I530" s="414"/>
      <c r="J530" s="410">
        <f t="shared" si="0"/>
        <v>655591.68999999994</v>
      </c>
      <c r="K530">
        <v>9</v>
      </c>
    </row>
    <row r="531" spans="1:11" x14ac:dyDescent="0.2">
      <c r="A531" s="1"/>
      <c r="B531" s="2"/>
      <c r="C531" s="770"/>
      <c r="D531" s="407"/>
      <c r="E531" s="425"/>
      <c r="F531" s="425"/>
      <c r="G531" s="425"/>
      <c r="H531" s="405"/>
      <c r="I531" s="414"/>
      <c r="J531" s="410"/>
      <c r="K531"/>
    </row>
    <row r="532" spans="1:11" x14ac:dyDescent="0.2">
      <c r="A532" s="1"/>
      <c r="B532" s="2" t="s">
        <v>911</v>
      </c>
      <c r="C532" s="770"/>
      <c r="D532" s="407"/>
      <c r="E532" s="425"/>
      <c r="F532" s="425"/>
      <c r="G532" s="425"/>
      <c r="H532" s="405"/>
      <c r="I532" s="414"/>
      <c r="J532" s="410">
        <f t="shared" si="0"/>
        <v>1305599.22</v>
      </c>
      <c r="K532">
        <v>10</v>
      </c>
    </row>
    <row r="533" spans="1:11" x14ac:dyDescent="0.2">
      <c r="A533" s="1"/>
      <c r="B533" s="2"/>
      <c r="C533" s="770"/>
      <c r="D533" s="407"/>
      <c r="E533" s="425"/>
      <c r="F533" s="425"/>
      <c r="G533" s="425"/>
      <c r="H533" s="405"/>
      <c r="I533" s="414"/>
      <c r="J533" s="410"/>
      <c r="K533"/>
    </row>
    <row r="534" spans="1:11" x14ac:dyDescent="0.2">
      <c r="A534" s="1"/>
      <c r="B534" s="2" t="s">
        <v>912</v>
      </c>
      <c r="C534" s="770"/>
      <c r="D534" s="407"/>
      <c r="E534" s="425"/>
      <c r="F534" s="425"/>
      <c r="G534" s="425"/>
      <c r="H534" s="405"/>
      <c r="I534" s="414"/>
      <c r="J534" s="410">
        <f t="shared" si="0"/>
        <v>401303.56</v>
      </c>
      <c r="K534">
        <v>11</v>
      </c>
    </row>
    <row r="535" spans="1:11" x14ac:dyDescent="0.2">
      <c r="A535" s="1"/>
      <c r="B535" s="2"/>
      <c r="C535" s="770"/>
      <c r="D535" s="407"/>
      <c r="E535" s="425"/>
      <c r="F535" s="425"/>
      <c r="G535" s="425"/>
      <c r="H535" s="405"/>
      <c r="I535" s="414"/>
      <c r="J535" s="410"/>
      <c r="K535"/>
    </row>
    <row r="536" spans="1:11" x14ac:dyDescent="0.2">
      <c r="A536" s="65"/>
      <c r="B536" s="2" t="s">
        <v>913</v>
      </c>
      <c r="C536" s="770"/>
      <c r="D536" s="407"/>
      <c r="E536" s="425"/>
      <c r="F536" s="425"/>
      <c r="G536" s="425"/>
      <c r="H536" s="405"/>
      <c r="I536" s="414"/>
      <c r="J536" s="410">
        <f t="shared" si="0"/>
        <v>751616.24</v>
      </c>
      <c r="K536">
        <v>12</v>
      </c>
    </row>
    <row r="537" spans="1:11" x14ac:dyDescent="0.2">
      <c r="A537" s="65"/>
      <c r="B537" s="36"/>
      <c r="C537" s="770"/>
      <c r="D537" s="407"/>
      <c r="E537" s="425"/>
      <c r="F537" s="425"/>
      <c r="G537" s="425"/>
      <c r="H537" s="405"/>
      <c r="I537" s="414"/>
      <c r="J537" s="410"/>
      <c r="K537"/>
    </row>
    <row r="538" spans="1:11" x14ac:dyDescent="0.2">
      <c r="A538" s="65"/>
      <c r="B538" s="2" t="s">
        <v>914</v>
      </c>
      <c r="C538" s="770"/>
      <c r="D538" s="407"/>
      <c r="E538" s="425"/>
      <c r="F538" s="425"/>
      <c r="G538" s="425"/>
      <c r="H538" s="405"/>
      <c r="I538" s="414"/>
      <c r="J538" s="410">
        <f t="shared" si="0"/>
        <v>258291.77</v>
      </c>
      <c r="K538">
        <v>13</v>
      </c>
    </row>
    <row r="539" spans="1:11" x14ac:dyDescent="0.2">
      <c r="A539" s="65"/>
      <c r="B539" s="36"/>
      <c r="C539" s="770"/>
      <c r="D539" s="407"/>
      <c r="E539" s="425"/>
      <c r="F539" s="425"/>
      <c r="G539" s="425"/>
      <c r="H539" s="405"/>
      <c r="I539" s="414"/>
      <c r="J539" s="410"/>
      <c r="K539"/>
    </row>
    <row r="540" spans="1:11" x14ac:dyDescent="0.2">
      <c r="A540" s="65"/>
      <c r="B540" s="2" t="s">
        <v>915</v>
      </c>
      <c r="C540" s="770"/>
      <c r="D540" s="407"/>
      <c r="E540" s="425"/>
      <c r="F540" s="425"/>
      <c r="G540" s="425"/>
      <c r="H540" s="405"/>
      <c r="I540" s="414"/>
      <c r="J540" s="410">
        <f t="shared" si="0"/>
        <v>808740.79</v>
      </c>
      <c r="K540">
        <v>14</v>
      </c>
    </row>
    <row r="541" spans="1:11" x14ac:dyDescent="0.2">
      <c r="A541" s="1"/>
      <c r="B541" s="30"/>
      <c r="C541" s="770"/>
      <c r="D541" s="407"/>
      <c r="E541" s="425"/>
      <c r="F541" s="425"/>
      <c r="G541" s="425"/>
      <c r="H541" s="405"/>
      <c r="I541" s="414"/>
      <c r="J541" s="410"/>
      <c r="K541"/>
    </row>
    <row r="542" spans="1:11" x14ac:dyDescent="0.2">
      <c r="A542" s="1"/>
      <c r="B542" s="2" t="s">
        <v>916</v>
      </c>
      <c r="C542" s="770"/>
      <c r="D542" s="407"/>
      <c r="E542" s="425"/>
      <c r="F542" s="425"/>
      <c r="G542" s="425"/>
      <c r="H542" s="405"/>
      <c r="I542" s="414"/>
      <c r="J542" s="410">
        <f t="shared" si="0"/>
        <v>0</v>
      </c>
      <c r="K542">
        <v>15</v>
      </c>
    </row>
    <row r="543" spans="1:11" x14ac:dyDescent="0.2">
      <c r="A543" s="1"/>
      <c r="B543" s="30"/>
      <c r="C543" s="770"/>
      <c r="D543" s="407"/>
      <c r="E543" s="425"/>
      <c r="F543" s="425"/>
      <c r="G543" s="425"/>
      <c r="H543" s="405"/>
      <c r="I543" s="414"/>
      <c r="J543" s="410"/>
    </row>
    <row r="544" spans="1:11" x14ac:dyDescent="0.2">
      <c r="A544" s="1"/>
      <c r="B544" s="30"/>
      <c r="C544" s="770"/>
      <c r="D544" s="407"/>
      <c r="E544" s="425"/>
      <c r="F544" s="425"/>
      <c r="G544" s="425"/>
      <c r="H544" s="405"/>
      <c r="I544" s="414"/>
      <c r="J544" s="410"/>
    </row>
    <row r="545" spans="1:11" ht="6.75" customHeight="1" x14ac:dyDescent="0.2">
      <c r="A545" s="1"/>
      <c r="B545" s="30"/>
      <c r="C545" s="770"/>
      <c r="D545" s="407"/>
      <c r="E545" s="425"/>
      <c r="F545" s="425"/>
      <c r="G545" s="425"/>
      <c r="H545" s="405"/>
      <c r="I545" s="414"/>
      <c r="J545" s="410"/>
    </row>
    <row r="546" spans="1:11" ht="6.75" customHeight="1" x14ac:dyDescent="0.2">
      <c r="A546" s="1"/>
      <c r="B546" s="30"/>
      <c r="C546" s="770"/>
      <c r="D546" s="407"/>
      <c r="E546" s="425"/>
      <c r="F546" s="425"/>
      <c r="G546" s="425"/>
      <c r="H546" s="405"/>
      <c r="I546" s="414"/>
      <c r="J546" s="410"/>
    </row>
    <row r="547" spans="1:11" ht="6.75" customHeight="1" x14ac:dyDescent="0.2">
      <c r="A547" s="1"/>
      <c r="B547" s="30"/>
      <c r="C547" s="770"/>
      <c r="D547" s="407"/>
      <c r="E547" s="425"/>
      <c r="F547" s="425"/>
      <c r="G547" s="425"/>
      <c r="H547" s="405"/>
      <c r="I547" s="414"/>
      <c r="J547" s="410"/>
    </row>
    <row r="548" spans="1:11" ht="9.75" customHeight="1" x14ac:dyDescent="0.2">
      <c r="A548" s="1"/>
      <c r="B548" s="30"/>
      <c r="C548" s="770"/>
      <c r="D548" s="407"/>
      <c r="E548" s="425"/>
      <c r="F548" s="425"/>
      <c r="G548" s="425"/>
      <c r="H548" s="405"/>
      <c r="I548" s="414"/>
      <c r="J548" s="410"/>
    </row>
    <row r="549" spans="1:11" s="8" customFormat="1" ht="30.75" thickBot="1" x14ac:dyDescent="0.3">
      <c r="A549" s="66"/>
      <c r="B549" s="32" t="str">
        <f>A3&amp;" 
TOTAL CARRIED TO SUMMARY (US$)"</f>
        <v>DIVISION 10 - SPECIALTIES 
TOTAL CARRIED TO SUMMARY (US$)</v>
      </c>
      <c r="C549" s="772"/>
      <c r="D549" s="445"/>
      <c r="E549" s="412"/>
      <c r="F549" s="412"/>
      <c r="G549" s="412"/>
      <c r="H549" s="411"/>
      <c r="I549" s="446"/>
      <c r="J549" s="447">
        <f>SUM(J514:J548)</f>
        <v>6839920.1799999997</v>
      </c>
      <c r="K549" s="448"/>
    </row>
    <row r="550" spans="1:11" ht="15" thickTop="1" x14ac:dyDescent="0.2"/>
  </sheetData>
  <autoFilter ref="A8:J550" xr:uid="{4F0F3FBB-7426-49CA-AA74-BA6D486150D2}"/>
  <mergeCells count="8">
    <mergeCell ref="A1:J1"/>
    <mergeCell ref="A2:J2"/>
    <mergeCell ref="A3:J3"/>
    <mergeCell ref="A5:A7"/>
    <mergeCell ref="B5:B7"/>
    <mergeCell ref="C5:C6"/>
    <mergeCell ref="D5:D7"/>
    <mergeCell ref="E5:I5"/>
  </mergeCells>
  <phoneticPr fontId="16" type="noConversion"/>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rowBreaks count="1" manualBreakCount="1">
    <brk id="306" max="9" man="1"/>
  </row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7845B-B452-486E-B1CD-51F6D5B34442}">
  <sheetPr codeName="Sheet11">
    <pageSetUpPr fitToPage="1"/>
  </sheetPr>
  <dimension ref="A1:K294"/>
  <sheetViews>
    <sheetView showGridLines="0" view="pageBreakPreview" zoomScale="85" zoomScaleSheetLayoutView="85" workbookViewId="0">
      <pane ySplit="8" topLeftCell="A9"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775" customWidth="1"/>
    <col min="4" max="4" width="7.83203125" style="449" customWidth="1"/>
    <col min="5" max="8" width="15.83203125" style="426" customWidth="1"/>
    <col min="9" max="9" width="18.83203125" style="426" customWidth="1"/>
    <col min="10" max="10" width="20.83203125" style="426" customWidth="1"/>
    <col min="11" max="11" width="0" style="436" hidden="1" customWidth="1"/>
    <col min="12" max="16384" width="9.33203125" style="5"/>
  </cols>
  <sheetData>
    <row r="1" spans="1:11" ht="15" x14ac:dyDescent="0.2">
      <c r="A1" s="922" t="str">
        <f>[2]Cover!A15&amp;", "&amp;[2]Cover!A17</f>
        <v>BILL NO 3, MAIN TERMINAL BUILDING</v>
      </c>
      <c r="B1" s="922"/>
      <c r="C1" s="922"/>
      <c r="D1" s="922"/>
      <c r="E1" s="922"/>
      <c r="F1" s="922"/>
      <c r="G1" s="922"/>
      <c r="H1" s="922"/>
      <c r="I1" s="922"/>
      <c r="J1" s="922"/>
      <c r="K1" s="437"/>
    </row>
    <row r="2" spans="1:11" ht="10.15" customHeight="1" x14ac:dyDescent="0.2">
      <c r="A2" s="922"/>
      <c r="B2" s="922"/>
      <c r="C2" s="922"/>
      <c r="D2" s="922"/>
      <c r="E2" s="922"/>
      <c r="F2" s="922"/>
      <c r="G2" s="922"/>
      <c r="H2" s="922"/>
      <c r="I2" s="922"/>
      <c r="J2" s="922"/>
    </row>
    <row r="3" spans="1:11" ht="15" x14ac:dyDescent="0.2">
      <c r="A3" s="922" t="s">
        <v>3985</v>
      </c>
      <c r="B3" s="922"/>
      <c r="C3" s="922"/>
      <c r="D3" s="922"/>
      <c r="E3" s="922"/>
      <c r="F3" s="922"/>
      <c r="G3" s="922"/>
      <c r="H3" s="922"/>
      <c r="I3" s="922"/>
      <c r="J3" s="922"/>
    </row>
    <row r="4" spans="1:11" ht="10.15" customHeight="1" thickBot="1" x14ac:dyDescent="0.25">
      <c r="A4" s="24"/>
      <c r="B4" s="25"/>
      <c r="C4" s="767"/>
      <c r="D4" s="450"/>
      <c r="E4" s="392"/>
      <c r="F4" s="392"/>
      <c r="G4" s="392"/>
      <c r="H4" s="392"/>
      <c r="I4" s="392"/>
      <c r="J4" s="392"/>
    </row>
    <row r="5" spans="1:11" s="10" customFormat="1" ht="16.5" thickTop="1" thickBot="1" x14ac:dyDescent="0.25">
      <c r="A5" s="923" t="s">
        <v>65</v>
      </c>
      <c r="B5" s="925" t="s">
        <v>66</v>
      </c>
      <c r="C5" s="927" t="s">
        <v>67</v>
      </c>
      <c r="D5" s="928" t="s">
        <v>68</v>
      </c>
      <c r="E5" s="939" t="s">
        <v>69</v>
      </c>
      <c r="F5" s="939"/>
      <c r="G5" s="939"/>
      <c r="H5" s="939"/>
      <c r="I5" s="939"/>
      <c r="J5" s="428" t="s">
        <v>70</v>
      </c>
      <c r="K5" s="438"/>
    </row>
    <row r="6" spans="1:11" s="10" customFormat="1" ht="31.5" thickTop="1" thickBot="1" x14ac:dyDescent="0.25">
      <c r="A6" s="923"/>
      <c r="B6" s="925"/>
      <c r="C6" s="927"/>
      <c r="D6" s="928"/>
      <c r="E6" s="394" t="s">
        <v>71</v>
      </c>
      <c r="F6" s="395" t="s">
        <v>72</v>
      </c>
      <c r="G6" s="395" t="s">
        <v>73</v>
      </c>
      <c r="H6" s="395" t="s">
        <v>74</v>
      </c>
      <c r="I6" s="396" t="s">
        <v>75</v>
      </c>
      <c r="J6" s="397" t="s">
        <v>76</v>
      </c>
      <c r="K6" s="438"/>
    </row>
    <row r="7" spans="1:11" s="9" customFormat="1" ht="15.75" thickTop="1" thickBot="1" x14ac:dyDescent="0.25">
      <c r="A7" s="924"/>
      <c r="B7" s="926"/>
      <c r="C7" s="768" t="s">
        <v>77</v>
      </c>
      <c r="D7" s="929"/>
      <c r="E7" s="398" t="s">
        <v>78</v>
      </c>
      <c r="F7" s="398" t="s">
        <v>79</v>
      </c>
      <c r="G7" s="398" t="s">
        <v>80</v>
      </c>
      <c r="H7" s="399" t="s">
        <v>81</v>
      </c>
      <c r="I7" s="400" t="s">
        <v>82</v>
      </c>
      <c r="J7" s="400" t="s">
        <v>83</v>
      </c>
      <c r="K7" s="441"/>
    </row>
    <row r="8" spans="1:11" ht="15.75" thickTop="1" x14ac:dyDescent="0.25">
      <c r="A8" s="28"/>
      <c r="B8" s="30"/>
      <c r="C8" s="770"/>
      <c r="D8" s="442"/>
      <c r="E8" s="401"/>
      <c r="F8" s="401"/>
      <c r="G8" s="401"/>
      <c r="H8" s="402"/>
      <c r="I8" s="403"/>
      <c r="J8" s="404"/>
    </row>
    <row r="9" spans="1:11" s="4" customFormat="1" ht="15.75" customHeight="1" x14ac:dyDescent="0.2">
      <c r="A9" s="28"/>
      <c r="B9" s="53" t="s">
        <v>3986</v>
      </c>
      <c r="C9" s="809"/>
      <c r="D9" s="407"/>
      <c r="E9" s="425"/>
      <c r="F9" s="425"/>
      <c r="G9" s="425"/>
      <c r="H9" s="405"/>
      <c r="I9" s="409"/>
      <c r="J9" s="410"/>
      <c r="K9" s="437"/>
    </row>
    <row r="10" spans="1:11" s="4" customFormat="1" x14ac:dyDescent="0.2">
      <c r="A10" s="28"/>
      <c r="B10" s="2"/>
      <c r="C10" s="770"/>
      <c r="D10" s="407"/>
      <c r="E10" s="425"/>
      <c r="F10" s="425"/>
      <c r="G10" s="425"/>
      <c r="H10" s="405"/>
      <c r="I10" s="409"/>
      <c r="J10" s="410"/>
      <c r="K10" s="437"/>
    </row>
    <row r="11" spans="1:11" s="4" customFormat="1" ht="45" customHeight="1" x14ac:dyDescent="0.25">
      <c r="A11" s="41"/>
      <c r="B11" s="34" t="s">
        <v>3987</v>
      </c>
      <c r="C11" s="864"/>
      <c r="D11" s="477"/>
      <c r="E11" s="405"/>
      <c r="F11" s="425"/>
      <c r="G11" s="425"/>
      <c r="H11" s="405"/>
      <c r="I11" s="409"/>
      <c r="J11" s="410"/>
      <c r="K11" s="437"/>
    </row>
    <row r="12" spans="1:11" s="4" customFormat="1" ht="15" x14ac:dyDescent="0.25">
      <c r="A12" s="37"/>
      <c r="B12" s="46"/>
      <c r="C12" s="864"/>
      <c r="D12" s="477"/>
      <c r="E12" s="405"/>
      <c r="F12" s="425"/>
      <c r="G12" s="425"/>
      <c r="H12" s="405"/>
      <c r="I12" s="409"/>
      <c r="J12" s="410"/>
      <c r="K12" s="437"/>
    </row>
    <row r="13" spans="1:11" s="4" customFormat="1" x14ac:dyDescent="0.2">
      <c r="A13" s="37" t="s">
        <v>77</v>
      </c>
      <c r="B13" s="38" t="s">
        <v>3988</v>
      </c>
      <c r="C13" s="773">
        <v>2</v>
      </c>
      <c r="D13" s="407" t="s">
        <v>199</v>
      </c>
      <c r="E13" s="545">
        <v>0</v>
      </c>
      <c r="F13" s="545">
        <v>0</v>
      </c>
      <c r="G13" s="545">
        <v>0</v>
      </c>
      <c r="H13" s="545">
        <v>67039</v>
      </c>
      <c r="I13" s="546">
        <f>E13+F13+G13+H13</f>
        <v>67039</v>
      </c>
      <c r="J13" s="547">
        <f>I13*C13</f>
        <v>134078</v>
      </c>
      <c r="K13" s="437"/>
    </row>
    <row r="14" spans="1:11" s="4" customFormat="1" x14ac:dyDescent="0.2">
      <c r="A14" s="37"/>
      <c r="B14" s="36"/>
      <c r="C14" s="770"/>
      <c r="D14" s="451"/>
      <c r="E14" s="405"/>
      <c r="F14" s="425"/>
      <c r="G14" s="425"/>
      <c r="H14" s="405"/>
      <c r="I14" s="409"/>
      <c r="J14" s="410"/>
      <c r="K14" s="437"/>
    </row>
    <row r="15" spans="1:11" s="4" customFormat="1" ht="15" x14ac:dyDescent="0.2">
      <c r="A15" s="37"/>
      <c r="B15" s="46" t="s">
        <v>3989</v>
      </c>
      <c r="C15" s="773"/>
      <c r="D15" s="451"/>
      <c r="E15" s="405"/>
      <c r="F15" s="425"/>
      <c r="G15" s="425"/>
      <c r="H15" s="405"/>
      <c r="I15" s="409"/>
      <c r="J15" s="410"/>
      <c r="K15" s="437"/>
    </row>
    <row r="16" spans="1:11" s="4" customFormat="1" ht="11.25" customHeight="1" x14ac:dyDescent="0.2">
      <c r="A16" s="37"/>
      <c r="B16" s="46"/>
      <c r="C16" s="773"/>
      <c r="D16" s="451"/>
      <c r="E16" s="405"/>
      <c r="F16" s="425"/>
      <c r="G16" s="425"/>
      <c r="H16" s="405"/>
      <c r="I16" s="409"/>
      <c r="J16" s="410"/>
      <c r="K16" s="437"/>
    </row>
    <row r="17" spans="1:11" s="4" customFormat="1" ht="58.5" customHeight="1" x14ac:dyDescent="0.2">
      <c r="A17" s="37"/>
      <c r="B17" s="34" t="s">
        <v>3990</v>
      </c>
      <c r="C17" s="773"/>
      <c r="D17" s="451"/>
      <c r="E17" s="405"/>
      <c r="F17" s="425"/>
      <c r="G17" s="425"/>
      <c r="H17" s="405"/>
      <c r="I17" s="409"/>
      <c r="J17" s="410"/>
      <c r="K17" s="437"/>
    </row>
    <row r="18" spans="1:11" s="4" customFormat="1" x14ac:dyDescent="0.2">
      <c r="A18" s="37"/>
      <c r="B18" s="34"/>
      <c r="C18" s="773"/>
      <c r="D18" s="451"/>
      <c r="E18" s="405"/>
      <c r="F18" s="425"/>
      <c r="G18" s="425"/>
      <c r="H18" s="405"/>
      <c r="I18" s="409"/>
      <c r="J18" s="410"/>
      <c r="K18" s="437"/>
    </row>
    <row r="19" spans="1:11" s="4" customFormat="1" ht="28.5" x14ac:dyDescent="0.2">
      <c r="A19" s="37" t="s">
        <v>78</v>
      </c>
      <c r="B19" s="388" t="s">
        <v>3991</v>
      </c>
      <c r="C19" s="783">
        <v>2</v>
      </c>
      <c r="D19" s="444" t="s">
        <v>199</v>
      </c>
      <c r="E19" s="545">
        <v>16626.63</v>
      </c>
      <c r="F19" s="545">
        <v>7.68</v>
      </c>
      <c r="G19" s="545">
        <v>1537.3</v>
      </c>
      <c r="H19" s="545">
        <v>0</v>
      </c>
      <c r="I19" s="546">
        <f>E19+F19+G19+H19</f>
        <v>18171.61</v>
      </c>
      <c r="J19" s="547">
        <f>I19*C19</f>
        <v>36343.22</v>
      </c>
      <c r="K19" s="437"/>
    </row>
    <row r="20" spans="1:11" s="4" customFormat="1" x14ac:dyDescent="0.2">
      <c r="A20" s="37"/>
      <c r="B20" s="36"/>
      <c r="C20" s="770"/>
      <c r="D20" s="451"/>
      <c r="E20" s="405"/>
      <c r="F20" s="425"/>
      <c r="G20" s="425"/>
      <c r="H20" s="405"/>
      <c r="I20" s="409"/>
      <c r="J20" s="410"/>
      <c r="K20" s="437"/>
    </row>
    <row r="21" spans="1:11" s="4" customFormat="1" ht="15" x14ac:dyDescent="0.2">
      <c r="A21" s="37"/>
      <c r="B21" s="46" t="s">
        <v>3992</v>
      </c>
      <c r="C21" s="770"/>
      <c r="D21" s="451"/>
      <c r="E21" s="405"/>
      <c r="F21" s="425"/>
      <c r="G21" s="425"/>
      <c r="H21" s="405"/>
      <c r="I21" s="409"/>
      <c r="J21" s="410"/>
      <c r="K21" s="437"/>
    </row>
    <row r="22" spans="1:11" s="4" customFormat="1" x14ac:dyDescent="0.2">
      <c r="A22" s="37"/>
      <c r="B22" s="36"/>
      <c r="C22" s="770"/>
      <c r="D22" s="451"/>
      <c r="E22" s="405"/>
      <c r="F22" s="425"/>
      <c r="G22" s="425"/>
      <c r="H22" s="405"/>
      <c r="I22" s="409"/>
      <c r="J22" s="410"/>
      <c r="K22" s="437"/>
    </row>
    <row r="23" spans="1:11" s="4" customFormat="1" ht="44.25" customHeight="1" x14ac:dyDescent="0.2">
      <c r="A23" s="37"/>
      <c r="B23" s="39" t="s">
        <v>3993</v>
      </c>
      <c r="C23" s="770"/>
      <c r="D23" s="451"/>
      <c r="E23" s="405"/>
      <c r="F23" s="425"/>
      <c r="G23" s="425"/>
      <c r="H23" s="405"/>
      <c r="I23" s="409"/>
      <c r="J23" s="410"/>
      <c r="K23" s="437"/>
    </row>
    <row r="24" spans="1:11" s="4" customFormat="1" x14ac:dyDescent="0.2">
      <c r="A24" s="37"/>
      <c r="B24" s="36"/>
      <c r="C24" s="770"/>
      <c r="D24" s="451"/>
      <c r="E24" s="405"/>
      <c r="F24" s="425"/>
      <c r="G24" s="425"/>
      <c r="H24" s="405"/>
      <c r="I24" s="409"/>
      <c r="J24" s="410"/>
      <c r="K24" s="437"/>
    </row>
    <row r="25" spans="1:11" s="4" customFormat="1" x14ac:dyDescent="0.2">
      <c r="A25" s="37"/>
      <c r="B25" s="39" t="s">
        <v>3994</v>
      </c>
      <c r="C25" s="770"/>
      <c r="D25" s="451"/>
      <c r="E25" s="405"/>
      <c r="F25" s="425"/>
      <c r="G25" s="425"/>
      <c r="H25" s="405"/>
      <c r="I25" s="409"/>
      <c r="J25" s="410"/>
      <c r="K25" s="437"/>
    </row>
    <row r="26" spans="1:11" s="4" customFormat="1" x14ac:dyDescent="0.2">
      <c r="A26" s="37"/>
      <c r="B26" s="36"/>
      <c r="C26" s="770"/>
      <c r="D26" s="451"/>
      <c r="E26" s="405"/>
      <c r="F26" s="425"/>
      <c r="G26" s="425"/>
      <c r="H26" s="405"/>
      <c r="I26" s="409"/>
      <c r="J26" s="410"/>
      <c r="K26" s="437"/>
    </row>
    <row r="27" spans="1:11" s="4" customFormat="1" x14ac:dyDescent="0.2">
      <c r="A27" s="37" t="s">
        <v>79</v>
      </c>
      <c r="B27" s="36" t="s">
        <v>3995</v>
      </c>
      <c r="C27" s="770">
        <v>1</v>
      </c>
      <c r="D27" s="407" t="s">
        <v>199</v>
      </c>
      <c r="E27" s="545">
        <v>0</v>
      </c>
      <c r="F27" s="545">
        <v>0</v>
      </c>
      <c r="G27" s="545">
        <v>0</v>
      </c>
      <c r="H27" s="545">
        <v>12238.07</v>
      </c>
      <c r="I27" s="546">
        <f>E27+F27+G27+H27</f>
        <v>12238.07</v>
      </c>
      <c r="J27" s="547">
        <f>I27*C27</f>
        <v>12238.07</v>
      </c>
      <c r="K27" s="437"/>
    </row>
    <row r="28" spans="1:11" s="4" customFormat="1" x14ac:dyDescent="0.2">
      <c r="A28" s="37"/>
      <c r="B28" s="36"/>
      <c r="C28" s="770"/>
      <c r="D28" s="451"/>
      <c r="E28" s="405"/>
      <c r="F28" s="425"/>
      <c r="G28" s="425"/>
      <c r="H28" s="405"/>
      <c r="I28" s="409"/>
      <c r="J28" s="410"/>
      <c r="K28" s="437"/>
    </row>
    <row r="29" spans="1:11" s="4" customFormat="1" x14ac:dyDescent="0.2">
      <c r="A29" s="37" t="s">
        <v>80</v>
      </c>
      <c r="B29" s="36" t="s">
        <v>3996</v>
      </c>
      <c r="C29" s="770">
        <v>5</v>
      </c>
      <c r="D29" s="407" t="s">
        <v>199</v>
      </c>
      <c r="E29" s="545">
        <v>0</v>
      </c>
      <c r="F29" s="545">
        <v>0</v>
      </c>
      <c r="G29" s="545">
        <v>0</v>
      </c>
      <c r="H29" s="545">
        <v>670.66</v>
      </c>
      <c r="I29" s="546">
        <f>E29+F29+G29+H29</f>
        <v>670.66</v>
      </c>
      <c r="J29" s="547">
        <f>I29*C29</f>
        <v>3353.3</v>
      </c>
      <c r="K29" s="437"/>
    </row>
    <row r="30" spans="1:11" s="4" customFormat="1" ht="10.5" customHeight="1" x14ac:dyDescent="0.2">
      <c r="A30" s="37"/>
      <c r="B30" s="36"/>
      <c r="C30" s="770"/>
      <c r="D30" s="451"/>
      <c r="E30" s="405"/>
      <c r="F30" s="425"/>
      <c r="G30" s="425"/>
      <c r="H30" s="405"/>
      <c r="I30" s="409"/>
      <c r="J30" s="410"/>
      <c r="K30" s="437"/>
    </row>
    <row r="31" spans="1:11" s="4" customFormat="1" x14ac:dyDescent="0.2">
      <c r="A31" s="37" t="s">
        <v>81</v>
      </c>
      <c r="B31" s="36" t="s">
        <v>3997</v>
      </c>
      <c r="C31" s="770">
        <v>2</v>
      </c>
      <c r="D31" s="407" t="s">
        <v>199</v>
      </c>
      <c r="E31" s="545">
        <v>0</v>
      </c>
      <c r="F31" s="545">
        <v>0</v>
      </c>
      <c r="G31" s="545">
        <v>0</v>
      </c>
      <c r="H31" s="545">
        <v>0</v>
      </c>
      <c r="I31" s="546">
        <f>E31+F31+G31+H31</f>
        <v>0</v>
      </c>
      <c r="J31" s="547" t="s">
        <v>4090</v>
      </c>
      <c r="K31" s="437"/>
    </row>
    <row r="32" spans="1:11" s="4" customFormat="1" x14ac:dyDescent="0.2">
      <c r="A32" s="37"/>
      <c r="B32" s="36"/>
      <c r="C32" s="770"/>
      <c r="D32" s="451"/>
      <c r="E32" s="405"/>
      <c r="F32" s="425"/>
      <c r="G32" s="425"/>
      <c r="H32" s="405"/>
      <c r="I32" s="409"/>
      <c r="J32" s="410"/>
      <c r="K32" s="437"/>
    </row>
    <row r="33" spans="1:11" s="4" customFormat="1" x14ac:dyDescent="0.2">
      <c r="A33" s="37" t="s">
        <v>92</v>
      </c>
      <c r="B33" s="36" t="s">
        <v>3998</v>
      </c>
      <c r="C33" s="770">
        <v>1</v>
      </c>
      <c r="D33" s="407" t="s">
        <v>199</v>
      </c>
      <c r="E33" s="545">
        <v>0</v>
      </c>
      <c r="F33" s="545">
        <v>0</v>
      </c>
      <c r="G33" s="545">
        <v>0</v>
      </c>
      <c r="H33" s="545">
        <v>5953.87</v>
      </c>
      <c r="I33" s="546">
        <f>E33+F33+G33+H33</f>
        <v>5953.87</v>
      </c>
      <c r="J33" s="547">
        <f>I33*C33</f>
        <v>5953.87</v>
      </c>
      <c r="K33" s="437"/>
    </row>
    <row r="34" spans="1:11" s="4" customFormat="1" ht="9" customHeight="1" x14ac:dyDescent="0.2">
      <c r="A34" s="37"/>
      <c r="B34" s="36"/>
      <c r="C34" s="770"/>
      <c r="D34" s="451"/>
      <c r="E34" s="405"/>
      <c r="F34" s="425"/>
      <c r="G34" s="425"/>
      <c r="H34" s="405"/>
      <c r="I34" s="409"/>
      <c r="J34" s="410"/>
      <c r="K34" s="437"/>
    </row>
    <row r="35" spans="1:11" s="4" customFormat="1" x14ac:dyDescent="0.2">
      <c r="A35" s="37" t="s">
        <v>94</v>
      </c>
      <c r="B35" s="36" t="s">
        <v>3999</v>
      </c>
      <c r="C35" s="770">
        <v>1</v>
      </c>
      <c r="D35" s="407" t="s">
        <v>199</v>
      </c>
      <c r="E35" s="545">
        <v>0</v>
      </c>
      <c r="F35" s="545">
        <v>0</v>
      </c>
      <c r="G35" s="545">
        <v>0</v>
      </c>
      <c r="H35" s="545">
        <v>6090.26</v>
      </c>
      <c r="I35" s="546">
        <f>E35+F35+G35+H35</f>
        <v>6090.26</v>
      </c>
      <c r="J35" s="547">
        <f>I35*C35</f>
        <v>6090.26</v>
      </c>
      <c r="K35" s="437"/>
    </row>
    <row r="36" spans="1:11" s="4" customFormat="1" ht="6" customHeight="1" x14ac:dyDescent="0.2">
      <c r="A36" s="37"/>
      <c r="B36" s="36"/>
      <c r="C36" s="770"/>
      <c r="D36" s="407"/>
      <c r="E36" s="425"/>
      <c r="F36" s="425"/>
      <c r="G36" s="425"/>
      <c r="H36" s="405"/>
      <c r="I36" s="409"/>
      <c r="J36" s="453"/>
      <c r="K36" s="437"/>
    </row>
    <row r="37" spans="1:11" s="4" customFormat="1" ht="11.25" customHeight="1" x14ac:dyDescent="0.2">
      <c r="A37" s="37"/>
      <c r="B37" s="36"/>
      <c r="C37" s="770"/>
      <c r="D37" s="459"/>
      <c r="E37" s="425"/>
      <c r="F37" s="425"/>
      <c r="G37" s="425"/>
      <c r="H37" s="405"/>
      <c r="I37" s="409"/>
      <c r="J37" s="453"/>
      <c r="K37" s="437"/>
    </row>
    <row r="38" spans="1:11" s="4" customFormat="1" ht="15.75" thickBot="1" x14ac:dyDescent="0.3">
      <c r="A38" s="31"/>
      <c r="B38" s="32" t="s">
        <v>111</v>
      </c>
      <c r="C38" s="772"/>
      <c r="D38" s="445"/>
      <c r="E38" s="412"/>
      <c r="F38" s="412"/>
      <c r="G38" s="412"/>
      <c r="H38" s="411"/>
      <c r="I38" s="413"/>
      <c r="J38" s="413">
        <f>SUM(J11:J37)</f>
        <v>198056.72</v>
      </c>
      <c r="K38" s="437">
        <v>1</v>
      </c>
    </row>
    <row r="39" spans="1:11" s="4" customFormat="1" ht="12" customHeight="1" thickTop="1" x14ac:dyDescent="0.2">
      <c r="A39" s="37"/>
      <c r="B39" s="36"/>
      <c r="C39" s="770"/>
      <c r="D39" s="451"/>
      <c r="E39" s="405"/>
      <c r="F39" s="425"/>
      <c r="G39" s="425"/>
      <c r="H39" s="405"/>
      <c r="I39" s="409"/>
      <c r="J39" s="410"/>
      <c r="K39" s="437"/>
    </row>
    <row r="40" spans="1:11" s="4" customFormat="1" ht="15" x14ac:dyDescent="0.2">
      <c r="A40" s="37"/>
      <c r="B40" s="46" t="s">
        <v>4000</v>
      </c>
      <c r="C40" s="770"/>
      <c r="D40" s="451"/>
      <c r="E40" s="405"/>
      <c r="F40" s="425"/>
      <c r="G40" s="425"/>
      <c r="H40" s="405"/>
      <c r="I40" s="409"/>
      <c r="J40" s="410"/>
      <c r="K40" s="437"/>
    </row>
    <row r="41" spans="1:11" s="4" customFormat="1" ht="11.25" customHeight="1" x14ac:dyDescent="0.2">
      <c r="A41" s="37"/>
      <c r="B41" s="36"/>
      <c r="C41" s="770"/>
      <c r="D41" s="451"/>
      <c r="E41" s="405"/>
      <c r="F41" s="425"/>
      <c r="G41" s="425"/>
      <c r="H41" s="405"/>
      <c r="I41" s="409"/>
      <c r="J41" s="410"/>
      <c r="K41" s="437"/>
    </row>
    <row r="42" spans="1:11" s="4" customFormat="1" ht="57" x14ac:dyDescent="0.2">
      <c r="A42" s="37"/>
      <c r="B42" s="39" t="s">
        <v>4001</v>
      </c>
      <c r="C42" s="770"/>
      <c r="D42" s="451"/>
      <c r="E42" s="405"/>
      <c r="F42" s="425"/>
      <c r="G42" s="425"/>
      <c r="H42" s="405"/>
      <c r="I42" s="409"/>
      <c r="J42" s="410"/>
      <c r="K42" s="437"/>
    </row>
    <row r="43" spans="1:11" s="4" customFormat="1" ht="9.75" customHeight="1" x14ac:dyDescent="0.2">
      <c r="A43" s="37"/>
      <c r="B43" s="36"/>
      <c r="C43" s="770"/>
      <c r="D43" s="451"/>
      <c r="E43" s="405"/>
      <c r="F43" s="425"/>
      <c r="G43" s="425"/>
      <c r="H43" s="405"/>
      <c r="I43" s="409"/>
      <c r="J43" s="410"/>
      <c r="K43" s="437"/>
    </row>
    <row r="44" spans="1:11" s="4" customFormat="1" x14ac:dyDescent="0.2">
      <c r="A44" s="174" t="s">
        <v>77</v>
      </c>
      <c r="B44" s="92" t="s">
        <v>4002</v>
      </c>
      <c r="C44" s="779">
        <v>1</v>
      </c>
      <c r="D44" s="444" t="s">
        <v>199</v>
      </c>
      <c r="E44" s="545">
        <v>0</v>
      </c>
      <c r="F44" s="545">
        <v>0</v>
      </c>
      <c r="G44" s="545">
        <v>0</v>
      </c>
      <c r="H44" s="545">
        <v>39071.43</v>
      </c>
      <c r="I44" s="546">
        <f>E44+F44+G44+H44</f>
        <v>39071.43</v>
      </c>
      <c r="J44" s="547">
        <f>I44*C44</f>
        <v>39071.43</v>
      </c>
      <c r="K44" s="437"/>
    </row>
    <row r="45" spans="1:11" s="4" customFormat="1" ht="12" customHeight="1" x14ac:dyDescent="0.2">
      <c r="A45" s="174"/>
      <c r="B45" s="92"/>
      <c r="C45" s="779"/>
      <c r="D45" s="444"/>
      <c r="E45" s="405"/>
      <c r="F45" s="425"/>
      <c r="G45" s="425"/>
      <c r="H45" s="405"/>
      <c r="I45" s="409"/>
      <c r="J45" s="410"/>
      <c r="K45" s="437"/>
    </row>
    <row r="46" spans="1:11" s="4" customFormat="1" x14ac:dyDescent="0.2">
      <c r="A46" s="174" t="s">
        <v>78</v>
      </c>
      <c r="B46" s="92" t="s">
        <v>4003</v>
      </c>
      <c r="C46" s="779">
        <v>1</v>
      </c>
      <c r="D46" s="444" t="s">
        <v>199</v>
      </c>
      <c r="E46" s="545">
        <v>0</v>
      </c>
      <c r="F46" s="545">
        <v>0</v>
      </c>
      <c r="G46" s="545">
        <v>0</v>
      </c>
      <c r="H46" s="545">
        <v>13456.72</v>
      </c>
      <c r="I46" s="546">
        <f>E46+F46+G46+H46</f>
        <v>13456.72</v>
      </c>
      <c r="J46" s="547">
        <f>I46*C46</f>
        <v>13456.72</v>
      </c>
      <c r="K46" s="437"/>
    </row>
    <row r="47" spans="1:11" s="4" customFormat="1" x14ac:dyDescent="0.2">
      <c r="A47" s="174"/>
      <c r="B47" s="92"/>
      <c r="C47" s="779"/>
      <c r="D47" s="444"/>
      <c r="E47" s="405"/>
      <c r="F47" s="425"/>
      <c r="G47" s="425"/>
      <c r="H47" s="405"/>
      <c r="I47" s="409"/>
      <c r="J47" s="410"/>
      <c r="K47" s="437"/>
    </row>
    <row r="48" spans="1:11" s="4" customFormat="1" x14ac:dyDescent="0.2">
      <c r="A48" s="174" t="s">
        <v>79</v>
      </c>
      <c r="B48" s="92" t="s">
        <v>4004</v>
      </c>
      <c r="C48" s="779">
        <v>2</v>
      </c>
      <c r="D48" s="444" t="s">
        <v>199</v>
      </c>
      <c r="E48" s="545">
        <v>0</v>
      </c>
      <c r="F48" s="545">
        <v>0</v>
      </c>
      <c r="G48" s="545">
        <v>0</v>
      </c>
      <c r="H48" s="545">
        <v>16646.68</v>
      </c>
      <c r="I48" s="546">
        <f>E48+F48+G48+H48</f>
        <v>16646.68</v>
      </c>
      <c r="J48" s="547">
        <f>I48*C48</f>
        <v>33293.360000000001</v>
      </c>
      <c r="K48" s="437"/>
    </row>
    <row r="49" spans="1:11" s="4" customFormat="1" x14ac:dyDescent="0.2">
      <c r="A49" s="174"/>
      <c r="B49" s="92"/>
      <c r="C49" s="779"/>
      <c r="D49" s="444"/>
      <c r="E49" s="425"/>
      <c r="F49" s="425"/>
      <c r="G49" s="425"/>
      <c r="H49" s="405"/>
      <c r="I49" s="409"/>
      <c r="J49" s="410"/>
      <c r="K49" s="437"/>
    </row>
    <row r="50" spans="1:11" s="4" customFormat="1" x14ac:dyDescent="0.2">
      <c r="A50" s="174" t="s">
        <v>80</v>
      </c>
      <c r="B50" s="92" t="s">
        <v>4005</v>
      </c>
      <c r="C50" s="779">
        <v>1</v>
      </c>
      <c r="D50" s="444" t="s">
        <v>199</v>
      </c>
      <c r="E50" s="545">
        <v>0</v>
      </c>
      <c r="F50" s="545">
        <v>0</v>
      </c>
      <c r="G50" s="545">
        <v>0</v>
      </c>
      <c r="H50" s="545">
        <v>8411.24</v>
      </c>
      <c r="I50" s="546">
        <f>E50+F50+G50+H50</f>
        <v>8411.24</v>
      </c>
      <c r="J50" s="547">
        <f>I50*C50</f>
        <v>8411.24</v>
      </c>
      <c r="K50" s="437"/>
    </row>
    <row r="51" spans="1:11" s="4" customFormat="1" x14ac:dyDescent="0.2">
      <c r="A51" s="174"/>
      <c r="B51" s="92"/>
      <c r="C51" s="779"/>
      <c r="D51" s="444"/>
      <c r="E51" s="425"/>
      <c r="F51" s="425"/>
      <c r="G51" s="425"/>
      <c r="H51" s="405"/>
      <c r="I51" s="409"/>
      <c r="J51" s="410"/>
      <c r="K51" s="437"/>
    </row>
    <row r="52" spans="1:11" s="4" customFormat="1" x14ac:dyDescent="0.2">
      <c r="A52" s="174" t="s">
        <v>81</v>
      </c>
      <c r="B52" s="92" t="s">
        <v>4006</v>
      </c>
      <c r="C52" s="779">
        <v>1</v>
      </c>
      <c r="D52" s="444" t="s">
        <v>199</v>
      </c>
      <c r="E52" s="545">
        <v>0</v>
      </c>
      <c r="F52" s="545">
        <v>0</v>
      </c>
      <c r="G52" s="545">
        <v>0</v>
      </c>
      <c r="H52" s="545">
        <v>4865.93</v>
      </c>
      <c r="I52" s="546">
        <f>E52+F52+G52+H52</f>
        <v>4865.93</v>
      </c>
      <c r="J52" s="547">
        <f>I52*C52</f>
        <v>4865.93</v>
      </c>
      <c r="K52" s="437"/>
    </row>
    <row r="53" spans="1:11" s="4" customFormat="1" x14ac:dyDescent="0.2">
      <c r="A53" s="174"/>
      <c r="B53" s="92"/>
      <c r="C53" s="779"/>
      <c r="D53" s="444"/>
      <c r="E53" s="425"/>
      <c r="F53" s="425"/>
      <c r="G53" s="425"/>
      <c r="H53" s="405"/>
      <c r="I53" s="409"/>
      <c r="J53" s="410"/>
      <c r="K53" s="437"/>
    </row>
    <row r="54" spans="1:11" s="4" customFormat="1" x14ac:dyDescent="0.2">
      <c r="A54" s="174" t="s">
        <v>92</v>
      </c>
      <c r="B54" s="92" t="s">
        <v>4007</v>
      </c>
      <c r="C54" s="779">
        <v>1</v>
      </c>
      <c r="D54" s="444" t="s">
        <v>199</v>
      </c>
      <c r="E54" s="545">
        <v>0</v>
      </c>
      <c r="F54" s="545">
        <v>0</v>
      </c>
      <c r="G54" s="545">
        <v>0</v>
      </c>
      <c r="H54" s="545">
        <v>863.97</v>
      </c>
      <c r="I54" s="546">
        <f>E54+F54+G54+H54</f>
        <v>863.97</v>
      </c>
      <c r="J54" s="547">
        <f>I54*C54</f>
        <v>863.97</v>
      </c>
      <c r="K54" s="437"/>
    </row>
    <row r="55" spans="1:11" s="4" customFormat="1" x14ac:dyDescent="0.2">
      <c r="A55" s="174"/>
      <c r="B55" s="92"/>
      <c r="C55" s="779"/>
      <c r="D55" s="444"/>
      <c r="E55" s="425"/>
      <c r="F55" s="425"/>
      <c r="G55" s="425"/>
      <c r="H55" s="405"/>
      <c r="I55" s="409"/>
      <c r="J55" s="410"/>
      <c r="K55" s="437"/>
    </row>
    <row r="56" spans="1:11" s="4" customFormat="1" x14ac:dyDescent="0.2">
      <c r="A56" s="174" t="s">
        <v>94</v>
      </c>
      <c r="B56" s="92" t="s">
        <v>4008</v>
      </c>
      <c r="C56" s="779">
        <v>1</v>
      </c>
      <c r="D56" s="444" t="s">
        <v>199</v>
      </c>
      <c r="E56" s="545">
        <v>0</v>
      </c>
      <c r="F56" s="545">
        <v>0</v>
      </c>
      <c r="G56" s="545">
        <v>0</v>
      </c>
      <c r="H56" s="545">
        <v>14532.14</v>
      </c>
      <c r="I56" s="546">
        <f>E56+F56+G56+H56</f>
        <v>14532.14</v>
      </c>
      <c r="J56" s="547">
        <f>I56*C56</f>
        <v>14532.14</v>
      </c>
      <c r="K56" s="437"/>
    </row>
    <row r="57" spans="1:11" s="4" customFormat="1" x14ac:dyDescent="0.2">
      <c r="A57" s="174"/>
      <c r="B57" s="92"/>
      <c r="C57" s="779"/>
      <c r="D57" s="444"/>
      <c r="E57" s="425"/>
      <c r="F57" s="425"/>
      <c r="G57" s="425"/>
      <c r="H57" s="405"/>
      <c r="I57" s="409"/>
      <c r="J57" s="453"/>
      <c r="K57" s="437"/>
    </row>
    <row r="58" spans="1:11" s="4" customFormat="1" x14ac:dyDescent="0.2">
      <c r="A58" s="174" t="s">
        <v>96</v>
      </c>
      <c r="B58" s="92" t="s">
        <v>4009</v>
      </c>
      <c r="C58" s="779">
        <v>2</v>
      </c>
      <c r="D58" s="444" t="s">
        <v>199</v>
      </c>
      <c r="E58" s="545">
        <v>0</v>
      </c>
      <c r="F58" s="545">
        <v>0</v>
      </c>
      <c r="G58" s="545">
        <v>0</v>
      </c>
      <c r="H58" s="545">
        <v>322.18</v>
      </c>
      <c r="I58" s="546">
        <f>E58+F58+G58+H58</f>
        <v>322.18</v>
      </c>
      <c r="J58" s="547">
        <f>I58*C58</f>
        <v>644.36</v>
      </c>
      <c r="K58" s="437"/>
    </row>
    <row r="59" spans="1:11" s="4" customFormat="1" x14ac:dyDescent="0.2">
      <c r="A59" s="174"/>
      <c r="B59" s="92"/>
      <c r="C59" s="779"/>
      <c r="D59" s="444"/>
      <c r="E59" s="425"/>
      <c r="F59" s="425"/>
      <c r="G59" s="425"/>
      <c r="H59" s="405"/>
      <c r="I59" s="409"/>
      <c r="J59" s="453"/>
      <c r="K59" s="437"/>
    </row>
    <row r="60" spans="1:11" s="4" customFormat="1" x14ac:dyDescent="0.2">
      <c r="A60" s="174" t="s">
        <v>99</v>
      </c>
      <c r="B60" s="92" t="s">
        <v>4010</v>
      </c>
      <c r="C60" s="779">
        <v>1</v>
      </c>
      <c r="D60" s="444" t="s">
        <v>199</v>
      </c>
      <c r="E60" s="545">
        <v>0</v>
      </c>
      <c r="F60" s="545">
        <v>0</v>
      </c>
      <c r="G60" s="545">
        <v>0</v>
      </c>
      <c r="H60" s="545">
        <v>3927.54</v>
      </c>
      <c r="I60" s="546">
        <f>E60+F60+G60+H60</f>
        <v>3927.54</v>
      </c>
      <c r="J60" s="547">
        <f>I60*C60</f>
        <v>3927.54</v>
      </c>
      <c r="K60" s="437"/>
    </row>
    <row r="61" spans="1:11" s="4" customFormat="1" ht="9" customHeight="1" x14ac:dyDescent="0.2">
      <c r="A61" s="174"/>
      <c r="B61" s="92"/>
      <c r="C61" s="779"/>
      <c r="D61" s="444"/>
      <c r="E61" s="425"/>
      <c r="F61" s="425"/>
      <c r="G61" s="425"/>
      <c r="H61" s="405"/>
      <c r="I61" s="409"/>
      <c r="J61" s="453"/>
      <c r="K61" s="437"/>
    </row>
    <row r="62" spans="1:11" s="4" customFormat="1" x14ac:dyDescent="0.2">
      <c r="A62" s="174" t="s">
        <v>101</v>
      </c>
      <c r="B62" s="92" t="s">
        <v>4011</v>
      </c>
      <c r="C62" s="779">
        <v>2</v>
      </c>
      <c r="D62" s="444" t="s">
        <v>199</v>
      </c>
      <c r="E62" s="545">
        <v>0</v>
      </c>
      <c r="F62" s="545">
        <v>0</v>
      </c>
      <c r="G62" s="545">
        <v>0</v>
      </c>
      <c r="H62" s="545">
        <v>0</v>
      </c>
      <c r="I62" s="546">
        <f>E62+F62+G62+H62</f>
        <v>0</v>
      </c>
      <c r="J62" s="547">
        <f>I62*C62</f>
        <v>0</v>
      </c>
      <c r="K62" s="437"/>
    </row>
    <row r="63" spans="1:11" s="4" customFormat="1" ht="8.25" customHeight="1" x14ac:dyDescent="0.2">
      <c r="A63" s="174"/>
      <c r="B63" s="92"/>
      <c r="C63" s="779"/>
      <c r="D63" s="444"/>
      <c r="E63" s="425"/>
      <c r="F63" s="425"/>
      <c r="G63" s="425"/>
      <c r="H63" s="405"/>
      <c r="I63" s="409"/>
      <c r="J63" s="453"/>
      <c r="K63" s="437"/>
    </row>
    <row r="64" spans="1:11" s="4" customFormat="1" x14ac:dyDescent="0.2">
      <c r="A64" s="174" t="s">
        <v>103</v>
      </c>
      <c r="B64" s="92" t="s">
        <v>4012</v>
      </c>
      <c r="C64" s="779">
        <v>1</v>
      </c>
      <c r="D64" s="444" t="s">
        <v>199</v>
      </c>
      <c r="E64" s="545">
        <v>0</v>
      </c>
      <c r="F64" s="545">
        <v>0</v>
      </c>
      <c r="G64" s="545">
        <v>0</v>
      </c>
      <c r="H64" s="545">
        <v>1845.53</v>
      </c>
      <c r="I64" s="546">
        <f>E64+F64+G64+H64</f>
        <v>1845.53</v>
      </c>
      <c r="J64" s="547">
        <f>I64*C64</f>
        <v>1845.53</v>
      </c>
      <c r="K64" s="437"/>
    </row>
    <row r="65" spans="1:11" s="4" customFormat="1" x14ac:dyDescent="0.2">
      <c r="A65" s="174"/>
      <c r="B65" s="92"/>
      <c r="C65" s="779"/>
      <c r="D65" s="444"/>
      <c r="E65" s="425"/>
      <c r="F65" s="425"/>
      <c r="G65" s="425"/>
      <c r="H65" s="405"/>
      <c r="I65" s="409"/>
      <c r="J65" s="453"/>
      <c r="K65" s="437"/>
    </row>
    <row r="66" spans="1:11" s="4" customFormat="1" x14ac:dyDescent="0.2">
      <c r="A66" s="174" t="s">
        <v>105</v>
      </c>
      <c r="B66" s="92" t="s">
        <v>4013</v>
      </c>
      <c r="C66" s="779">
        <v>1</v>
      </c>
      <c r="D66" s="444" t="s">
        <v>199</v>
      </c>
      <c r="E66" s="545">
        <v>0</v>
      </c>
      <c r="F66" s="545">
        <v>0</v>
      </c>
      <c r="G66" s="545">
        <v>0</v>
      </c>
      <c r="H66" s="545">
        <v>5965.76</v>
      </c>
      <c r="I66" s="546">
        <f>E66+F66+G66+H66</f>
        <v>5965.76</v>
      </c>
      <c r="J66" s="547">
        <f>I66*C66</f>
        <v>5965.76</v>
      </c>
      <c r="K66" s="437"/>
    </row>
    <row r="67" spans="1:11" s="4" customFormat="1" ht="6" customHeight="1" x14ac:dyDescent="0.2">
      <c r="A67" s="174"/>
      <c r="B67" s="92"/>
      <c r="C67" s="779"/>
      <c r="D67" s="444"/>
      <c r="E67" s="425"/>
      <c r="F67" s="425"/>
      <c r="G67" s="425"/>
      <c r="H67" s="405"/>
      <c r="I67" s="409"/>
      <c r="J67" s="453"/>
      <c r="K67" s="437"/>
    </row>
    <row r="68" spans="1:11" s="4" customFormat="1" x14ac:dyDescent="0.2">
      <c r="A68" s="174" t="s">
        <v>107</v>
      </c>
      <c r="B68" s="92" t="s">
        <v>4014</v>
      </c>
      <c r="C68" s="779">
        <v>1</v>
      </c>
      <c r="D68" s="444" t="s">
        <v>199</v>
      </c>
      <c r="E68" s="545">
        <v>0</v>
      </c>
      <c r="F68" s="545">
        <v>0</v>
      </c>
      <c r="G68" s="545">
        <v>0</v>
      </c>
      <c r="H68" s="545">
        <v>785.75</v>
      </c>
      <c r="I68" s="546">
        <f>E68+F68+G68+H68</f>
        <v>785.75</v>
      </c>
      <c r="J68" s="547">
        <f>I68*C68</f>
        <v>785.75</v>
      </c>
      <c r="K68" s="437"/>
    </row>
    <row r="69" spans="1:11" s="4" customFormat="1" ht="8.25" customHeight="1" x14ac:dyDescent="0.2">
      <c r="A69" s="174"/>
      <c r="B69" s="92"/>
      <c r="C69" s="779"/>
      <c r="D69" s="444"/>
      <c r="E69" s="425"/>
      <c r="F69" s="425"/>
      <c r="G69" s="425"/>
      <c r="H69" s="405"/>
      <c r="I69" s="409"/>
      <c r="J69" s="453"/>
      <c r="K69" s="437"/>
    </row>
    <row r="70" spans="1:11" s="4" customFormat="1" x14ac:dyDescent="0.2">
      <c r="A70" s="174" t="s">
        <v>109</v>
      </c>
      <c r="B70" s="92" t="s">
        <v>4015</v>
      </c>
      <c r="C70" s="779">
        <v>1</v>
      </c>
      <c r="D70" s="444" t="s">
        <v>199</v>
      </c>
      <c r="E70" s="545">
        <v>0</v>
      </c>
      <c r="F70" s="545">
        <v>0</v>
      </c>
      <c r="G70" s="545">
        <v>0</v>
      </c>
      <c r="H70" s="545">
        <v>18491.580000000002</v>
      </c>
      <c r="I70" s="546">
        <f>E70+F70+G70+H70</f>
        <v>18491.580000000002</v>
      </c>
      <c r="J70" s="547">
        <f>I70*C70</f>
        <v>18491.580000000002</v>
      </c>
      <c r="K70" s="437"/>
    </row>
    <row r="71" spans="1:11" s="4" customFormat="1" ht="6" customHeight="1" x14ac:dyDescent="0.2">
      <c r="A71" s="174"/>
      <c r="B71" s="92"/>
      <c r="C71" s="779"/>
      <c r="D71" s="444"/>
      <c r="E71" s="425"/>
      <c r="F71" s="425"/>
      <c r="G71" s="425"/>
      <c r="H71" s="405"/>
      <c r="I71" s="409"/>
      <c r="J71" s="453"/>
      <c r="K71" s="437"/>
    </row>
    <row r="72" spans="1:11" s="4" customFormat="1" x14ac:dyDescent="0.2">
      <c r="A72" s="174" t="s">
        <v>639</v>
      </c>
      <c r="B72" s="92" t="s">
        <v>4016</v>
      </c>
      <c r="C72" s="779">
        <v>1</v>
      </c>
      <c r="D72" s="444" t="s">
        <v>199</v>
      </c>
      <c r="E72" s="545">
        <v>0</v>
      </c>
      <c r="F72" s="545">
        <v>0</v>
      </c>
      <c r="G72" s="545">
        <v>0</v>
      </c>
      <c r="H72" s="545">
        <v>9767.56</v>
      </c>
      <c r="I72" s="546">
        <f>E72+F72+G72+H72</f>
        <v>9767.56</v>
      </c>
      <c r="J72" s="547">
        <f>I72*C72</f>
        <v>9767.56</v>
      </c>
      <c r="K72" s="437"/>
    </row>
    <row r="73" spans="1:11" s="4" customFormat="1" ht="6" customHeight="1" x14ac:dyDescent="0.2">
      <c r="A73" s="174"/>
      <c r="B73" s="92"/>
      <c r="C73" s="779"/>
      <c r="D73" s="444"/>
      <c r="E73" s="425"/>
      <c r="F73" s="425"/>
      <c r="G73" s="425"/>
      <c r="H73" s="405"/>
      <c r="I73" s="409"/>
      <c r="J73" s="453"/>
      <c r="K73" s="437"/>
    </row>
    <row r="74" spans="1:11" s="4" customFormat="1" x14ac:dyDescent="0.2">
      <c r="A74" s="174" t="s">
        <v>641</v>
      </c>
      <c r="B74" s="92" t="s">
        <v>4017</v>
      </c>
      <c r="C74" s="779">
        <v>1</v>
      </c>
      <c r="D74" s="444" t="s">
        <v>199</v>
      </c>
      <c r="E74" s="545">
        <v>0</v>
      </c>
      <c r="F74" s="545">
        <v>0</v>
      </c>
      <c r="G74" s="545">
        <v>0</v>
      </c>
      <c r="H74" s="545">
        <v>860.21</v>
      </c>
      <c r="I74" s="546">
        <f>E74+F74+G74+H74</f>
        <v>860.21</v>
      </c>
      <c r="J74" s="547">
        <f>I74*C74</f>
        <v>860.21</v>
      </c>
      <c r="K74" s="437"/>
    </row>
    <row r="75" spans="1:11" s="4" customFormat="1" ht="20.25" customHeight="1" x14ac:dyDescent="0.2">
      <c r="A75" s="37"/>
      <c r="B75" s="36"/>
      <c r="C75" s="770"/>
      <c r="D75" s="407"/>
      <c r="E75" s="425"/>
      <c r="F75" s="425"/>
      <c r="G75" s="425"/>
      <c r="H75" s="405"/>
      <c r="I75" s="409"/>
      <c r="J75" s="453"/>
      <c r="K75" s="437"/>
    </row>
    <row r="76" spans="1:11" s="4" customFormat="1" ht="15.75" thickBot="1" x14ac:dyDescent="0.3">
      <c r="A76" s="31"/>
      <c r="B76" s="32" t="s">
        <v>111</v>
      </c>
      <c r="C76" s="772"/>
      <c r="D76" s="445"/>
      <c r="E76" s="412"/>
      <c r="F76" s="412"/>
      <c r="G76" s="412"/>
      <c r="H76" s="411"/>
      <c r="I76" s="413"/>
      <c r="J76" s="413">
        <f>SUM(J42:J75)</f>
        <v>156783.07999999999</v>
      </c>
      <c r="K76" s="437">
        <v>2</v>
      </c>
    </row>
    <row r="77" spans="1:11" s="4" customFormat="1" ht="12.75" customHeight="1" thickTop="1" x14ac:dyDescent="0.25">
      <c r="A77" s="58"/>
      <c r="B77" s="67"/>
      <c r="C77" s="863"/>
      <c r="D77" s="465"/>
      <c r="E77" s="466"/>
      <c r="F77" s="466"/>
      <c r="G77" s="466"/>
      <c r="H77" s="467"/>
      <c r="I77" s="468"/>
      <c r="J77" s="469"/>
      <c r="K77" s="437"/>
    </row>
    <row r="78" spans="1:11" s="4" customFormat="1" ht="15" x14ac:dyDescent="0.25">
      <c r="A78" s="58"/>
      <c r="B78" s="46" t="s">
        <v>4000</v>
      </c>
      <c r="C78" s="863"/>
      <c r="D78" s="465"/>
      <c r="E78" s="466"/>
      <c r="F78" s="466"/>
      <c r="G78" s="466"/>
      <c r="H78" s="467"/>
      <c r="I78" s="468"/>
      <c r="J78" s="469"/>
      <c r="K78" s="437"/>
    </row>
    <row r="79" spans="1:11" s="4" customFormat="1" ht="8.25" customHeight="1" x14ac:dyDescent="0.25">
      <c r="A79" s="58"/>
      <c r="B79" s="67"/>
      <c r="C79" s="863"/>
      <c r="D79" s="465"/>
      <c r="E79" s="466"/>
      <c r="F79" s="466"/>
      <c r="G79" s="466"/>
      <c r="H79" s="467"/>
      <c r="I79" s="468"/>
      <c r="J79" s="469"/>
      <c r="K79" s="437"/>
    </row>
    <row r="80" spans="1:11" s="4" customFormat="1" ht="57" x14ac:dyDescent="0.2">
      <c r="A80" s="37"/>
      <c r="B80" s="39" t="s">
        <v>4018</v>
      </c>
      <c r="C80" s="770"/>
      <c r="D80" s="451"/>
      <c r="E80" s="405"/>
      <c r="F80" s="425"/>
      <c r="G80" s="425"/>
      <c r="H80" s="405"/>
      <c r="I80" s="409"/>
      <c r="J80" s="410"/>
      <c r="K80" s="437"/>
    </row>
    <row r="81" spans="1:11" s="4" customFormat="1" ht="9" customHeight="1" x14ac:dyDescent="0.2">
      <c r="A81" s="37"/>
      <c r="B81" s="36"/>
      <c r="C81" s="770"/>
      <c r="D81" s="451"/>
      <c r="E81" s="405"/>
      <c r="F81" s="425"/>
      <c r="G81" s="425"/>
      <c r="H81" s="405"/>
      <c r="I81" s="409"/>
      <c r="J81" s="410"/>
      <c r="K81" s="437"/>
    </row>
    <row r="82" spans="1:11" s="4" customFormat="1" x14ac:dyDescent="0.2">
      <c r="A82" s="69" t="s">
        <v>77</v>
      </c>
      <c r="B82" s="36" t="s">
        <v>4019</v>
      </c>
      <c r="C82" s="865">
        <v>1</v>
      </c>
      <c r="D82" s="407" t="s">
        <v>199</v>
      </c>
      <c r="E82" s="545">
        <v>0</v>
      </c>
      <c r="F82" s="545">
        <v>0</v>
      </c>
      <c r="G82" s="545">
        <v>0</v>
      </c>
      <c r="H82" s="545">
        <v>5853.76</v>
      </c>
      <c r="I82" s="546">
        <f>E82+F82+G82+H82</f>
        <v>5853.76</v>
      </c>
      <c r="J82" s="547">
        <f>I82*C82</f>
        <v>5853.76</v>
      </c>
      <c r="K82" s="437"/>
    </row>
    <row r="83" spans="1:11" s="4" customFormat="1" ht="12" customHeight="1" x14ac:dyDescent="0.2">
      <c r="A83" s="69"/>
      <c r="B83" s="70"/>
      <c r="C83" s="865"/>
      <c r="D83" s="485"/>
      <c r="E83" s="516"/>
      <c r="F83" s="516"/>
      <c r="G83" s="516"/>
      <c r="H83" s="517"/>
      <c r="I83" s="518"/>
      <c r="J83" s="519"/>
      <c r="K83" s="437"/>
    </row>
    <row r="84" spans="1:11" s="4" customFormat="1" x14ac:dyDescent="0.2">
      <c r="A84" s="69" t="s">
        <v>78</v>
      </c>
      <c r="B84" s="70" t="s">
        <v>4020</v>
      </c>
      <c r="C84" s="865">
        <v>1</v>
      </c>
      <c r="D84" s="407" t="s">
        <v>199</v>
      </c>
      <c r="E84" s="545">
        <v>0</v>
      </c>
      <c r="F84" s="545">
        <v>0</v>
      </c>
      <c r="G84" s="545">
        <v>0</v>
      </c>
      <c r="H84" s="545">
        <v>14532.14</v>
      </c>
      <c r="I84" s="546">
        <f>E84+F84+G84+H84</f>
        <v>14532.14</v>
      </c>
      <c r="J84" s="547">
        <f>I84*C84</f>
        <v>14532.14</v>
      </c>
      <c r="K84" s="437"/>
    </row>
    <row r="85" spans="1:11" s="4" customFormat="1" ht="12" customHeight="1" x14ac:dyDescent="0.2">
      <c r="A85" s="69"/>
      <c r="B85" s="70"/>
      <c r="C85" s="865"/>
      <c r="D85" s="485"/>
      <c r="E85" s="516"/>
      <c r="F85" s="516"/>
      <c r="G85" s="516"/>
      <c r="H85" s="517"/>
      <c r="I85" s="518"/>
      <c r="J85" s="519"/>
      <c r="K85" s="437"/>
    </row>
    <row r="86" spans="1:11" s="4" customFormat="1" x14ac:dyDescent="0.2">
      <c r="A86" s="69" t="s">
        <v>79</v>
      </c>
      <c r="B86" s="70" t="s">
        <v>4021</v>
      </c>
      <c r="C86" s="865">
        <v>1</v>
      </c>
      <c r="D86" s="407" t="s">
        <v>199</v>
      </c>
      <c r="E86" s="545">
        <v>0</v>
      </c>
      <c r="F86" s="545">
        <v>0</v>
      </c>
      <c r="G86" s="545">
        <v>0</v>
      </c>
      <c r="H86" s="545">
        <v>2856.52</v>
      </c>
      <c r="I86" s="546">
        <f>E86+F86+G86+H86</f>
        <v>2856.52</v>
      </c>
      <c r="J86" s="547">
        <f>I86*C86</f>
        <v>2856.52</v>
      </c>
      <c r="K86" s="437"/>
    </row>
    <row r="87" spans="1:11" s="4" customFormat="1" ht="12" customHeight="1" x14ac:dyDescent="0.2">
      <c r="A87" s="69"/>
      <c r="B87" s="70"/>
      <c r="C87" s="865"/>
      <c r="D87" s="485"/>
      <c r="E87" s="516"/>
      <c r="F87" s="516"/>
      <c r="G87" s="516"/>
      <c r="H87" s="517"/>
      <c r="I87" s="518"/>
      <c r="J87" s="519"/>
      <c r="K87" s="437"/>
    </row>
    <row r="88" spans="1:11" s="4" customFormat="1" x14ac:dyDescent="0.2">
      <c r="A88" s="69" t="s">
        <v>80</v>
      </c>
      <c r="B88" s="70" t="s">
        <v>4022</v>
      </c>
      <c r="C88" s="865">
        <v>1</v>
      </c>
      <c r="D88" s="407" t="s">
        <v>199</v>
      </c>
      <c r="E88" s="545">
        <v>0</v>
      </c>
      <c r="F88" s="545">
        <v>0</v>
      </c>
      <c r="G88" s="545">
        <v>0</v>
      </c>
      <c r="H88" s="545">
        <v>3337.6</v>
      </c>
      <c r="I88" s="546">
        <f>E88+F88+G88+H88</f>
        <v>3337.6</v>
      </c>
      <c r="J88" s="547">
        <f>I88*C88</f>
        <v>3337.6</v>
      </c>
      <c r="K88" s="437"/>
    </row>
    <row r="89" spans="1:11" s="4" customFormat="1" ht="12" customHeight="1" x14ac:dyDescent="0.2">
      <c r="A89" s="69"/>
      <c r="B89" s="70"/>
      <c r="C89" s="865"/>
      <c r="D89" s="485"/>
      <c r="E89" s="516"/>
      <c r="F89" s="516"/>
      <c r="G89" s="516"/>
      <c r="H89" s="517"/>
      <c r="I89" s="518"/>
      <c r="J89" s="519"/>
      <c r="K89" s="437"/>
    </row>
    <row r="90" spans="1:11" s="4" customFormat="1" x14ac:dyDescent="0.2">
      <c r="A90" s="69" t="s">
        <v>81</v>
      </c>
      <c r="B90" s="70" t="s">
        <v>4023</v>
      </c>
      <c r="C90" s="865">
        <v>2</v>
      </c>
      <c r="D90" s="407" t="s">
        <v>199</v>
      </c>
      <c r="E90" s="545">
        <v>0</v>
      </c>
      <c r="F90" s="545">
        <v>0</v>
      </c>
      <c r="G90" s="545">
        <v>0</v>
      </c>
      <c r="H90" s="545">
        <v>8454.4</v>
      </c>
      <c r="I90" s="546">
        <f>E90+F90+G90+H90</f>
        <v>8454.4</v>
      </c>
      <c r="J90" s="547">
        <f>I90*C90</f>
        <v>16908.8</v>
      </c>
      <c r="K90" s="437"/>
    </row>
    <row r="91" spans="1:11" s="4" customFormat="1" ht="12" customHeight="1" x14ac:dyDescent="0.2">
      <c r="A91" s="69"/>
      <c r="B91" s="70"/>
      <c r="C91" s="865"/>
      <c r="D91" s="485"/>
      <c r="E91" s="516"/>
      <c r="F91" s="516"/>
      <c r="G91" s="516"/>
      <c r="H91" s="517"/>
      <c r="I91" s="518"/>
      <c r="J91" s="519"/>
      <c r="K91" s="437"/>
    </row>
    <row r="92" spans="1:11" s="4" customFormat="1" x14ac:dyDescent="0.2">
      <c r="A92" s="69" t="s">
        <v>92</v>
      </c>
      <c r="B92" s="70" t="s">
        <v>4024</v>
      </c>
      <c r="C92" s="865">
        <v>1</v>
      </c>
      <c r="D92" s="407" t="s">
        <v>199</v>
      </c>
      <c r="E92" s="545">
        <v>0</v>
      </c>
      <c r="F92" s="545">
        <v>0</v>
      </c>
      <c r="G92" s="545">
        <v>0</v>
      </c>
      <c r="H92" s="545">
        <v>17275.41</v>
      </c>
      <c r="I92" s="546">
        <f>E92+F92+G92+H92</f>
        <v>17275.41</v>
      </c>
      <c r="J92" s="547">
        <f>I92*C92</f>
        <v>17275.41</v>
      </c>
      <c r="K92" s="437"/>
    </row>
    <row r="93" spans="1:11" s="4" customFormat="1" ht="12" customHeight="1" x14ac:dyDescent="0.2">
      <c r="A93" s="69"/>
      <c r="B93" s="70"/>
      <c r="C93" s="865"/>
      <c r="D93" s="485"/>
      <c r="E93" s="516"/>
      <c r="F93" s="516"/>
      <c r="G93" s="516"/>
      <c r="H93" s="517"/>
      <c r="I93" s="518"/>
      <c r="J93" s="519"/>
      <c r="K93" s="437"/>
    </row>
    <row r="94" spans="1:11" s="4" customFormat="1" x14ac:dyDescent="0.2">
      <c r="A94" s="69" t="s">
        <v>94</v>
      </c>
      <c r="B94" s="70" t="s">
        <v>4025</v>
      </c>
      <c r="C94" s="865">
        <v>1</v>
      </c>
      <c r="D94" s="407" t="s">
        <v>199</v>
      </c>
      <c r="E94" s="545">
        <v>0</v>
      </c>
      <c r="F94" s="545">
        <v>0</v>
      </c>
      <c r="G94" s="545">
        <v>0</v>
      </c>
      <c r="H94" s="545">
        <v>6425.56</v>
      </c>
      <c r="I94" s="546">
        <f>E94+F94+G94+H94</f>
        <v>6425.56</v>
      </c>
      <c r="J94" s="547">
        <f>I94*C94</f>
        <v>6425.56</v>
      </c>
      <c r="K94" s="437"/>
    </row>
    <row r="95" spans="1:11" s="4" customFormat="1" ht="12" customHeight="1" x14ac:dyDescent="0.2">
      <c r="A95" s="69"/>
      <c r="B95" s="70"/>
      <c r="C95" s="865"/>
      <c r="D95" s="485"/>
      <c r="E95" s="516"/>
      <c r="F95" s="516"/>
      <c r="G95" s="516"/>
      <c r="H95" s="517"/>
      <c r="I95" s="518"/>
      <c r="J95" s="519"/>
      <c r="K95" s="437"/>
    </row>
    <row r="96" spans="1:11" s="4" customFormat="1" x14ac:dyDescent="0.2">
      <c r="A96" s="69" t="s">
        <v>96</v>
      </c>
      <c r="B96" s="70" t="s">
        <v>4026</v>
      </c>
      <c r="C96" s="865">
        <v>1</v>
      </c>
      <c r="D96" s="407" t="s">
        <v>199</v>
      </c>
      <c r="E96" s="545">
        <v>0</v>
      </c>
      <c r="F96" s="545">
        <v>0</v>
      </c>
      <c r="G96" s="545">
        <v>0</v>
      </c>
      <c r="H96" s="545">
        <v>641.24</v>
      </c>
      <c r="I96" s="546">
        <f>E96+F96+G96+H96</f>
        <v>641.24</v>
      </c>
      <c r="J96" s="547">
        <f>I96*C96</f>
        <v>641.24</v>
      </c>
      <c r="K96" s="437"/>
    </row>
    <row r="97" spans="1:11" s="4" customFormat="1" ht="12" customHeight="1" x14ac:dyDescent="0.2">
      <c r="A97" s="69"/>
      <c r="B97" s="70"/>
      <c r="C97" s="865"/>
      <c r="D97" s="485"/>
      <c r="E97" s="516"/>
      <c r="F97" s="516"/>
      <c r="G97" s="516"/>
      <c r="H97" s="517"/>
      <c r="I97" s="518"/>
      <c r="J97" s="519"/>
      <c r="K97" s="437"/>
    </row>
    <row r="98" spans="1:11" s="4" customFormat="1" x14ac:dyDescent="0.2">
      <c r="A98" s="69" t="s">
        <v>99</v>
      </c>
      <c r="B98" s="70" t="s">
        <v>4027</v>
      </c>
      <c r="C98" s="865">
        <v>1</v>
      </c>
      <c r="D98" s="407" t="s">
        <v>199</v>
      </c>
      <c r="E98" s="545">
        <v>0</v>
      </c>
      <c r="F98" s="545">
        <v>0</v>
      </c>
      <c r="G98" s="545">
        <v>0</v>
      </c>
      <c r="H98" s="545">
        <v>0</v>
      </c>
      <c r="I98" s="546">
        <f>E98+F98+G98+H98</f>
        <v>0</v>
      </c>
      <c r="J98" s="547">
        <f>I98*C98</f>
        <v>0</v>
      </c>
      <c r="K98" s="437"/>
    </row>
    <row r="99" spans="1:11" s="4" customFormat="1" ht="12" customHeight="1" x14ac:dyDescent="0.2">
      <c r="A99" s="69"/>
      <c r="B99" s="70"/>
      <c r="C99" s="865"/>
      <c r="D99" s="485"/>
      <c r="E99" s="516"/>
      <c r="F99" s="516"/>
      <c r="G99" s="516"/>
      <c r="H99" s="517"/>
      <c r="I99" s="518"/>
      <c r="J99" s="519"/>
      <c r="K99" s="437"/>
    </row>
    <row r="100" spans="1:11" s="4" customFormat="1" x14ac:dyDescent="0.2">
      <c r="A100" s="69" t="s">
        <v>101</v>
      </c>
      <c r="B100" s="70" t="s">
        <v>4028</v>
      </c>
      <c r="C100" s="865">
        <v>1</v>
      </c>
      <c r="D100" s="407" t="s">
        <v>199</v>
      </c>
      <c r="E100" s="545">
        <v>0</v>
      </c>
      <c r="F100" s="545">
        <v>0</v>
      </c>
      <c r="G100" s="545">
        <v>0</v>
      </c>
      <c r="H100" s="545">
        <v>34657.17</v>
      </c>
      <c r="I100" s="546">
        <f>E100+F100+G100+H100</f>
        <v>34657.17</v>
      </c>
      <c r="J100" s="547">
        <f>I100*C100</f>
        <v>34657.17</v>
      </c>
      <c r="K100" s="437"/>
    </row>
    <row r="101" spans="1:11" s="4" customFormat="1" ht="12" customHeight="1" x14ac:dyDescent="0.2">
      <c r="A101" s="69"/>
      <c r="B101" s="70"/>
      <c r="C101" s="865"/>
      <c r="D101" s="485"/>
      <c r="E101" s="516"/>
      <c r="F101" s="516"/>
      <c r="G101" s="516"/>
      <c r="H101" s="517"/>
      <c r="I101" s="518"/>
      <c r="J101" s="519"/>
      <c r="K101" s="437"/>
    </row>
    <row r="102" spans="1:11" s="4" customFormat="1" x14ac:dyDescent="0.2">
      <c r="A102" s="69" t="s">
        <v>103</v>
      </c>
      <c r="B102" s="70" t="s">
        <v>4029</v>
      </c>
      <c r="C102" s="865">
        <v>1</v>
      </c>
      <c r="D102" s="407" t="s">
        <v>199</v>
      </c>
      <c r="E102" s="545">
        <v>0</v>
      </c>
      <c r="F102" s="545">
        <v>0</v>
      </c>
      <c r="G102" s="545">
        <v>0</v>
      </c>
      <c r="H102" s="545">
        <v>0</v>
      </c>
      <c r="I102" s="546">
        <f>E102+F102+G102+H102</f>
        <v>0</v>
      </c>
      <c r="J102" s="547">
        <f>I102*C102</f>
        <v>0</v>
      </c>
      <c r="K102" s="437"/>
    </row>
    <row r="103" spans="1:11" s="4" customFormat="1" ht="12" customHeight="1" x14ac:dyDescent="0.2">
      <c r="A103" s="69"/>
      <c r="B103" s="70"/>
      <c r="C103" s="865"/>
      <c r="D103" s="485"/>
      <c r="E103" s="516"/>
      <c r="F103" s="516"/>
      <c r="G103" s="516"/>
      <c r="H103" s="517"/>
      <c r="I103" s="518"/>
      <c r="J103" s="519"/>
      <c r="K103" s="437"/>
    </row>
    <row r="104" spans="1:11" s="4" customFormat="1" x14ac:dyDescent="0.2">
      <c r="A104" s="69" t="s">
        <v>105</v>
      </c>
      <c r="B104" s="70" t="s">
        <v>4030</v>
      </c>
      <c r="C104" s="865">
        <v>1</v>
      </c>
      <c r="D104" s="407" t="s">
        <v>199</v>
      </c>
      <c r="E104" s="545">
        <v>0</v>
      </c>
      <c r="F104" s="545">
        <v>0</v>
      </c>
      <c r="G104" s="545">
        <v>0</v>
      </c>
      <c r="H104" s="545">
        <v>36132.339999999997</v>
      </c>
      <c r="I104" s="546">
        <f>E104+F104+G104+H104</f>
        <v>36132.339999999997</v>
      </c>
      <c r="J104" s="547">
        <f>I104*C104</f>
        <v>36132.339999999997</v>
      </c>
      <c r="K104" s="437"/>
    </row>
    <row r="105" spans="1:11" s="4" customFormat="1" ht="12" customHeight="1" x14ac:dyDescent="0.2">
      <c r="A105" s="69"/>
      <c r="B105" s="70"/>
      <c r="C105" s="865"/>
      <c r="D105" s="485"/>
      <c r="E105" s="516"/>
      <c r="F105" s="516"/>
      <c r="G105" s="516"/>
      <c r="H105" s="517"/>
      <c r="I105" s="518"/>
      <c r="J105" s="519"/>
      <c r="K105" s="437"/>
    </row>
    <row r="106" spans="1:11" s="4" customFormat="1" x14ac:dyDescent="0.2">
      <c r="A106" s="69" t="s">
        <v>107</v>
      </c>
      <c r="B106" s="70" t="s">
        <v>4031</v>
      </c>
      <c r="C106" s="865">
        <v>1</v>
      </c>
      <c r="D106" s="407" t="s">
        <v>199</v>
      </c>
      <c r="E106" s="545">
        <v>0</v>
      </c>
      <c r="F106" s="545">
        <v>0</v>
      </c>
      <c r="G106" s="545">
        <v>0</v>
      </c>
      <c r="H106" s="545">
        <v>11673.14</v>
      </c>
      <c r="I106" s="546">
        <f>E106+F106+G106+H106</f>
        <v>11673.14</v>
      </c>
      <c r="J106" s="547">
        <f>I106*C106</f>
        <v>11673.14</v>
      </c>
      <c r="K106" s="437"/>
    </row>
    <row r="107" spans="1:11" s="4" customFormat="1" ht="12" hidden="1" customHeight="1" x14ac:dyDescent="0.2">
      <c r="A107" s="69"/>
      <c r="B107" s="70"/>
      <c r="C107" s="865"/>
      <c r="D107" s="485"/>
      <c r="E107" s="516"/>
      <c r="F107" s="516"/>
      <c r="G107" s="516"/>
      <c r="H107" s="517"/>
      <c r="I107" s="518"/>
      <c r="J107" s="519"/>
      <c r="K107" s="437"/>
    </row>
    <row r="108" spans="1:11" s="4" customFormat="1" x14ac:dyDescent="0.2">
      <c r="A108" s="69" t="s">
        <v>109</v>
      </c>
      <c r="B108" s="70" t="s">
        <v>4032</v>
      </c>
      <c r="C108" s="865">
        <v>2</v>
      </c>
      <c r="D108" s="407" t="s">
        <v>199</v>
      </c>
      <c r="E108" s="545">
        <v>0</v>
      </c>
      <c r="F108" s="545">
        <v>0</v>
      </c>
      <c r="G108" s="545">
        <v>0</v>
      </c>
      <c r="H108" s="545">
        <v>7507.87</v>
      </c>
      <c r="I108" s="546">
        <f>E108+F108+G108+H108</f>
        <v>7507.87</v>
      </c>
      <c r="J108" s="547">
        <f>I108*C108</f>
        <v>15015.74</v>
      </c>
      <c r="K108" s="437"/>
    </row>
    <row r="109" spans="1:11" s="4" customFormat="1" ht="12" customHeight="1" x14ac:dyDescent="0.2">
      <c r="A109" s="69"/>
      <c r="B109" s="70"/>
      <c r="C109" s="865"/>
      <c r="D109" s="485"/>
      <c r="E109" s="516"/>
      <c r="F109" s="516"/>
      <c r="G109" s="516"/>
      <c r="H109" s="517"/>
      <c r="I109" s="518"/>
      <c r="J109" s="519"/>
      <c r="K109" s="437"/>
    </row>
    <row r="110" spans="1:11" s="4" customFormat="1" x14ac:dyDescent="0.2">
      <c r="A110" s="69" t="s">
        <v>639</v>
      </c>
      <c r="B110" s="70" t="s">
        <v>4033</v>
      </c>
      <c r="C110" s="865">
        <v>1</v>
      </c>
      <c r="D110" s="407" t="s">
        <v>199</v>
      </c>
      <c r="E110" s="545">
        <v>0</v>
      </c>
      <c r="F110" s="545">
        <v>0</v>
      </c>
      <c r="G110" s="545">
        <v>0</v>
      </c>
      <c r="H110" s="545">
        <v>5044.8599999999997</v>
      </c>
      <c r="I110" s="546">
        <f>E110+F110+G110+H110</f>
        <v>5044.8599999999997</v>
      </c>
      <c r="J110" s="547">
        <f>I110*C110</f>
        <v>5044.8599999999997</v>
      </c>
      <c r="K110" s="437"/>
    </row>
    <row r="111" spans="1:11" s="4" customFormat="1" ht="6.75" customHeight="1" x14ac:dyDescent="0.2">
      <c r="A111" s="69"/>
      <c r="B111" s="70"/>
      <c r="C111" s="865"/>
      <c r="D111" s="485"/>
      <c r="E111" s="516"/>
      <c r="F111" s="516"/>
      <c r="G111" s="516"/>
      <c r="H111" s="517"/>
      <c r="I111" s="518"/>
      <c r="J111" s="519"/>
      <c r="K111" s="437"/>
    </row>
    <row r="112" spans="1:11" s="4" customFormat="1" x14ac:dyDescent="0.2">
      <c r="A112" s="37" t="s">
        <v>641</v>
      </c>
      <c r="B112" s="36" t="s">
        <v>4034</v>
      </c>
      <c r="C112" s="770">
        <v>1</v>
      </c>
      <c r="D112" s="407" t="s">
        <v>199</v>
      </c>
      <c r="E112" s="545">
        <v>0</v>
      </c>
      <c r="F112" s="545">
        <v>0</v>
      </c>
      <c r="G112" s="545">
        <v>0</v>
      </c>
      <c r="H112" s="545">
        <v>4022</v>
      </c>
      <c r="I112" s="546">
        <f>E112+F112+G112+H112</f>
        <v>4022</v>
      </c>
      <c r="J112" s="547">
        <f>I112*C112</f>
        <v>4022</v>
      </c>
      <c r="K112" s="437"/>
    </row>
    <row r="113" spans="1:11" s="4" customFormat="1" ht="8.25" hidden="1" customHeight="1" x14ac:dyDescent="0.2">
      <c r="A113" s="37"/>
      <c r="B113" s="36"/>
      <c r="C113" s="770"/>
      <c r="D113" s="407"/>
      <c r="E113" s="425"/>
      <c r="F113" s="425"/>
      <c r="G113" s="425"/>
      <c r="H113" s="405"/>
      <c r="I113" s="409"/>
      <c r="J113" s="453"/>
      <c r="K113" s="437"/>
    </row>
    <row r="114" spans="1:11" s="4" customFormat="1" ht="29.25" customHeight="1" x14ac:dyDescent="0.2">
      <c r="A114" s="37"/>
      <c r="B114" s="36"/>
      <c r="C114" s="770"/>
      <c r="D114" s="407"/>
      <c r="E114" s="425"/>
      <c r="F114" s="425"/>
      <c r="G114" s="425"/>
      <c r="H114" s="405"/>
      <c r="I114" s="409"/>
      <c r="J114" s="453"/>
      <c r="K114" s="437"/>
    </row>
    <row r="115" spans="1:11" s="4" customFormat="1" ht="15.75" thickBot="1" x14ac:dyDescent="0.3">
      <c r="A115" s="31"/>
      <c r="B115" s="32" t="s">
        <v>111</v>
      </c>
      <c r="C115" s="772"/>
      <c r="D115" s="445"/>
      <c r="E115" s="412"/>
      <c r="F115" s="412"/>
      <c r="G115" s="412"/>
      <c r="H115" s="411"/>
      <c r="I115" s="413"/>
      <c r="J115" s="413">
        <f>SUM(J81:J114)</f>
        <v>174376.28</v>
      </c>
      <c r="K115" s="437">
        <v>3</v>
      </c>
    </row>
    <row r="116" spans="1:11" s="4" customFormat="1" ht="15.75" thickTop="1" x14ac:dyDescent="0.2">
      <c r="A116" s="37"/>
      <c r="B116" s="46"/>
      <c r="C116" s="770"/>
      <c r="D116" s="407"/>
      <c r="E116" s="425"/>
      <c r="F116" s="425"/>
      <c r="G116" s="425"/>
      <c r="H116" s="405"/>
      <c r="I116" s="409"/>
      <c r="J116" s="410"/>
      <c r="K116" s="437"/>
    </row>
    <row r="117" spans="1:11" s="4" customFormat="1" ht="15" x14ac:dyDescent="0.2">
      <c r="A117" s="37"/>
      <c r="B117" s="46" t="s">
        <v>4035</v>
      </c>
      <c r="C117" s="770"/>
      <c r="D117" s="407"/>
      <c r="E117" s="425"/>
      <c r="F117" s="425"/>
      <c r="G117" s="425"/>
      <c r="H117" s="405"/>
      <c r="I117" s="409"/>
      <c r="J117" s="410"/>
      <c r="K117" s="437"/>
    </row>
    <row r="118" spans="1:11" s="4" customFormat="1" x14ac:dyDescent="0.2">
      <c r="A118" s="37"/>
      <c r="B118" s="36"/>
      <c r="C118" s="770"/>
      <c r="D118" s="407"/>
      <c r="E118" s="425"/>
      <c r="F118" s="425"/>
      <c r="G118" s="425"/>
      <c r="H118" s="405"/>
      <c r="I118" s="409"/>
      <c r="J118" s="410"/>
      <c r="K118" s="437"/>
    </row>
    <row r="119" spans="1:11" s="14" customFormat="1" ht="42.75" x14ac:dyDescent="0.2">
      <c r="A119" s="37"/>
      <c r="B119" s="34" t="s">
        <v>4036</v>
      </c>
      <c r="C119" s="779"/>
      <c r="D119" s="444"/>
      <c r="E119" s="425"/>
      <c r="F119" s="425"/>
      <c r="G119" s="425"/>
      <c r="H119" s="405"/>
      <c r="I119" s="409"/>
      <c r="J119" s="410"/>
      <c r="K119" s="476"/>
    </row>
    <row r="120" spans="1:11" s="14" customFormat="1" x14ac:dyDescent="0.2">
      <c r="A120" s="37"/>
      <c r="B120" s="34"/>
      <c r="C120" s="779"/>
      <c r="D120" s="444"/>
      <c r="E120" s="425"/>
      <c r="F120" s="425"/>
      <c r="G120" s="425"/>
      <c r="H120" s="405"/>
      <c r="I120" s="409"/>
      <c r="J120" s="410"/>
      <c r="K120" s="476"/>
    </row>
    <row r="121" spans="1:11" s="14" customFormat="1" x14ac:dyDescent="0.2">
      <c r="A121" s="37" t="s">
        <v>77</v>
      </c>
      <c r="B121" s="36" t="s">
        <v>4037</v>
      </c>
      <c r="C121" s="770">
        <v>3326</v>
      </c>
      <c r="D121" s="407" t="s">
        <v>98</v>
      </c>
      <c r="E121" s="545">
        <v>0</v>
      </c>
      <c r="F121" s="545">
        <v>0</v>
      </c>
      <c r="G121" s="545">
        <v>0</v>
      </c>
      <c r="H121" s="545">
        <v>114.79</v>
      </c>
      <c r="I121" s="546">
        <f>E121+F121+G121+H121</f>
        <v>114.79</v>
      </c>
      <c r="J121" s="547">
        <f>I121*C121</f>
        <v>381791.54</v>
      </c>
      <c r="K121" s="437"/>
    </row>
    <row r="122" spans="1:11" s="14" customFormat="1" x14ac:dyDescent="0.2">
      <c r="A122" s="37"/>
      <c r="B122" s="36"/>
      <c r="C122" s="770"/>
      <c r="D122" s="407"/>
      <c r="E122" s="425"/>
      <c r="F122" s="425"/>
      <c r="G122" s="425"/>
      <c r="H122" s="405"/>
      <c r="I122" s="409"/>
      <c r="J122" s="410"/>
      <c r="K122" s="476"/>
    </row>
    <row r="123" spans="1:11" s="14" customFormat="1" x14ac:dyDescent="0.2">
      <c r="A123" s="37" t="s">
        <v>78</v>
      </c>
      <c r="B123" s="36" t="s">
        <v>4038</v>
      </c>
      <c r="C123" s="770">
        <v>741</v>
      </c>
      <c r="D123" s="407" t="s">
        <v>98</v>
      </c>
      <c r="E123" s="545">
        <v>0</v>
      </c>
      <c r="F123" s="545">
        <v>0</v>
      </c>
      <c r="G123" s="545">
        <v>0</v>
      </c>
      <c r="H123" s="545">
        <v>96.7</v>
      </c>
      <c r="I123" s="546">
        <f>E123+F123+G123+H123</f>
        <v>96.7</v>
      </c>
      <c r="J123" s="547">
        <f>I123*C123</f>
        <v>71654.7</v>
      </c>
      <c r="K123" s="437"/>
    </row>
    <row r="124" spans="1:11" s="14" customFormat="1" x14ac:dyDescent="0.2">
      <c r="A124" s="37"/>
      <c r="B124" s="36"/>
      <c r="C124" s="770"/>
      <c r="D124" s="407"/>
      <c r="E124" s="425"/>
      <c r="F124" s="425"/>
      <c r="G124" s="425"/>
      <c r="H124" s="405"/>
      <c r="I124" s="409"/>
      <c r="J124" s="410"/>
      <c r="K124" s="476"/>
    </row>
    <row r="125" spans="1:11" s="14" customFormat="1" x14ac:dyDescent="0.2">
      <c r="A125" s="37" t="s">
        <v>79</v>
      </c>
      <c r="B125" s="36" t="s">
        <v>4039</v>
      </c>
      <c r="C125" s="770">
        <v>2060</v>
      </c>
      <c r="D125" s="407" t="s">
        <v>87</v>
      </c>
      <c r="E125" s="545">
        <v>0</v>
      </c>
      <c r="F125" s="545">
        <v>0</v>
      </c>
      <c r="G125" s="545">
        <v>0</v>
      </c>
      <c r="H125" s="545">
        <v>193.25</v>
      </c>
      <c r="I125" s="546">
        <f>E125+F125+G125+H125</f>
        <v>193.25</v>
      </c>
      <c r="J125" s="547">
        <f>I125*C125</f>
        <v>398095</v>
      </c>
      <c r="K125" s="437"/>
    </row>
    <row r="126" spans="1:11" s="14" customFormat="1" x14ac:dyDescent="0.2">
      <c r="A126" s="37"/>
      <c r="B126" s="36"/>
      <c r="C126" s="770"/>
      <c r="D126" s="407"/>
      <c r="E126" s="425"/>
      <c r="F126" s="425"/>
      <c r="G126" s="425"/>
      <c r="H126" s="405"/>
      <c r="I126" s="409"/>
      <c r="J126" s="410"/>
      <c r="K126" s="476"/>
    </row>
    <row r="127" spans="1:11" s="14" customFormat="1" x14ac:dyDescent="0.2">
      <c r="A127" s="37" t="s">
        <v>80</v>
      </c>
      <c r="B127" s="36" t="s">
        <v>4040</v>
      </c>
      <c r="C127" s="770">
        <v>988</v>
      </c>
      <c r="D127" s="407" t="s">
        <v>98</v>
      </c>
      <c r="E127" s="545">
        <v>0</v>
      </c>
      <c r="F127" s="545">
        <v>0</v>
      </c>
      <c r="G127" s="545">
        <v>0</v>
      </c>
      <c r="H127" s="545">
        <v>263.07</v>
      </c>
      <c r="I127" s="546">
        <f>E127+F127+G127+H127</f>
        <v>263.07</v>
      </c>
      <c r="J127" s="547">
        <f>I127*C127</f>
        <v>259913.16</v>
      </c>
      <c r="K127" s="437"/>
    </row>
    <row r="128" spans="1:11" s="14" customFormat="1" x14ac:dyDescent="0.2">
      <c r="A128" s="37"/>
      <c r="B128" s="34"/>
      <c r="C128" s="779"/>
      <c r="D128" s="444"/>
      <c r="E128" s="425"/>
      <c r="F128" s="425"/>
      <c r="G128" s="425"/>
      <c r="H128" s="405"/>
      <c r="I128" s="409"/>
      <c r="J128" s="410"/>
      <c r="K128" s="476"/>
    </row>
    <row r="129" spans="1:11" s="14" customFormat="1" ht="15" x14ac:dyDescent="0.2">
      <c r="A129" s="37"/>
      <c r="B129" s="46" t="s">
        <v>4041</v>
      </c>
      <c r="C129" s="779"/>
      <c r="D129" s="444"/>
      <c r="E129" s="425"/>
      <c r="F129" s="425"/>
      <c r="G129" s="425"/>
      <c r="H129" s="405"/>
      <c r="I129" s="409"/>
      <c r="J129" s="410"/>
      <c r="K129" s="476"/>
    </row>
    <row r="130" spans="1:11" s="14" customFormat="1" x14ac:dyDescent="0.2">
      <c r="A130" s="37"/>
      <c r="B130" s="34"/>
      <c r="C130" s="779"/>
      <c r="D130" s="444"/>
      <c r="E130" s="425"/>
      <c r="F130" s="425"/>
      <c r="G130" s="425"/>
      <c r="H130" s="405"/>
      <c r="I130" s="409"/>
      <c r="J130" s="410"/>
      <c r="K130" s="476"/>
    </row>
    <row r="131" spans="1:11" ht="57" x14ac:dyDescent="0.2">
      <c r="A131" s="37"/>
      <c r="B131" s="167" t="s">
        <v>4042</v>
      </c>
      <c r="C131" s="770"/>
      <c r="D131" s="451"/>
      <c r="E131" s="405"/>
      <c r="F131" s="425"/>
      <c r="G131" s="425"/>
      <c r="H131" s="405"/>
      <c r="I131" s="409"/>
      <c r="J131" s="410"/>
    </row>
    <row r="132" spans="1:11" x14ac:dyDescent="0.2">
      <c r="A132" s="37"/>
      <c r="B132" s="43"/>
      <c r="C132" s="770"/>
      <c r="D132" s="451"/>
      <c r="E132" s="405"/>
      <c r="F132" s="425"/>
      <c r="G132" s="425"/>
      <c r="H132" s="405"/>
      <c r="I132" s="409"/>
      <c r="J132" s="410"/>
    </row>
    <row r="133" spans="1:11" x14ac:dyDescent="0.2">
      <c r="A133" s="37" t="s">
        <v>81</v>
      </c>
      <c r="B133" s="43" t="s">
        <v>4043</v>
      </c>
      <c r="C133" s="770">
        <v>2</v>
      </c>
      <c r="D133" s="451" t="s">
        <v>199</v>
      </c>
      <c r="E133" s="545">
        <v>0</v>
      </c>
      <c r="F133" s="545">
        <v>0</v>
      </c>
      <c r="G133" s="545">
        <v>0</v>
      </c>
      <c r="H133" s="545">
        <v>4844.42</v>
      </c>
      <c r="I133" s="546">
        <f>E133+F133+G133+H133</f>
        <v>4844.42</v>
      </c>
      <c r="J133" s="547">
        <f>I133*C133</f>
        <v>9688.84</v>
      </c>
      <c r="K133" s="437"/>
    </row>
    <row r="134" spans="1:11" x14ac:dyDescent="0.2">
      <c r="A134" s="37"/>
      <c r="B134" s="43"/>
      <c r="C134" s="770"/>
      <c r="D134" s="451"/>
      <c r="E134" s="405"/>
      <c r="F134" s="425"/>
      <c r="G134" s="425"/>
      <c r="H134" s="405"/>
      <c r="I134" s="409"/>
      <c r="J134" s="410"/>
    </row>
    <row r="135" spans="1:11" x14ac:dyDescent="0.2">
      <c r="A135" s="37" t="s">
        <v>92</v>
      </c>
      <c r="B135" s="43" t="s">
        <v>4044</v>
      </c>
      <c r="C135" s="770">
        <v>2</v>
      </c>
      <c r="D135" s="451" t="s">
        <v>199</v>
      </c>
      <c r="E135" s="545">
        <v>0</v>
      </c>
      <c r="F135" s="545">
        <v>0</v>
      </c>
      <c r="G135" s="545">
        <v>0</v>
      </c>
      <c r="H135" s="545">
        <v>4991.22</v>
      </c>
      <c r="I135" s="546">
        <f>E135+F135+G135+H135</f>
        <v>4991.22</v>
      </c>
      <c r="J135" s="547">
        <f>I135*C135</f>
        <v>9982.44</v>
      </c>
      <c r="K135" s="437"/>
    </row>
    <row r="136" spans="1:11" ht="15" x14ac:dyDescent="0.2">
      <c r="A136" s="37"/>
      <c r="B136" s="166"/>
      <c r="C136" s="770"/>
      <c r="D136" s="451"/>
      <c r="E136" s="405"/>
      <c r="F136" s="425"/>
      <c r="G136" s="425"/>
      <c r="H136" s="405"/>
      <c r="I136" s="409"/>
      <c r="J136" s="410"/>
    </row>
    <row r="137" spans="1:11" x14ac:dyDescent="0.2">
      <c r="A137" s="37" t="s">
        <v>94</v>
      </c>
      <c r="B137" s="36" t="s">
        <v>4045</v>
      </c>
      <c r="C137" s="770">
        <v>2</v>
      </c>
      <c r="D137" s="451" t="s">
        <v>199</v>
      </c>
      <c r="E137" s="545">
        <v>0</v>
      </c>
      <c r="F137" s="545">
        <v>0</v>
      </c>
      <c r="G137" s="545">
        <v>0</v>
      </c>
      <c r="H137" s="545">
        <v>5578.42</v>
      </c>
      <c r="I137" s="546">
        <f>E137+F137+G137+H137</f>
        <v>5578.42</v>
      </c>
      <c r="J137" s="547">
        <f>I137*C137</f>
        <v>11156.84</v>
      </c>
      <c r="K137" s="437"/>
    </row>
    <row r="138" spans="1:11" x14ac:dyDescent="0.2">
      <c r="A138" s="37"/>
      <c r="B138" s="43"/>
      <c r="C138" s="773"/>
      <c r="D138" s="451"/>
      <c r="E138" s="405"/>
      <c r="F138" s="425"/>
      <c r="G138" s="425"/>
      <c r="H138" s="405"/>
      <c r="I138" s="409"/>
      <c r="J138" s="410"/>
    </row>
    <row r="139" spans="1:11" x14ac:dyDescent="0.2">
      <c r="A139" s="37" t="s">
        <v>96</v>
      </c>
      <c r="B139" s="43" t="s">
        <v>4046</v>
      </c>
      <c r="C139" s="773">
        <v>2</v>
      </c>
      <c r="D139" s="451" t="s">
        <v>199</v>
      </c>
      <c r="E139" s="545">
        <v>0</v>
      </c>
      <c r="F139" s="545">
        <v>0</v>
      </c>
      <c r="G139" s="545">
        <v>0</v>
      </c>
      <c r="H139" s="545">
        <v>5872.03</v>
      </c>
      <c r="I139" s="546">
        <f>E139+F139+G139+H139</f>
        <v>5872.03</v>
      </c>
      <c r="J139" s="547">
        <f>I139*C139</f>
        <v>11744.06</v>
      </c>
      <c r="K139" s="437"/>
    </row>
    <row r="140" spans="1:11" x14ac:dyDescent="0.2">
      <c r="A140" s="37"/>
      <c r="B140" s="169"/>
      <c r="C140" s="770"/>
      <c r="D140" s="451"/>
      <c r="E140" s="405"/>
      <c r="F140" s="425"/>
      <c r="G140" s="425"/>
      <c r="H140" s="405"/>
      <c r="I140" s="409"/>
      <c r="J140" s="410"/>
    </row>
    <row r="141" spans="1:11" s="389" customFormat="1" x14ac:dyDescent="0.2">
      <c r="A141" s="37" t="s">
        <v>99</v>
      </c>
      <c r="B141" s="169" t="s">
        <v>4047</v>
      </c>
      <c r="C141" s="770">
        <v>1</v>
      </c>
      <c r="D141" s="451" t="s">
        <v>199</v>
      </c>
      <c r="E141" s="545">
        <v>0</v>
      </c>
      <c r="F141" s="545">
        <v>0</v>
      </c>
      <c r="G141" s="545">
        <v>0</v>
      </c>
      <c r="H141" s="545">
        <v>3670.02</v>
      </c>
      <c r="I141" s="546">
        <f>E141+F141+G141+H141</f>
        <v>3670.02</v>
      </c>
      <c r="J141" s="547">
        <f>I141*C141</f>
        <v>3670.02</v>
      </c>
      <c r="K141" s="437"/>
    </row>
    <row r="142" spans="1:11" s="389" customFormat="1" x14ac:dyDescent="0.2">
      <c r="A142" s="37"/>
      <c r="B142" s="169"/>
      <c r="C142" s="770"/>
      <c r="D142" s="451"/>
      <c r="E142" s="481"/>
      <c r="F142" s="480"/>
      <c r="G142" s="480"/>
      <c r="H142" s="481"/>
      <c r="I142" s="482"/>
      <c r="J142" s="520"/>
      <c r="K142" s="521"/>
    </row>
    <row r="143" spans="1:11" s="389" customFormat="1" hidden="1" x14ac:dyDescent="0.2">
      <c r="A143" s="37"/>
      <c r="B143" s="169"/>
      <c r="C143" s="770"/>
      <c r="D143" s="451"/>
      <c r="E143" s="481"/>
      <c r="F143" s="480"/>
      <c r="G143" s="480"/>
      <c r="H143" s="481"/>
      <c r="I143" s="482"/>
      <c r="J143" s="520"/>
      <c r="K143" s="521"/>
    </row>
    <row r="144" spans="1:11" s="389" customFormat="1" hidden="1" x14ac:dyDescent="0.2">
      <c r="A144" s="37"/>
      <c r="B144" s="169"/>
      <c r="C144" s="770"/>
      <c r="D144" s="451"/>
      <c r="E144" s="481"/>
      <c r="F144" s="480"/>
      <c r="G144" s="480"/>
      <c r="H144" s="481"/>
      <c r="I144" s="482"/>
      <c r="J144" s="520"/>
      <c r="K144" s="521"/>
    </row>
    <row r="145" spans="1:11" s="389" customFormat="1" x14ac:dyDescent="0.2">
      <c r="A145" s="37"/>
      <c r="B145" s="169"/>
      <c r="C145" s="770"/>
      <c r="D145" s="451"/>
      <c r="E145" s="481"/>
      <c r="F145" s="480"/>
      <c r="G145" s="480"/>
      <c r="H145" s="481"/>
      <c r="I145" s="482"/>
      <c r="J145" s="520"/>
      <c r="K145" s="521"/>
    </row>
    <row r="146" spans="1:11" s="389" customFormat="1" x14ac:dyDescent="0.2">
      <c r="A146" s="37"/>
      <c r="B146" s="169"/>
      <c r="C146" s="770"/>
      <c r="D146" s="451"/>
      <c r="E146" s="481"/>
      <c r="F146" s="480"/>
      <c r="G146" s="480"/>
      <c r="H146" s="481"/>
      <c r="I146" s="482"/>
      <c r="J146" s="520"/>
      <c r="K146" s="521"/>
    </row>
    <row r="147" spans="1:11" s="389" customFormat="1" x14ac:dyDescent="0.2">
      <c r="A147" s="390"/>
      <c r="B147" s="391"/>
      <c r="C147" s="866"/>
      <c r="D147" s="522"/>
      <c r="E147" s="481"/>
      <c r="F147" s="480"/>
      <c r="G147" s="480"/>
      <c r="H147" s="481"/>
      <c r="I147" s="482"/>
      <c r="J147" s="520"/>
      <c r="K147" s="521"/>
    </row>
    <row r="148" spans="1:11" s="389" customFormat="1" x14ac:dyDescent="0.2">
      <c r="A148" s="390"/>
      <c r="B148" s="391"/>
      <c r="C148" s="866"/>
      <c r="D148" s="522"/>
      <c r="E148" s="481"/>
      <c r="F148" s="480"/>
      <c r="G148" s="480"/>
      <c r="H148" s="481"/>
      <c r="I148" s="482"/>
      <c r="J148" s="520"/>
      <c r="K148" s="521"/>
    </row>
    <row r="149" spans="1:11" s="8" customFormat="1" ht="15.75" thickBot="1" x14ac:dyDescent="0.3">
      <c r="A149" s="31"/>
      <c r="B149" s="32" t="s">
        <v>111</v>
      </c>
      <c r="C149" s="772"/>
      <c r="D149" s="445"/>
      <c r="E149" s="412"/>
      <c r="F149" s="412"/>
      <c r="G149" s="412"/>
      <c r="H149" s="411"/>
      <c r="I149" s="413"/>
      <c r="J149" s="413">
        <f>SUM(J119:J148)</f>
        <v>1157696.6000000001</v>
      </c>
      <c r="K149" s="448">
        <v>4</v>
      </c>
    </row>
    <row r="150" spans="1:11" s="8" customFormat="1" ht="15.75" thickTop="1" x14ac:dyDescent="0.25">
      <c r="A150" s="58"/>
      <c r="B150" s="59"/>
      <c r="C150" s="863"/>
      <c r="D150" s="465"/>
      <c r="E150" s="466"/>
      <c r="F150" s="466"/>
      <c r="G150" s="466"/>
      <c r="H150" s="467"/>
      <c r="I150" s="468"/>
      <c r="J150" s="469"/>
      <c r="K150" s="448"/>
    </row>
    <row r="151" spans="1:11" s="8" customFormat="1" ht="15" x14ac:dyDescent="0.25">
      <c r="A151" s="58"/>
      <c r="B151" s="46" t="s">
        <v>4048</v>
      </c>
      <c r="C151" s="863"/>
      <c r="D151" s="465"/>
      <c r="E151" s="466"/>
      <c r="F151" s="466"/>
      <c r="G151" s="466"/>
      <c r="H151" s="467"/>
      <c r="I151" s="468"/>
      <c r="J151" s="469"/>
      <c r="K151" s="448"/>
    </row>
    <row r="152" spans="1:11" s="8" customFormat="1" ht="15" x14ac:dyDescent="0.25">
      <c r="A152" s="58"/>
      <c r="B152" s="46"/>
      <c r="C152" s="863"/>
      <c r="D152" s="465"/>
      <c r="E152" s="466"/>
      <c r="F152" s="466"/>
      <c r="G152" s="466"/>
      <c r="H152" s="467"/>
      <c r="I152" s="468"/>
      <c r="J152" s="469"/>
      <c r="K152" s="448"/>
    </row>
    <row r="153" spans="1:11" s="14" customFormat="1" ht="15" x14ac:dyDescent="0.2">
      <c r="A153" s="37"/>
      <c r="B153" s="46" t="s">
        <v>4049</v>
      </c>
      <c r="C153" s="779"/>
      <c r="D153" s="444"/>
      <c r="E153" s="425"/>
      <c r="F153" s="425"/>
      <c r="G153" s="425"/>
      <c r="H153" s="405"/>
      <c r="I153" s="409"/>
      <c r="J153" s="410"/>
      <c r="K153" s="476"/>
    </row>
    <row r="154" spans="1:11" s="14" customFormat="1" x14ac:dyDescent="0.2">
      <c r="A154" s="37"/>
      <c r="B154" s="34"/>
      <c r="C154" s="779"/>
      <c r="D154" s="444"/>
      <c r="E154" s="425"/>
      <c r="F154" s="425"/>
      <c r="G154" s="425"/>
      <c r="H154" s="405"/>
      <c r="I154" s="409"/>
      <c r="J154" s="410"/>
      <c r="K154" s="476"/>
    </row>
    <row r="155" spans="1:11" s="4" customFormat="1" x14ac:dyDescent="0.2">
      <c r="A155" s="174" t="s">
        <v>77</v>
      </c>
      <c r="B155" s="36" t="s">
        <v>4050</v>
      </c>
      <c r="C155" s="779">
        <v>2</v>
      </c>
      <c r="D155" s="444" t="s">
        <v>199</v>
      </c>
      <c r="E155" s="545">
        <v>181772.28</v>
      </c>
      <c r="F155" s="545">
        <v>12983.73</v>
      </c>
      <c r="G155" s="545">
        <v>38951.199999999997</v>
      </c>
      <c r="H155" s="545">
        <v>327936.28000000003</v>
      </c>
      <c r="I155" s="546">
        <f>E155+F155+G155+H155</f>
        <v>561643.49</v>
      </c>
      <c r="J155" s="547">
        <f>I155*C155</f>
        <v>1123286.98</v>
      </c>
      <c r="K155" s="437"/>
    </row>
    <row r="156" spans="1:11" s="4" customFormat="1" x14ac:dyDescent="0.2">
      <c r="A156" s="174"/>
      <c r="B156" s="36"/>
      <c r="C156" s="779"/>
      <c r="D156" s="444"/>
      <c r="E156" s="425"/>
      <c r="F156" s="425"/>
      <c r="G156" s="425"/>
      <c r="H156" s="405"/>
      <c r="I156" s="409"/>
      <c r="J156" s="410"/>
      <c r="K156" s="437"/>
    </row>
    <row r="157" spans="1:11" s="4" customFormat="1" x14ac:dyDescent="0.2">
      <c r="A157" s="174" t="s">
        <v>78</v>
      </c>
      <c r="B157" s="36" t="s">
        <v>4051</v>
      </c>
      <c r="C157" s="779">
        <v>1</v>
      </c>
      <c r="D157" s="444" t="s">
        <v>199</v>
      </c>
      <c r="E157" s="545">
        <v>93468.13</v>
      </c>
      <c r="F157" s="545">
        <v>6676.3</v>
      </c>
      <c r="G157" s="545">
        <v>20028.89</v>
      </c>
      <c r="H157" s="545">
        <v>187751.69</v>
      </c>
      <c r="I157" s="546">
        <f>E157+F157+G157+H157</f>
        <v>307925.01</v>
      </c>
      <c r="J157" s="547">
        <f>I157*C157</f>
        <v>307925.01</v>
      </c>
      <c r="K157" s="437"/>
    </row>
    <row r="158" spans="1:11" s="4" customFormat="1" x14ac:dyDescent="0.2">
      <c r="A158" s="174"/>
      <c r="B158" s="36"/>
      <c r="C158" s="779"/>
      <c r="D158" s="444"/>
      <c r="E158" s="425"/>
      <c r="F158" s="425"/>
      <c r="G158" s="425"/>
      <c r="H158" s="405"/>
      <c r="I158" s="409"/>
      <c r="J158" s="410"/>
      <c r="K158" s="437"/>
    </row>
    <row r="159" spans="1:11" s="4" customFormat="1" x14ac:dyDescent="0.2">
      <c r="A159" s="174" t="s">
        <v>79</v>
      </c>
      <c r="B159" s="36" t="s">
        <v>4052</v>
      </c>
      <c r="C159" s="779">
        <v>2</v>
      </c>
      <c r="D159" s="444" t="s">
        <v>199</v>
      </c>
      <c r="E159" s="545">
        <v>14459.16</v>
      </c>
      <c r="F159" s="545">
        <v>1032.8</v>
      </c>
      <c r="G159" s="545">
        <v>3098.39</v>
      </c>
      <c r="H159" s="545">
        <v>24672.89</v>
      </c>
      <c r="I159" s="546">
        <f>E159+F159+G159+H159</f>
        <v>43263.24</v>
      </c>
      <c r="J159" s="547">
        <f>I159*C159</f>
        <v>86526.48</v>
      </c>
      <c r="K159" s="437"/>
    </row>
    <row r="160" spans="1:11" s="4" customFormat="1" x14ac:dyDescent="0.2">
      <c r="A160" s="174"/>
      <c r="B160" s="36"/>
      <c r="C160" s="779"/>
      <c r="D160" s="444"/>
      <c r="E160" s="425"/>
      <c r="F160" s="425"/>
      <c r="G160" s="425"/>
      <c r="H160" s="405"/>
      <c r="I160" s="409"/>
      <c r="J160" s="410"/>
      <c r="K160" s="437"/>
    </row>
    <row r="161" spans="1:11" s="4" customFormat="1" x14ac:dyDescent="0.2">
      <c r="A161" s="174" t="s">
        <v>80</v>
      </c>
      <c r="B161" s="36" t="s">
        <v>4053</v>
      </c>
      <c r="C161" s="779">
        <v>1</v>
      </c>
      <c r="D161" s="444" t="s">
        <v>199</v>
      </c>
      <c r="E161" s="545">
        <v>564165.4</v>
      </c>
      <c r="F161" s="545">
        <v>40297.53</v>
      </c>
      <c r="G161" s="545">
        <v>120892.59</v>
      </c>
      <c r="H161" s="545">
        <v>102615.15</v>
      </c>
      <c r="I161" s="546">
        <f>E161+F161+G161+H161</f>
        <v>827970.67</v>
      </c>
      <c r="J161" s="547">
        <f>I161*C161</f>
        <v>827970.67</v>
      </c>
      <c r="K161" s="437"/>
    </row>
    <row r="162" spans="1:11" s="4" customFormat="1" x14ac:dyDescent="0.2">
      <c r="A162" s="174"/>
      <c r="B162" s="36"/>
      <c r="C162" s="779"/>
      <c r="D162" s="444"/>
      <c r="E162" s="425"/>
      <c r="F162" s="425"/>
      <c r="G162" s="425"/>
      <c r="H162" s="405"/>
      <c r="I162" s="409"/>
      <c r="J162" s="410"/>
      <c r="K162" s="437"/>
    </row>
    <row r="163" spans="1:11" s="4" customFormat="1" x14ac:dyDescent="0.2">
      <c r="A163" s="174" t="s">
        <v>81</v>
      </c>
      <c r="B163" s="36" t="s">
        <v>4054</v>
      </c>
      <c r="C163" s="779">
        <v>1</v>
      </c>
      <c r="D163" s="444" t="s">
        <v>199</v>
      </c>
      <c r="E163" s="545">
        <v>199182.29</v>
      </c>
      <c r="F163" s="545">
        <v>14227.31</v>
      </c>
      <c r="G163" s="545">
        <v>42681.919999999998</v>
      </c>
      <c r="H163" s="545">
        <v>54668.800000000003</v>
      </c>
      <c r="I163" s="546">
        <f>E163+F163+G163+H163</f>
        <v>310760.32000000001</v>
      </c>
      <c r="J163" s="547">
        <f>I163*C163</f>
        <v>310760.32000000001</v>
      </c>
      <c r="K163" s="437"/>
    </row>
    <row r="164" spans="1:11" s="4" customFormat="1" x14ac:dyDescent="0.2">
      <c r="A164" s="174"/>
      <c r="B164" s="36"/>
      <c r="C164" s="779"/>
      <c r="D164" s="444"/>
      <c r="E164" s="425"/>
      <c r="F164" s="425"/>
      <c r="G164" s="425"/>
      <c r="H164" s="405"/>
      <c r="I164" s="409"/>
      <c r="J164" s="410"/>
      <c r="K164" s="437"/>
    </row>
    <row r="165" spans="1:11" s="4" customFormat="1" x14ac:dyDescent="0.2">
      <c r="A165" s="174" t="s">
        <v>92</v>
      </c>
      <c r="B165" s="36" t="s">
        <v>4055</v>
      </c>
      <c r="C165" s="779">
        <v>1</v>
      </c>
      <c r="D165" s="444" t="s">
        <v>199</v>
      </c>
      <c r="E165" s="545">
        <v>15491.96</v>
      </c>
      <c r="F165" s="545">
        <v>1106.57</v>
      </c>
      <c r="G165" s="545">
        <v>3319.7</v>
      </c>
      <c r="H165" s="545">
        <v>24233.23</v>
      </c>
      <c r="I165" s="546">
        <f>E165+F165+G165+H165</f>
        <v>44151.46</v>
      </c>
      <c r="J165" s="547">
        <f>I165*C165</f>
        <v>44151.46</v>
      </c>
      <c r="K165" s="437"/>
    </row>
    <row r="166" spans="1:11" s="4" customFormat="1" x14ac:dyDescent="0.2">
      <c r="A166" s="174"/>
      <c r="B166" s="36"/>
      <c r="C166" s="779"/>
      <c r="D166" s="444"/>
      <c r="E166" s="425"/>
      <c r="F166" s="425"/>
      <c r="G166" s="425"/>
      <c r="H166" s="405"/>
      <c r="I166" s="409"/>
      <c r="J166" s="410"/>
      <c r="K166" s="437"/>
    </row>
    <row r="167" spans="1:11" s="4" customFormat="1" x14ac:dyDescent="0.2">
      <c r="A167" s="174"/>
      <c r="B167" s="36"/>
      <c r="C167" s="779"/>
      <c r="D167" s="444"/>
      <c r="E167" s="425"/>
      <c r="F167" s="425"/>
      <c r="G167" s="425"/>
      <c r="H167" s="405"/>
      <c r="I167" s="409"/>
      <c r="J167" s="410"/>
      <c r="K167" s="437"/>
    </row>
    <row r="168" spans="1:11" s="4" customFormat="1" x14ac:dyDescent="0.2">
      <c r="A168" s="174"/>
      <c r="B168" s="36"/>
      <c r="C168" s="779"/>
      <c r="D168" s="444"/>
      <c r="E168" s="425"/>
      <c r="F168" s="425"/>
      <c r="G168" s="425"/>
      <c r="H168" s="405"/>
      <c r="I168" s="409"/>
      <c r="J168" s="410"/>
      <c r="K168" s="437"/>
    </row>
    <row r="169" spans="1:11" s="4" customFormat="1" x14ac:dyDescent="0.2">
      <c r="A169" s="174"/>
      <c r="B169" s="36"/>
      <c r="C169" s="779"/>
      <c r="D169" s="444"/>
      <c r="E169" s="425"/>
      <c r="F169" s="425"/>
      <c r="G169" s="425"/>
      <c r="H169" s="405"/>
      <c r="I169" s="409"/>
      <c r="J169" s="410"/>
      <c r="K169" s="437"/>
    </row>
    <row r="170" spans="1:11" s="4" customFormat="1" x14ac:dyDescent="0.2">
      <c r="A170" s="174"/>
      <c r="B170" s="36"/>
      <c r="C170" s="779"/>
      <c r="D170" s="444"/>
      <c r="E170" s="425"/>
      <c r="F170" s="425"/>
      <c r="G170" s="425"/>
      <c r="H170" s="405"/>
      <c r="I170" s="409"/>
      <c r="J170" s="410"/>
      <c r="K170" s="437"/>
    </row>
    <row r="171" spans="1:11" s="4" customFormat="1" x14ac:dyDescent="0.2">
      <c r="A171" s="174"/>
      <c r="B171" s="36"/>
      <c r="C171" s="779"/>
      <c r="D171" s="444"/>
      <c r="E171" s="425"/>
      <c r="F171" s="425"/>
      <c r="G171" s="425"/>
      <c r="H171" s="405"/>
      <c r="I171" s="409"/>
      <c r="J171" s="410"/>
      <c r="K171" s="437"/>
    </row>
    <row r="172" spans="1:11" s="4" customFormat="1" x14ac:dyDescent="0.2">
      <c r="A172" s="174"/>
      <c r="B172" s="36"/>
      <c r="C172" s="779"/>
      <c r="D172" s="444"/>
      <c r="E172" s="425"/>
      <c r="F172" s="425"/>
      <c r="G172" s="425"/>
      <c r="H172" s="405"/>
      <c r="I172" s="409"/>
      <c r="J172" s="410"/>
      <c r="K172" s="437"/>
    </row>
    <row r="173" spans="1:11" s="4" customFormat="1" x14ac:dyDescent="0.2">
      <c r="A173" s="174"/>
      <c r="B173" s="36"/>
      <c r="C173" s="779"/>
      <c r="D173" s="444"/>
      <c r="E173" s="425"/>
      <c r="F173" s="425"/>
      <c r="G173" s="425"/>
      <c r="H173" s="405"/>
      <c r="I173" s="409"/>
      <c r="J173" s="410"/>
      <c r="K173" s="437"/>
    </row>
    <row r="174" spans="1:11" s="4" customFormat="1" x14ac:dyDescent="0.2">
      <c r="A174" s="174"/>
      <c r="B174" s="36"/>
      <c r="C174" s="779"/>
      <c r="D174" s="444"/>
      <c r="E174" s="425"/>
      <c r="F174" s="425"/>
      <c r="G174" s="425"/>
      <c r="H174" s="405"/>
      <c r="I174" s="409"/>
      <c r="J174" s="410"/>
      <c r="K174" s="437"/>
    </row>
    <row r="175" spans="1:11" s="4" customFormat="1" x14ac:dyDescent="0.2">
      <c r="A175" s="174"/>
      <c r="B175" s="36"/>
      <c r="C175" s="779"/>
      <c r="D175" s="444"/>
      <c r="E175" s="425"/>
      <c r="F175" s="425"/>
      <c r="G175" s="425"/>
      <c r="H175" s="405"/>
      <c r="I175" s="409"/>
      <c r="J175" s="410"/>
      <c r="K175" s="437"/>
    </row>
    <row r="176" spans="1:11" s="4" customFormat="1" x14ac:dyDescent="0.2">
      <c r="A176" s="174"/>
      <c r="B176" s="36"/>
      <c r="C176" s="779"/>
      <c r="D176" s="444"/>
      <c r="E176" s="425"/>
      <c r="F176" s="425"/>
      <c r="G176" s="425"/>
      <c r="H176" s="405"/>
      <c r="I176" s="409"/>
      <c r="J176" s="410"/>
      <c r="K176" s="437"/>
    </row>
    <row r="177" spans="1:11" s="4" customFormat="1" x14ac:dyDescent="0.2">
      <c r="A177" s="174"/>
      <c r="B177" s="36"/>
      <c r="C177" s="779"/>
      <c r="D177" s="444"/>
      <c r="E177" s="425"/>
      <c r="F177" s="425"/>
      <c r="G177" s="425"/>
      <c r="H177" s="405"/>
      <c r="I177" s="409"/>
      <c r="J177" s="410"/>
      <c r="K177" s="437"/>
    </row>
    <row r="178" spans="1:11" s="4" customFormat="1" x14ac:dyDescent="0.2">
      <c r="A178" s="174"/>
      <c r="B178" s="36"/>
      <c r="C178" s="779"/>
      <c r="D178" s="444"/>
      <c r="E178" s="425"/>
      <c r="F178" s="425"/>
      <c r="G178" s="425"/>
      <c r="H178" s="405"/>
      <c r="I178" s="409"/>
      <c r="J178" s="410"/>
      <c r="K178" s="437"/>
    </row>
    <row r="179" spans="1:11" s="4" customFormat="1" x14ac:dyDescent="0.2">
      <c r="A179" s="174"/>
      <c r="B179" s="36"/>
      <c r="C179" s="779"/>
      <c r="D179" s="444"/>
      <c r="E179" s="425"/>
      <c r="F179" s="425"/>
      <c r="G179" s="425"/>
      <c r="H179" s="405"/>
      <c r="I179" s="409"/>
      <c r="J179" s="410"/>
      <c r="K179" s="437"/>
    </row>
    <row r="180" spans="1:11" s="4" customFormat="1" x14ac:dyDescent="0.2">
      <c r="A180" s="174"/>
      <c r="B180" s="36"/>
      <c r="C180" s="779"/>
      <c r="D180" s="444"/>
      <c r="E180" s="425"/>
      <c r="F180" s="425"/>
      <c r="G180" s="425"/>
      <c r="H180" s="405"/>
      <c r="I180" s="409"/>
      <c r="J180" s="410"/>
      <c r="K180" s="437"/>
    </row>
    <row r="181" spans="1:11" s="4" customFormat="1" x14ac:dyDescent="0.2">
      <c r="A181" s="174"/>
      <c r="B181" s="36"/>
      <c r="C181" s="779"/>
      <c r="D181" s="444"/>
      <c r="E181" s="425"/>
      <c r="F181" s="425"/>
      <c r="G181" s="425"/>
      <c r="H181" s="405"/>
      <c r="I181" s="409"/>
      <c r="J181" s="410"/>
      <c r="K181" s="437"/>
    </row>
    <row r="182" spans="1:11" s="4" customFormat="1" x14ac:dyDescent="0.2">
      <c r="A182" s="174"/>
      <c r="B182" s="36"/>
      <c r="C182" s="779"/>
      <c r="D182" s="444"/>
      <c r="E182" s="425"/>
      <c r="F182" s="425"/>
      <c r="G182" s="425"/>
      <c r="H182" s="405"/>
      <c r="I182" s="409"/>
      <c r="J182" s="410"/>
      <c r="K182" s="437"/>
    </row>
    <row r="183" spans="1:11" s="4" customFormat="1" x14ac:dyDescent="0.2">
      <c r="A183" s="174"/>
      <c r="B183" s="36"/>
      <c r="C183" s="779"/>
      <c r="D183" s="444"/>
      <c r="E183" s="425"/>
      <c r="F183" s="425"/>
      <c r="G183" s="425"/>
      <c r="H183" s="405"/>
      <c r="I183" s="409"/>
      <c r="J183" s="410"/>
      <c r="K183" s="437"/>
    </row>
    <row r="184" spans="1:11" s="4" customFormat="1" x14ac:dyDescent="0.2">
      <c r="A184" s="174"/>
      <c r="B184" s="36"/>
      <c r="C184" s="779"/>
      <c r="D184" s="444"/>
      <c r="E184" s="425"/>
      <c r="F184" s="425"/>
      <c r="G184" s="425"/>
      <c r="H184" s="405"/>
      <c r="I184" s="409"/>
      <c r="J184" s="410"/>
      <c r="K184" s="437"/>
    </row>
    <row r="185" spans="1:11" s="4" customFormat="1" ht="17.25" customHeight="1" x14ac:dyDescent="0.2">
      <c r="A185" s="37"/>
      <c r="B185" s="36"/>
      <c r="C185" s="779"/>
      <c r="D185" s="444"/>
      <c r="E185" s="425"/>
      <c r="F185" s="425"/>
      <c r="G185" s="425"/>
      <c r="H185" s="405"/>
      <c r="I185" s="409"/>
      <c r="J185" s="410"/>
      <c r="K185" s="437"/>
    </row>
    <row r="186" spans="1:11" s="8" customFormat="1" ht="15.75" thickBot="1" x14ac:dyDescent="0.3">
      <c r="A186" s="31"/>
      <c r="B186" s="32" t="s">
        <v>111</v>
      </c>
      <c r="C186" s="772"/>
      <c r="D186" s="445"/>
      <c r="E186" s="412"/>
      <c r="F186" s="412"/>
      <c r="G186" s="412"/>
      <c r="H186" s="411"/>
      <c r="I186" s="413"/>
      <c r="J186" s="413">
        <f>SUM(J153:J185)</f>
        <v>2700620.92</v>
      </c>
      <c r="K186" s="448">
        <v>5</v>
      </c>
    </row>
    <row r="187" spans="1:11" s="8" customFormat="1" ht="15.75" thickTop="1" x14ac:dyDescent="0.25">
      <c r="A187" s="58"/>
      <c r="B187" s="59"/>
      <c r="C187" s="863"/>
      <c r="D187" s="465"/>
      <c r="E187" s="466"/>
      <c r="F187" s="466"/>
      <c r="G187" s="466"/>
      <c r="H187" s="467"/>
      <c r="I187" s="468"/>
      <c r="J187" s="469"/>
      <c r="K187" s="448"/>
    </row>
    <row r="188" spans="1:11" s="4" customFormat="1" ht="15" x14ac:dyDescent="0.2">
      <c r="A188" s="37"/>
      <c r="B188" s="46" t="s">
        <v>4056</v>
      </c>
      <c r="C188" s="770"/>
      <c r="D188" s="444"/>
      <c r="E188" s="425"/>
      <c r="F188" s="425"/>
      <c r="G188" s="425"/>
      <c r="H188" s="405"/>
      <c r="I188" s="409"/>
      <c r="J188" s="453"/>
      <c r="K188" s="437"/>
    </row>
    <row r="189" spans="1:11" s="4" customFormat="1" x14ac:dyDescent="0.2">
      <c r="A189" s="37"/>
      <c r="B189" s="36"/>
      <c r="C189" s="770"/>
      <c r="D189" s="407"/>
      <c r="E189" s="425"/>
      <c r="F189" s="425"/>
      <c r="G189" s="425"/>
      <c r="H189" s="405"/>
      <c r="I189" s="409"/>
      <c r="J189" s="453"/>
      <c r="K189" s="437"/>
    </row>
    <row r="190" spans="1:11" s="4" customFormat="1" ht="42.75" x14ac:dyDescent="0.2">
      <c r="A190" s="37"/>
      <c r="B190" s="39" t="s">
        <v>4057</v>
      </c>
      <c r="C190" s="770"/>
      <c r="D190" s="407"/>
      <c r="E190" s="425"/>
      <c r="F190" s="425"/>
      <c r="G190" s="425"/>
      <c r="H190" s="405"/>
      <c r="I190" s="409"/>
      <c r="J190" s="453"/>
      <c r="K190" s="437"/>
    </row>
    <row r="191" spans="1:11" s="4" customFormat="1" x14ac:dyDescent="0.2">
      <c r="A191" s="37"/>
      <c r="B191" s="36"/>
      <c r="C191" s="770"/>
      <c r="D191" s="407"/>
      <c r="E191" s="425"/>
      <c r="F191" s="425"/>
      <c r="G191" s="425"/>
      <c r="H191" s="405"/>
      <c r="I191" s="409"/>
      <c r="J191" s="453"/>
      <c r="K191" s="437"/>
    </row>
    <row r="192" spans="1:11" s="4" customFormat="1" x14ac:dyDescent="0.2">
      <c r="A192" s="37" t="s">
        <v>77</v>
      </c>
      <c r="B192" s="36" t="s">
        <v>4058</v>
      </c>
      <c r="C192" s="770">
        <v>1</v>
      </c>
      <c r="D192" s="407" t="s">
        <v>199</v>
      </c>
      <c r="E192" s="545">
        <v>71363.320000000007</v>
      </c>
      <c r="F192" s="545">
        <v>5097.38</v>
      </c>
      <c r="G192" s="545">
        <v>15292.14</v>
      </c>
      <c r="H192" s="545">
        <v>57033.87</v>
      </c>
      <c r="I192" s="546">
        <f>E192+F192+G192+H192</f>
        <v>148786.71</v>
      </c>
      <c r="J192" s="547">
        <f>I192*C192</f>
        <v>148786.71</v>
      </c>
      <c r="K192" s="437"/>
    </row>
    <row r="193" spans="1:11" s="4" customFormat="1" ht="16.5" customHeight="1" x14ac:dyDescent="0.2">
      <c r="A193" s="37"/>
      <c r="B193" s="36"/>
      <c r="C193" s="770"/>
      <c r="D193" s="407"/>
      <c r="E193" s="425"/>
      <c r="F193" s="425"/>
      <c r="G193" s="425"/>
      <c r="H193" s="405"/>
      <c r="I193" s="409"/>
      <c r="J193" s="453"/>
      <c r="K193" s="437"/>
    </row>
    <row r="194" spans="1:11" s="4" customFormat="1" ht="15" x14ac:dyDescent="0.2">
      <c r="A194" s="37"/>
      <c r="B194" s="46" t="s">
        <v>4059</v>
      </c>
      <c r="C194" s="770"/>
      <c r="D194" s="407"/>
      <c r="E194" s="425"/>
      <c r="F194" s="425"/>
      <c r="G194" s="425"/>
      <c r="H194" s="405"/>
      <c r="I194" s="409"/>
      <c r="J194" s="453"/>
      <c r="K194" s="437"/>
    </row>
    <row r="195" spans="1:11" s="4" customFormat="1" x14ac:dyDescent="0.2">
      <c r="A195" s="37"/>
      <c r="B195" s="36"/>
      <c r="C195" s="770"/>
      <c r="D195" s="407"/>
      <c r="E195" s="425"/>
      <c r="F195" s="425"/>
      <c r="G195" s="425"/>
      <c r="H195" s="405"/>
      <c r="I195" s="409"/>
      <c r="J195" s="453"/>
      <c r="K195" s="437"/>
    </row>
    <row r="196" spans="1:11" s="4" customFormat="1" ht="28.5" x14ac:dyDescent="0.2">
      <c r="A196" s="37"/>
      <c r="B196" s="36" t="s">
        <v>4060</v>
      </c>
      <c r="C196" s="770"/>
      <c r="D196" s="407"/>
      <c r="E196" s="425"/>
      <c r="F196" s="425"/>
      <c r="G196" s="425"/>
      <c r="H196" s="405"/>
      <c r="I196" s="409"/>
      <c r="J196" s="453"/>
      <c r="K196" s="437"/>
    </row>
    <row r="197" spans="1:11" s="4" customFormat="1" x14ac:dyDescent="0.2">
      <c r="A197" s="37"/>
      <c r="B197" s="36"/>
      <c r="C197" s="770"/>
      <c r="D197" s="407"/>
      <c r="E197" s="425"/>
      <c r="F197" s="425"/>
      <c r="G197" s="425"/>
      <c r="H197" s="405"/>
      <c r="I197" s="409"/>
      <c r="J197" s="453"/>
      <c r="K197" s="437"/>
    </row>
    <row r="198" spans="1:11" s="4" customFormat="1" x14ac:dyDescent="0.2">
      <c r="A198" s="37" t="s">
        <v>78</v>
      </c>
      <c r="B198" s="36" t="s">
        <v>4061</v>
      </c>
      <c r="C198" s="770">
        <v>2</v>
      </c>
      <c r="D198" s="407" t="s">
        <v>199</v>
      </c>
      <c r="E198" s="545">
        <v>46991.08</v>
      </c>
      <c r="F198" s="545">
        <v>3356.51</v>
      </c>
      <c r="G198" s="545">
        <v>10069.52</v>
      </c>
      <c r="H198" s="545">
        <v>38193.64</v>
      </c>
      <c r="I198" s="546">
        <f>E198+F198+G198+H198</f>
        <v>98610.75</v>
      </c>
      <c r="J198" s="547">
        <f>I198*C198</f>
        <v>197221.5</v>
      </c>
      <c r="K198" s="437"/>
    </row>
    <row r="199" spans="1:11" s="4" customFormat="1" x14ac:dyDescent="0.2">
      <c r="A199" s="37"/>
      <c r="B199" s="36"/>
      <c r="C199" s="770"/>
      <c r="D199" s="407"/>
      <c r="E199" s="425"/>
      <c r="F199" s="425"/>
      <c r="G199" s="425"/>
      <c r="H199" s="405"/>
      <c r="I199" s="409"/>
      <c r="J199" s="453"/>
      <c r="K199" s="437"/>
    </row>
    <row r="200" spans="1:11" s="4" customFormat="1" x14ac:dyDescent="0.2">
      <c r="A200" s="37"/>
      <c r="B200" s="36"/>
      <c r="C200" s="770"/>
      <c r="D200" s="407"/>
      <c r="E200" s="425"/>
      <c r="F200" s="425"/>
      <c r="G200" s="425"/>
      <c r="H200" s="405"/>
      <c r="I200" s="409"/>
      <c r="J200" s="453"/>
      <c r="K200" s="437"/>
    </row>
    <row r="201" spans="1:11" s="4" customFormat="1" x14ac:dyDescent="0.2">
      <c r="A201" s="37"/>
      <c r="B201" s="36"/>
      <c r="C201" s="770"/>
      <c r="D201" s="407"/>
      <c r="E201" s="425"/>
      <c r="F201" s="425"/>
      <c r="G201" s="425"/>
      <c r="H201" s="405"/>
      <c r="I201" s="409"/>
      <c r="J201" s="453"/>
      <c r="K201" s="437"/>
    </row>
    <row r="202" spans="1:11" s="4" customFormat="1" x14ac:dyDescent="0.2">
      <c r="A202" s="37"/>
      <c r="B202" s="36"/>
      <c r="C202" s="770"/>
      <c r="D202" s="407"/>
      <c r="E202" s="425"/>
      <c r="F202" s="425"/>
      <c r="G202" s="425"/>
      <c r="H202" s="405"/>
      <c r="I202" s="409"/>
      <c r="J202" s="453"/>
      <c r="K202" s="437"/>
    </row>
    <row r="203" spans="1:11" s="4" customFormat="1" x14ac:dyDescent="0.2">
      <c r="A203" s="37"/>
      <c r="B203" s="36"/>
      <c r="C203" s="770"/>
      <c r="D203" s="407"/>
      <c r="E203" s="425"/>
      <c r="F203" s="425"/>
      <c r="G203" s="425"/>
      <c r="H203" s="405"/>
      <c r="I203" s="409"/>
      <c r="J203" s="453"/>
      <c r="K203" s="437"/>
    </row>
    <row r="204" spans="1:11" s="4" customFormat="1" x14ac:dyDescent="0.2">
      <c r="A204" s="37"/>
      <c r="B204" s="36"/>
      <c r="C204" s="770"/>
      <c r="D204" s="407"/>
      <c r="E204" s="425"/>
      <c r="F204" s="425"/>
      <c r="G204" s="425"/>
      <c r="H204" s="405"/>
      <c r="I204" s="409"/>
      <c r="J204" s="453"/>
      <c r="K204" s="437"/>
    </row>
    <row r="205" spans="1:11" s="4" customFormat="1" x14ac:dyDescent="0.2">
      <c r="A205" s="37"/>
      <c r="B205" s="36"/>
      <c r="C205" s="770"/>
      <c r="D205" s="407"/>
      <c r="E205" s="425"/>
      <c r="F205" s="425"/>
      <c r="G205" s="425"/>
      <c r="H205" s="405"/>
      <c r="I205" s="409"/>
      <c r="J205" s="453"/>
      <c r="K205" s="437"/>
    </row>
    <row r="206" spans="1:11" s="4" customFormat="1" x14ac:dyDescent="0.2">
      <c r="A206" s="37"/>
      <c r="B206" s="36"/>
      <c r="C206" s="770"/>
      <c r="D206" s="407"/>
      <c r="E206" s="425"/>
      <c r="F206" s="425"/>
      <c r="G206" s="425"/>
      <c r="H206" s="405"/>
      <c r="I206" s="409"/>
      <c r="J206" s="453"/>
      <c r="K206" s="437"/>
    </row>
    <row r="207" spans="1:11" s="4" customFormat="1" x14ac:dyDescent="0.2">
      <c r="A207" s="37"/>
      <c r="B207" s="36"/>
      <c r="C207" s="770"/>
      <c r="D207" s="407"/>
      <c r="E207" s="425"/>
      <c r="F207" s="425"/>
      <c r="G207" s="425"/>
      <c r="H207" s="405"/>
      <c r="I207" s="409"/>
      <c r="J207" s="453"/>
      <c r="K207" s="437"/>
    </row>
    <row r="208" spans="1:11" s="4" customFormat="1" x14ac:dyDescent="0.2">
      <c r="A208" s="37"/>
      <c r="B208" s="36"/>
      <c r="C208" s="770"/>
      <c r="D208" s="407"/>
      <c r="E208" s="425"/>
      <c r="F208" s="425"/>
      <c r="G208" s="425"/>
      <c r="H208" s="405"/>
      <c r="I208" s="409"/>
      <c r="J208" s="453"/>
      <c r="K208" s="437"/>
    </row>
    <row r="209" spans="1:11" s="4" customFormat="1" x14ac:dyDescent="0.2">
      <c r="A209" s="37"/>
      <c r="B209" s="36"/>
      <c r="C209" s="770"/>
      <c r="D209" s="407"/>
      <c r="E209" s="425"/>
      <c r="F209" s="425"/>
      <c r="G209" s="425"/>
      <c r="H209" s="405"/>
      <c r="I209" s="409"/>
      <c r="J209" s="453"/>
      <c r="K209" s="437"/>
    </row>
    <row r="210" spans="1:11" s="4" customFormat="1" x14ac:dyDescent="0.2">
      <c r="A210" s="37"/>
      <c r="B210" s="36"/>
      <c r="C210" s="770"/>
      <c r="D210" s="407"/>
      <c r="E210" s="425"/>
      <c r="F210" s="425"/>
      <c r="G210" s="425"/>
      <c r="H210" s="405"/>
      <c r="I210" s="409"/>
      <c r="J210" s="453"/>
      <c r="K210" s="437"/>
    </row>
    <row r="211" spans="1:11" s="4" customFormat="1" x14ac:dyDescent="0.2">
      <c r="A211" s="37"/>
      <c r="B211" s="36"/>
      <c r="C211" s="770"/>
      <c r="D211" s="407"/>
      <c r="E211" s="425"/>
      <c r="F211" s="425"/>
      <c r="G211" s="425"/>
      <c r="H211" s="405"/>
      <c r="I211" s="409"/>
      <c r="J211" s="453"/>
      <c r="K211" s="437"/>
    </row>
    <row r="212" spans="1:11" s="4" customFormat="1" x14ac:dyDescent="0.2">
      <c r="A212" s="37"/>
      <c r="B212" s="36"/>
      <c r="C212" s="770"/>
      <c r="D212" s="407"/>
      <c r="E212" s="425"/>
      <c r="F212" s="425"/>
      <c r="G212" s="425"/>
      <c r="H212" s="405"/>
      <c r="I212" s="409"/>
      <c r="J212" s="453"/>
      <c r="K212" s="437"/>
    </row>
    <row r="213" spans="1:11" s="4" customFormat="1" x14ac:dyDescent="0.2">
      <c r="A213" s="37"/>
      <c r="B213" s="36"/>
      <c r="C213" s="770"/>
      <c r="D213" s="407"/>
      <c r="E213" s="425"/>
      <c r="F213" s="425"/>
      <c r="G213" s="425"/>
      <c r="H213" s="405"/>
      <c r="I213" s="409"/>
      <c r="J213" s="453"/>
      <c r="K213" s="437"/>
    </row>
    <row r="214" spans="1:11" s="4" customFormat="1" x14ac:dyDescent="0.2">
      <c r="A214" s="37"/>
      <c r="B214" s="36"/>
      <c r="C214" s="770"/>
      <c r="D214" s="407"/>
      <c r="E214" s="425"/>
      <c r="F214" s="425"/>
      <c r="G214" s="425"/>
      <c r="H214" s="405"/>
      <c r="I214" s="409"/>
      <c r="J214" s="453"/>
      <c r="K214" s="437"/>
    </row>
    <row r="215" spans="1:11" s="4" customFormat="1" x14ac:dyDescent="0.2">
      <c r="A215" s="37"/>
      <c r="B215" s="36"/>
      <c r="C215" s="770"/>
      <c r="D215" s="407"/>
      <c r="E215" s="425"/>
      <c r="F215" s="425"/>
      <c r="G215" s="425"/>
      <c r="H215" s="405"/>
      <c r="I215" s="409"/>
      <c r="J215" s="453"/>
      <c r="K215" s="437"/>
    </row>
    <row r="216" spans="1:11" s="4" customFormat="1" ht="8.25" customHeight="1" x14ac:dyDescent="0.2">
      <c r="A216" s="37"/>
      <c r="B216" s="36"/>
      <c r="C216" s="770"/>
      <c r="D216" s="407"/>
      <c r="E216" s="425"/>
      <c r="F216" s="425"/>
      <c r="G216" s="425"/>
      <c r="H216" s="405"/>
      <c r="I216" s="409"/>
      <c r="J216" s="453"/>
      <c r="K216" s="437"/>
    </row>
    <row r="217" spans="1:11" s="4" customFormat="1" x14ac:dyDescent="0.2">
      <c r="A217" s="37"/>
      <c r="B217" s="36"/>
      <c r="C217" s="770"/>
      <c r="D217" s="407"/>
      <c r="E217" s="425"/>
      <c r="F217" s="425"/>
      <c r="G217" s="425"/>
      <c r="H217" s="405"/>
      <c r="I217" s="409"/>
      <c r="J217" s="453"/>
      <c r="K217" s="437"/>
    </row>
    <row r="218" spans="1:11" s="4" customFormat="1" hidden="1" x14ac:dyDescent="0.2">
      <c r="A218" s="37"/>
      <c r="B218" s="36"/>
      <c r="C218" s="770"/>
      <c r="D218" s="407"/>
      <c r="E218" s="425"/>
      <c r="F218" s="425"/>
      <c r="G218" s="425"/>
      <c r="H218" s="405"/>
      <c r="I218" s="409"/>
      <c r="J218" s="453"/>
      <c r="K218" s="437"/>
    </row>
    <row r="219" spans="1:11" s="4" customFormat="1" x14ac:dyDescent="0.2">
      <c r="A219" s="37"/>
      <c r="B219" s="36"/>
      <c r="C219" s="770"/>
      <c r="D219" s="407"/>
      <c r="E219" s="425"/>
      <c r="F219" s="425"/>
      <c r="G219" s="425"/>
      <c r="H219" s="405"/>
      <c r="I219" s="409"/>
      <c r="J219" s="453"/>
      <c r="K219" s="437"/>
    </row>
    <row r="220" spans="1:11" s="4" customFormat="1" x14ac:dyDescent="0.2">
      <c r="A220" s="37"/>
      <c r="B220" s="36"/>
      <c r="C220" s="770"/>
      <c r="D220" s="407"/>
      <c r="E220" s="425"/>
      <c r="F220" s="425"/>
      <c r="G220" s="425"/>
      <c r="H220" s="405"/>
      <c r="I220" s="409"/>
      <c r="J220" s="453"/>
      <c r="K220" s="437"/>
    </row>
    <row r="221" spans="1:11" s="4" customFormat="1" x14ac:dyDescent="0.2">
      <c r="A221" s="37"/>
      <c r="B221" s="36"/>
      <c r="C221" s="770"/>
      <c r="D221" s="407"/>
      <c r="E221" s="425"/>
      <c r="F221" s="425"/>
      <c r="G221" s="425"/>
      <c r="H221" s="405"/>
      <c r="I221" s="409"/>
      <c r="J221" s="453"/>
      <c r="K221" s="437"/>
    </row>
    <row r="222" spans="1:11" s="8" customFormat="1" ht="15.75" thickBot="1" x14ac:dyDescent="0.3">
      <c r="A222" s="31"/>
      <c r="B222" s="32" t="s">
        <v>111</v>
      </c>
      <c r="C222" s="772"/>
      <c r="D222" s="445"/>
      <c r="E222" s="412"/>
      <c r="F222" s="412"/>
      <c r="G222" s="412"/>
      <c r="H222" s="411"/>
      <c r="I222" s="413"/>
      <c r="J222" s="413">
        <f>SUM(J189:J221)</f>
        <v>346008.21</v>
      </c>
      <c r="K222" s="448">
        <v>6</v>
      </c>
    </row>
    <row r="223" spans="1:11" ht="15" thickTop="1" x14ac:dyDescent="0.2">
      <c r="A223" s="37"/>
      <c r="B223" s="36"/>
      <c r="C223" s="770"/>
      <c r="D223" s="407"/>
      <c r="E223" s="425"/>
      <c r="F223" s="425"/>
      <c r="G223" s="425"/>
      <c r="H223" s="405"/>
      <c r="I223" s="409"/>
      <c r="J223" s="410"/>
    </row>
    <row r="224" spans="1:11" x14ac:dyDescent="0.2">
      <c r="A224" s="28"/>
      <c r="B224" s="30" t="s">
        <v>152</v>
      </c>
      <c r="C224" s="770"/>
      <c r="D224" s="407"/>
      <c r="E224" s="425"/>
      <c r="F224" s="425"/>
      <c r="G224" s="425"/>
      <c r="H224" s="405"/>
      <c r="I224" s="409"/>
      <c r="J224" s="410"/>
    </row>
    <row r="225" spans="1:10" x14ac:dyDescent="0.2">
      <c r="A225" s="28"/>
      <c r="B225" s="30"/>
      <c r="C225" s="770"/>
      <c r="D225" s="407"/>
      <c r="E225" s="425"/>
      <c r="F225" s="425"/>
      <c r="G225" s="425"/>
      <c r="H225" s="405"/>
      <c r="I225" s="409"/>
      <c r="J225" s="410"/>
    </row>
    <row r="226" spans="1:10" ht="99.75" x14ac:dyDescent="0.2">
      <c r="A226" s="28"/>
      <c r="B226" s="2" t="s">
        <v>153</v>
      </c>
      <c r="C226" s="770"/>
      <c r="D226" s="407"/>
      <c r="E226" s="425"/>
      <c r="F226" s="425"/>
      <c r="G226" s="425"/>
      <c r="H226" s="405"/>
      <c r="I226" s="409"/>
      <c r="J226" s="410"/>
    </row>
    <row r="227" spans="1:10" x14ac:dyDescent="0.2">
      <c r="A227" s="28"/>
      <c r="B227" s="2"/>
      <c r="C227" s="770"/>
      <c r="D227" s="407"/>
      <c r="E227" s="425"/>
      <c r="F227" s="425"/>
      <c r="G227" s="425"/>
      <c r="H227" s="405"/>
      <c r="I227" s="409"/>
      <c r="J227" s="410"/>
    </row>
    <row r="228" spans="1:10" x14ac:dyDescent="0.2">
      <c r="A228" s="28" t="s">
        <v>77</v>
      </c>
      <c r="B228" s="2" t="s">
        <v>154</v>
      </c>
      <c r="C228" s="770"/>
      <c r="D228" s="407"/>
      <c r="E228" s="425"/>
      <c r="F228" s="425"/>
      <c r="G228" s="425"/>
      <c r="H228" s="405"/>
      <c r="I228" s="409"/>
      <c r="J228" s="410"/>
    </row>
    <row r="229" spans="1:10" x14ac:dyDescent="0.2">
      <c r="A229" s="28"/>
      <c r="B229" s="35"/>
      <c r="C229" s="770"/>
      <c r="D229" s="407"/>
      <c r="E229" s="425"/>
      <c r="F229" s="425"/>
      <c r="G229" s="425"/>
      <c r="H229" s="405"/>
      <c r="I229" s="409"/>
      <c r="J229" s="410"/>
    </row>
    <row r="230" spans="1:10" x14ac:dyDescent="0.2">
      <c r="A230" s="28" t="s">
        <v>78</v>
      </c>
      <c r="B230" s="2" t="s">
        <v>154</v>
      </c>
      <c r="C230" s="770"/>
      <c r="D230" s="407"/>
      <c r="E230" s="425"/>
      <c r="F230" s="425"/>
      <c r="G230" s="425"/>
      <c r="H230" s="405"/>
      <c r="I230" s="409"/>
      <c r="J230" s="410"/>
    </row>
    <row r="231" spans="1:10" x14ac:dyDescent="0.2">
      <c r="A231" s="28"/>
      <c r="B231" s="35"/>
      <c r="C231" s="770"/>
      <c r="D231" s="407"/>
      <c r="E231" s="425"/>
      <c r="F231" s="425"/>
      <c r="G231" s="425"/>
      <c r="H231" s="405"/>
      <c r="I231" s="409"/>
      <c r="J231" s="410"/>
    </row>
    <row r="232" spans="1:10" x14ac:dyDescent="0.2">
      <c r="A232" s="28" t="s">
        <v>79</v>
      </c>
      <c r="B232" s="2" t="s">
        <v>154</v>
      </c>
      <c r="C232" s="770"/>
      <c r="D232" s="407"/>
      <c r="E232" s="425"/>
      <c r="F232" s="425"/>
      <c r="G232" s="425"/>
      <c r="H232" s="405"/>
      <c r="I232" s="409"/>
      <c r="J232" s="410"/>
    </row>
    <row r="233" spans="1:10" x14ac:dyDescent="0.2">
      <c r="A233" s="28"/>
      <c r="B233" s="2"/>
      <c r="C233" s="770"/>
      <c r="D233" s="407"/>
      <c r="E233" s="425"/>
      <c r="F233" s="425"/>
      <c r="G233" s="425"/>
      <c r="H233" s="405"/>
      <c r="I233" s="409"/>
      <c r="J233" s="410"/>
    </row>
    <row r="234" spans="1:10" x14ac:dyDescent="0.2">
      <c r="A234" s="28" t="s">
        <v>80</v>
      </c>
      <c r="B234" s="2" t="s">
        <v>154</v>
      </c>
      <c r="C234" s="770"/>
      <c r="D234" s="407"/>
      <c r="E234" s="425"/>
      <c r="F234" s="425"/>
      <c r="G234" s="425"/>
      <c r="H234" s="405"/>
      <c r="I234" s="409"/>
      <c r="J234" s="410"/>
    </row>
    <row r="235" spans="1:10" x14ac:dyDescent="0.2">
      <c r="A235" s="28"/>
      <c r="B235" s="35"/>
      <c r="C235" s="770"/>
      <c r="D235" s="407"/>
      <c r="E235" s="425"/>
      <c r="F235" s="425"/>
      <c r="G235" s="425"/>
      <c r="H235" s="405"/>
      <c r="I235" s="409"/>
      <c r="J235" s="410"/>
    </row>
    <row r="236" spans="1:10" x14ac:dyDescent="0.2">
      <c r="A236" s="28" t="s">
        <v>81</v>
      </c>
      <c r="B236" s="2" t="s">
        <v>154</v>
      </c>
      <c r="C236" s="770"/>
      <c r="D236" s="407"/>
      <c r="E236" s="425"/>
      <c r="F236" s="425"/>
      <c r="G236" s="425"/>
      <c r="H236" s="405"/>
      <c r="I236" s="409"/>
      <c r="J236" s="410"/>
    </row>
    <row r="237" spans="1:10" x14ac:dyDescent="0.2">
      <c r="A237" s="28"/>
      <c r="B237" s="35"/>
      <c r="C237" s="770"/>
      <c r="D237" s="407"/>
      <c r="E237" s="425"/>
      <c r="F237" s="425"/>
      <c r="G237" s="425"/>
      <c r="H237" s="405"/>
      <c r="I237" s="409"/>
      <c r="J237" s="410"/>
    </row>
    <row r="238" spans="1:10" x14ac:dyDescent="0.2">
      <c r="A238" s="28" t="s">
        <v>92</v>
      </c>
      <c r="B238" s="2" t="s">
        <v>154</v>
      </c>
      <c r="C238" s="770"/>
      <c r="D238" s="407"/>
      <c r="E238" s="425"/>
      <c r="F238" s="425"/>
      <c r="G238" s="425"/>
      <c r="H238" s="405"/>
      <c r="I238" s="409"/>
      <c r="J238" s="410"/>
    </row>
    <row r="239" spans="1:10" x14ac:dyDescent="0.2">
      <c r="A239" s="28"/>
      <c r="B239" s="2"/>
      <c r="C239" s="770"/>
      <c r="D239" s="407"/>
      <c r="E239" s="425"/>
      <c r="F239" s="425"/>
      <c r="G239" s="425"/>
      <c r="H239" s="405"/>
      <c r="I239" s="409"/>
      <c r="J239" s="410"/>
    </row>
    <row r="240" spans="1:10" x14ac:dyDescent="0.2">
      <c r="A240" s="28" t="s">
        <v>94</v>
      </c>
      <c r="B240" s="2" t="s">
        <v>154</v>
      </c>
      <c r="C240" s="770"/>
      <c r="D240" s="407"/>
      <c r="E240" s="425"/>
      <c r="F240" s="425"/>
      <c r="G240" s="425"/>
      <c r="H240" s="405"/>
      <c r="I240" s="409"/>
      <c r="J240" s="410"/>
    </row>
    <row r="241" spans="1:11" x14ac:dyDescent="0.2">
      <c r="A241" s="28"/>
      <c r="B241" s="35"/>
      <c r="C241" s="770"/>
      <c r="D241" s="407"/>
      <c r="E241" s="425"/>
      <c r="F241" s="425"/>
      <c r="G241" s="425"/>
      <c r="H241" s="405"/>
      <c r="I241" s="409"/>
      <c r="J241" s="410"/>
    </row>
    <row r="242" spans="1:11" x14ac:dyDescent="0.2">
      <c r="A242" s="28" t="s">
        <v>96</v>
      </c>
      <c r="B242" s="2" t="s">
        <v>154</v>
      </c>
      <c r="C242" s="770"/>
      <c r="D242" s="407"/>
      <c r="E242" s="425"/>
      <c r="F242" s="425"/>
      <c r="G242" s="425"/>
      <c r="H242" s="405"/>
      <c r="I242" s="409"/>
      <c r="J242" s="410"/>
    </row>
    <row r="243" spans="1:11" x14ac:dyDescent="0.2">
      <c r="A243" s="28"/>
      <c r="B243" s="35"/>
      <c r="C243" s="770"/>
      <c r="D243" s="407"/>
      <c r="E243" s="425"/>
      <c r="F243" s="425"/>
      <c r="G243" s="425"/>
      <c r="H243" s="405"/>
      <c r="I243" s="409"/>
      <c r="J243" s="410"/>
    </row>
    <row r="244" spans="1:11" x14ac:dyDescent="0.2">
      <c r="A244" s="28" t="s">
        <v>99</v>
      </c>
      <c r="B244" s="2" t="s">
        <v>154</v>
      </c>
      <c r="C244" s="770"/>
      <c r="D244" s="407"/>
      <c r="E244" s="425"/>
      <c r="F244" s="425"/>
      <c r="G244" s="425"/>
      <c r="H244" s="405"/>
      <c r="I244" s="409"/>
      <c r="J244" s="410"/>
    </row>
    <row r="245" spans="1:11" x14ac:dyDescent="0.2">
      <c r="A245" s="28"/>
      <c r="B245" s="2"/>
      <c r="C245" s="770"/>
      <c r="D245" s="407"/>
      <c r="E245" s="425"/>
      <c r="F245" s="425"/>
      <c r="G245" s="425"/>
      <c r="H245" s="405"/>
      <c r="I245" s="409"/>
      <c r="J245" s="410"/>
    </row>
    <row r="246" spans="1:11" x14ac:dyDescent="0.2">
      <c r="A246" s="28" t="s">
        <v>101</v>
      </c>
      <c r="B246" s="2" t="s">
        <v>154</v>
      </c>
      <c r="C246" s="770"/>
      <c r="D246" s="407"/>
      <c r="E246" s="425"/>
      <c r="F246" s="425"/>
      <c r="G246" s="425"/>
      <c r="H246" s="405"/>
      <c r="I246" s="409"/>
      <c r="J246" s="410"/>
    </row>
    <row r="247" spans="1:11" x14ac:dyDescent="0.2">
      <c r="A247" s="28"/>
      <c r="B247" s="2"/>
      <c r="C247" s="770"/>
      <c r="D247" s="407"/>
      <c r="E247" s="425"/>
      <c r="F247" s="425"/>
      <c r="G247" s="425"/>
      <c r="H247" s="405"/>
      <c r="I247" s="409"/>
      <c r="J247" s="410"/>
    </row>
    <row r="248" spans="1:11" x14ac:dyDescent="0.2">
      <c r="A248" s="28" t="s">
        <v>103</v>
      </c>
      <c r="B248" s="2" t="s">
        <v>154</v>
      </c>
      <c r="C248" s="770"/>
      <c r="D248" s="407"/>
      <c r="E248" s="425"/>
      <c r="F248" s="425"/>
      <c r="G248" s="425"/>
      <c r="H248" s="405"/>
      <c r="I248" s="409"/>
      <c r="J248" s="410"/>
    </row>
    <row r="249" spans="1:11" x14ac:dyDescent="0.2">
      <c r="A249" s="28"/>
      <c r="B249" s="2"/>
      <c r="C249" s="770"/>
      <c r="D249" s="407"/>
      <c r="E249" s="425"/>
      <c r="F249" s="425"/>
      <c r="G249" s="425"/>
      <c r="H249" s="405"/>
      <c r="I249" s="409"/>
      <c r="J249" s="410"/>
    </row>
    <row r="250" spans="1:11" x14ac:dyDescent="0.2">
      <c r="A250" s="28"/>
      <c r="B250" s="2"/>
      <c r="C250" s="770"/>
      <c r="D250" s="407"/>
      <c r="E250" s="425"/>
      <c r="F250" s="425"/>
      <c r="G250" s="425"/>
      <c r="H250" s="405"/>
      <c r="I250" s="409"/>
      <c r="J250" s="410"/>
    </row>
    <row r="251" spans="1:11" hidden="1" x14ac:dyDescent="0.2">
      <c r="A251" s="28"/>
      <c r="B251" s="2"/>
      <c r="C251" s="770"/>
      <c r="D251" s="407"/>
      <c r="E251" s="425"/>
      <c r="F251" s="425"/>
      <c r="G251" s="425"/>
      <c r="H251" s="405"/>
      <c r="I251" s="409"/>
      <c r="J251" s="410"/>
    </row>
    <row r="252" spans="1:11" x14ac:dyDescent="0.2">
      <c r="A252" s="28"/>
      <c r="B252" s="2"/>
      <c r="C252" s="770"/>
      <c r="D252" s="407"/>
      <c r="E252" s="425"/>
      <c r="F252" s="425"/>
      <c r="G252" s="425"/>
      <c r="H252" s="405"/>
      <c r="I252" s="409"/>
      <c r="J252" s="410"/>
    </row>
    <row r="253" spans="1:11" x14ac:dyDescent="0.2">
      <c r="A253" s="28"/>
      <c r="B253" s="2"/>
      <c r="C253" s="770"/>
      <c r="D253" s="407"/>
      <c r="E253" s="425"/>
      <c r="F253" s="425"/>
      <c r="G253" s="425"/>
      <c r="H253" s="405"/>
      <c r="I253" s="409"/>
      <c r="J253" s="410"/>
    </row>
    <row r="254" spans="1:11" x14ac:dyDescent="0.2">
      <c r="A254" s="37"/>
      <c r="B254" s="36"/>
      <c r="C254" s="770"/>
      <c r="D254" s="407"/>
      <c r="E254" s="425"/>
      <c r="F254" s="425"/>
      <c r="G254" s="425"/>
      <c r="H254" s="405"/>
      <c r="I254" s="409"/>
      <c r="J254" s="410"/>
    </row>
    <row r="255" spans="1:11" s="8" customFormat="1" ht="15.75" thickBot="1" x14ac:dyDescent="0.3">
      <c r="A255" s="31"/>
      <c r="B255" s="32" t="s">
        <v>111</v>
      </c>
      <c r="C255" s="772"/>
      <c r="D255" s="445"/>
      <c r="E255" s="412"/>
      <c r="F255" s="412"/>
      <c r="G255" s="412"/>
      <c r="H255" s="411"/>
      <c r="I255" s="413"/>
      <c r="J255" s="413">
        <f>SUM(J224:J254)</f>
        <v>0</v>
      </c>
      <c r="K255" s="448">
        <v>7</v>
      </c>
    </row>
    <row r="256" spans="1:11" ht="15" thickTop="1" x14ac:dyDescent="0.2">
      <c r="A256" s="37"/>
      <c r="B256" s="36"/>
      <c r="C256" s="770"/>
      <c r="D256" s="407"/>
      <c r="E256" s="425"/>
      <c r="F256" s="425"/>
      <c r="G256" s="425"/>
      <c r="H256" s="405"/>
      <c r="I256" s="409"/>
      <c r="J256" s="410"/>
    </row>
    <row r="257" spans="1:11" ht="15" x14ac:dyDescent="0.2">
      <c r="A257" s="28"/>
      <c r="B257" s="29" t="s">
        <v>155</v>
      </c>
      <c r="C257" s="770"/>
      <c r="D257" s="407"/>
      <c r="E257" s="425"/>
      <c r="F257" s="425"/>
      <c r="G257" s="425"/>
      <c r="H257" s="405"/>
      <c r="I257" s="409"/>
      <c r="J257" s="410"/>
    </row>
    <row r="258" spans="1:11" x14ac:dyDescent="0.2">
      <c r="A258" s="28"/>
      <c r="B258" s="2"/>
      <c r="C258" s="770"/>
      <c r="D258" s="407"/>
      <c r="E258" s="425"/>
      <c r="F258" s="425"/>
      <c r="G258" s="425"/>
      <c r="H258" s="405"/>
      <c r="I258" s="409"/>
      <c r="J258" s="410"/>
    </row>
    <row r="259" spans="1:11" x14ac:dyDescent="0.2">
      <c r="A259" s="28"/>
      <c r="B259" s="2" t="s">
        <v>4062</v>
      </c>
      <c r="C259" s="770"/>
      <c r="D259" s="407"/>
      <c r="E259" s="425"/>
      <c r="F259" s="425"/>
      <c r="G259" s="425"/>
      <c r="H259" s="405"/>
      <c r="I259" s="409"/>
      <c r="J259" s="410">
        <f>_xlfn.XLOOKUP(K259,$K$8:$K$255,$J$8:$J$255)</f>
        <v>198056.72</v>
      </c>
      <c r="K259" s="436">
        <v>1</v>
      </c>
    </row>
    <row r="260" spans="1:11" x14ac:dyDescent="0.2">
      <c r="A260" s="28"/>
      <c r="B260" s="2"/>
      <c r="C260" s="770"/>
      <c r="D260" s="407"/>
      <c r="E260" s="425"/>
      <c r="F260" s="425"/>
      <c r="G260" s="425"/>
      <c r="H260" s="405"/>
      <c r="I260" s="409"/>
      <c r="J260" s="410"/>
    </row>
    <row r="261" spans="1:11" x14ac:dyDescent="0.2">
      <c r="A261" s="28"/>
      <c r="B261" s="2" t="s">
        <v>4063</v>
      </c>
      <c r="C261" s="770"/>
      <c r="D261" s="407"/>
      <c r="E261" s="425"/>
      <c r="F261" s="425"/>
      <c r="G261" s="425"/>
      <c r="H261" s="405"/>
      <c r="I261" s="409"/>
      <c r="J261" s="410">
        <f>_xlfn.XLOOKUP(K261,$K$8:$K$255,$J$8:$J$255)</f>
        <v>156783.07999999999</v>
      </c>
      <c r="K261" s="436">
        <v>2</v>
      </c>
    </row>
    <row r="262" spans="1:11" x14ac:dyDescent="0.2">
      <c r="A262" s="28"/>
      <c r="B262" s="2"/>
      <c r="C262" s="770"/>
      <c r="D262" s="407"/>
      <c r="E262" s="425"/>
      <c r="F262" s="425"/>
      <c r="G262" s="425"/>
      <c r="H262" s="405"/>
      <c r="I262" s="409"/>
      <c r="J262" s="410"/>
    </row>
    <row r="263" spans="1:11" x14ac:dyDescent="0.2">
      <c r="A263" s="28"/>
      <c r="B263" s="2" t="s">
        <v>4064</v>
      </c>
      <c r="C263" s="770"/>
      <c r="D263" s="407"/>
      <c r="E263" s="425"/>
      <c r="F263" s="425"/>
      <c r="G263" s="425"/>
      <c r="H263" s="405"/>
      <c r="I263" s="409"/>
      <c r="J263" s="410">
        <f>_xlfn.XLOOKUP(K263,$K$8:$K$255,$J$8:$J$255)</f>
        <v>174376.28</v>
      </c>
      <c r="K263" s="436">
        <v>3</v>
      </c>
    </row>
    <row r="264" spans="1:11" x14ac:dyDescent="0.2">
      <c r="A264" s="28"/>
      <c r="B264" s="2"/>
      <c r="C264" s="770"/>
      <c r="D264" s="407"/>
      <c r="E264" s="425"/>
      <c r="F264" s="425"/>
      <c r="G264" s="425"/>
      <c r="H264" s="405"/>
      <c r="I264" s="409"/>
      <c r="J264" s="410"/>
    </row>
    <row r="265" spans="1:11" x14ac:dyDescent="0.2">
      <c r="A265" s="28"/>
      <c r="B265" s="2" t="s">
        <v>4065</v>
      </c>
      <c r="C265" s="770"/>
      <c r="D265" s="407"/>
      <c r="E265" s="425"/>
      <c r="F265" s="425"/>
      <c r="G265" s="425"/>
      <c r="H265" s="405"/>
      <c r="I265" s="409"/>
      <c r="J265" s="410">
        <f>_xlfn.XLOOKUP(K265,$K$8:$K$255,$J$8:$J$255)</f>
        <v>1157696.6000000001</v>
      </c>
      <c r="K265" s="436">
        <v>4</v>
      </c>
    </row>
    <row r="266" spans="1:11" x14ac:dyDescent="0.2">
      <c r="A266" s="28"/>
      <c r="B266" s="2"/>
      <c r="C266" s="770"/>
      <c r="D266" s="407"/>
      <c r="E266" s="425"/>
      <c r="F266" s="425"/>
      <c r="G266" s="425"/>
      <c r="H266" s="405"/>
      <c r="I266" s="409"/>
      <c r="J266" s="410"/>
    </row>
    <row r="267" spans="1:11" x14ac:dyDescent="0.2">
      <c r="A267" s="28"/>
      <c r="B267" s="2" t="s">
        <v>4066</v>
      </c>
      <c r="C267" s="770"/>
      <c r="D267" s="407"/>
      <c r="E267" s="425"/>
      <c r="F267" s="425"/>
      <c r="G267" s="425"/>
      <c r="H267" s="405"/>
      <c r="I267" s="409"/>
      <c r="J267" s="410">
        <f>_xlfn.XLOOKUP(K267,$K$8:$K$255,$J$8:$J$255)</f>
        <v>2700620.92</v>
      </c>
      <c r="K267" s="436">
        <v>5</v>
      </c>
    </row>
    <row r="268" spans="1:11" x14ac:dyDescent="0.2">
      <c r="A268" s="28"/>
      <c r="B268" s="2"/>
      <c r="C268" s="770"/>
      <c r="D268" s="407"/>
      <c r="E268" s="425"/>
      <c r="F268" s="425"/>
      <c r="G268" s="425"/>
      <c r="H268" s="405"/>
      <c r="I268" s="409"/>
      <c r="J268" s="410"/>
    </row>
    <row r="269" spans="1:11" x14ac:dyDescent="0.2">
      <c r="A269" s="28"/>
      <c r="B269" s="2" t="s">
        <v>4067</v>
      </c>
      <c r="C269" s="770"/>
      <c r="D269" s="407"/>
      <c r="E269" s="425"/>
      <c r="F269" s="425"/>
      <c r="G269" s="425"/>
      <c r="H269" s="405"/>
      <c r="I269" s="409"/>
      <c r="J269" s="410">
        <f>_xlfn.XLOOKUP(K269,$K$8:$K$255,$J$8:$J$255)</f>
        <v>346008.21</v>
      </c>
      <c r="K269" s="436">
        <v>6</v>
      </c>
    </row>
    <row r="270" spans="1:11" x14ac:dyDescent="0.2">
      <c r="A270" s="28"/>
      <c r="B270" s="2"/>
      <c r="C270" s="770"/>
      <c r="D270" s="407"/>
      <c r="E270" s="425"/>
      <c r="F270" s="425"/>
      <c r="G270" s="425"/>
      <c r="H270" s="405"/>
      <c r="I270" s="409"/>
      <c r="J270" s="410"/>
    </row>
    <row r="271" spans="1:11" x14ac:dyDescent="0.2">
      <c r="A271" s="28"/>
      <c r="B271" s="2" t="s">
        <v>4068</v>
      </c>
      <c r="C271" s="770"/>
      <c r="D271" s="407"/>
      <c r="E271" s="425"/>
      <c r="F271" s="425"/>
      <c r="G271" s="425"/>
      <c r="H271" s="405"/>
      <c r="I271" s="409"/>
      <c r="J271" s="410">
        <f>_xlfn.XLOOKUP(K271,$K$8:$K$255,$J$8:$J$255)</f>
        <v>0</v>
      </c>
      <c r="K271" s="436">
        <v>7</v>
      </c>
    </row>
    <row r="272" spans="1:11" x14ac:dyDescent="0.2">
      <c r="A272" s="28"/>
      <c r="B272" s="2"/>
      <c r="C272" s="770"/>
      <c r="D272" s="407"/>
      <c r="E272" s="425"/>
      <c r="F272" s="425"/>
      <c r="G272" s="425"/>
      <c r="H272" s="405"/>
      <c r="I272" s="409"/>
      <c r="J272" s="410"/>
    </row>
    <row r="273" spans="1:10" x14ac:dyDescent="0.2">
      <c r="A273" s="28"/>
      <c r="B273" s="2"/>
      <c r="C273" s="770"/>
      <c r="D273" s="407"/>
      <c r="E273" s="425"/>
      <c r="F273" s="425"/>
      <c r="G273" s="425"/>
      <c r="H273" s="405"/>
      <c r="I273" s="409"/>
      <c r="J273" s="410"/>
    </row>
    <row r="274" spans="1:10" x14ac:dyDescent="0.2">
      <c r="A274" s="28"/>
      <c r="B274" s="2"/>
      <c r="C274" s="770"/>
      <c r="D274" s="407"/>
      <c r="E274" s="425"/>
      <c r="F274" s="425"/>
      <c r="G274" s="425"/>
      <c r="H274" s="405"/>
      <c r="I274" s="409"/>
      <c r="J274" s="410"/>
    </row>
    <row r="275" spans="1:10" x14ac:dyDescent="0.2">
      <c r="A275" s="28"/>
      <c r="B275" s="2"/>
      <c r="C275" s="770"/>
      <c r="D275" s="407"/>
      <c r="E275" s="425"/>
      <c r="F275" s="425"/>
      <c r="G275" s="425"/>
      <c r="H275" s="405"/>
      <c r="I275" s="409"/>
      <c r="J275" s="410"/>
    </row>
    <row r="276" spans="1:10" x14ac:dyDescent="0.2">
      <c r="A276" s="28"/>
      <c r="B276" s="2"/>
      <c r="C276" s="770"/>
      <c r="D276" s="407"/>
      <c r="E276" s="425"/>
      <c r="F276" s="425"/>
      <c r="G276" s="425"/>
      <c r="H276" s="405"/>
      <c r="I276" s="409"/>
      <c r="J276" s="410"/>
    </row>
    <row r="277" spans="1:10" x14ac:dyDescent="0.2">
      <c r="A277" s="28"/>
      <c r="B277" s="2"/>
      <c r="C277" s="770"/>
      <c r="D277" s="407"/>
      <c r="E277" s="425"/>
      <c r="F277" s="425"/>
      <c r="G277" s="425"/>
      <c r="H277" s="405"/>
      <c r="I277" s="409"/>
      <c r="J277" s="410"/>
    </row>
    <row r="278" spans="1:10" x14ac:dyDescent="0.2">
      <c r="A278" s="28"/>
      <c r="B278" s="2"/>
      <c r="C278" s="770"/>
      <c r="D278" s="407"/>
      <c r="E278" s="425"/>
      <c r="F278" s="425"/>
      <c r="G278" s="425"/>
      <c r="H278" s="405"/>
      <c r="I278" s="409"/>
      <c r="J278" s="410"/>
    </row>
    <row r="279" spans="1:10" x14ac:dyDescent="0.2">
      <c r="A279" s="28"/>
      <c r="B279" s="2"/>
      <c r="C279" s="770"/>
      <c r="D279" s="407"/>
      <c r="E279" s="425"/>
      <c r="F279" s="425"/>
      <c r="G279" s="425"/>
      <c r="H279" s="405"/>
      <c r="I279" s="409"/>
      <c r="J279" s="410"/>
    </row>
    <row r="280" spans="1:10" x14ac:dyDescent="0.2">
      <c r="A280" s="28"/>
      <c r="B280" s="2"/>
      <c r="C280" s="770"/>
      <c r="D280" s="407"/>
      <c r="E280" s="425"/>
      <c r="F280" s="425"/>
      <c r="G280" s="425"/>
      <c r="H280" s="405"/>
      <c r="I280" s="409"/>
      <c r="J280" s="410"/>
    </row>
    <row r="281" spans="1:10" x14ac:dyDescent="0.2">
      <c r="A281" s="37"/>
      <c r="B281" s="36"/>
      <c r="C281" s="770"/>
      <c r="D281" s="407"/>
      <c r="E281" s="425"/>
      <c r="F281" s="425"/>
      <c r="G281" s="425"/>
      <c r="H281" s="405"/>
      <c r="I281" s="409"/>
      <c r="J281" s="410"/>
    </row>
    <row r="282" spans="1:10" x14ac:dyDescent="0.2">
      <c r="A282" s="37"/>
      <c r="B282" s="36"/>
      <c r="C282" s="770"/>
      <c r="D282" s="407"/>
      <c r="E282" s="425"/>
      <c r="F282" s="425"/>
      <c r="G282" s="425"/>
      <c r="H282" s="405"/>
      <c r="I282" s="409"/>
      <c r="J282" s="410"/>
    </row>
    <row r="283" spans="1:10" x14ac:dyDescent="0.2">
      <c r="A283" s="37"/>
      <c r="B283" s="36"/>
      <c r="C283" s="770"/>
      <c r="D283" s="407"/>
      <c r="E283" s="425"/>
      <c r="F283" s="425"/>
      <c r="G283" s="425"/>
      <c r="H283" s="405"/>
      <c r="I283" s="409"/>
      <c r="J283" s="410"/>
    </row>
    <row r="284" spans="1:10" x14ac:dyDescent="0.2">
      <c r="A284" s="37"/>
      <c r="B284" s="36"/>
      <c r="C284" s="770"/>
      <c r="D284" s="407"/>
      <c r="E284" s="425"/>
      <c r="F284" s="425"/>
      <c r="G284" s="425"/>
      <c r="H284" s="405"/>
      <c r="I284" s="409"/>
      <c r="J284" s="410"/>
    </row>
    <row r="285" spans="1:10" x14ac:dyDescent="0.2">
      <c r="A285" s="37"/>
      <c r="B285" s="36"/>
      <c r="C285" s="770"/>
      <c r="D285" s="407"/>
      <c r="E285" s="425"/>
      <c r="F285" s="425"/>
      <c r="G285" s="425"/>
      <c r="H285" s="405"/>
      <c r="I285" s="409"/>
      <c r="J285" s="410"/>
    </row>
    <row r="286" spans="1:10" x14ac:dyDescent="0.2">
      <c r="A286" s="28"/>
      <c r="B286" s="30"/>
      <c r="C286" s="770"/>
      <c r="D286" s="407"/>
      <c r="E286" s="425"/>
      <c r="F286" s="425"/>
      <c r="G286" s="425"/>
      <c r="H286" s="405"/>
      <c r="I286" s="409"/>
      <c r="J286" s="410"/>
    </row>
    <row r="287" spans="1:10" x14ac:dyDescent="0.2">
      <c r="A287" s="28"/>
      <c r="B287" s="30"/>
      <c r="C287" s="770"/>
      <c r="D287" s="407"/>
      <c r="E287" s="425"/>
      <c r="F287" s="425"/>
      <c r="G287" s="425"/>
      <c r="H287" s="405"/>
      <c r="I287" s="409"/>
      <c r="J287" s="410"/>
    </row>
    <row r="288" spans="1:10" x14ac:dyDescent="0.2">
      <c r="A288" s="28"/>
      <c r="B288" s="30"/>
      <c r="C288" s="770"/>
      <c r="D288" s="407"/>
      <c r="E288" s="425"/>
      <c r="F288" s="425"/>
      <c r="G288" s="425"/>
      <c r="H288" s="405"/>
      <c r="I288" s="409"/>
      <c r="J288" s="410"/>
    </row>
    <row r="289" spans="1:11" hidden="1" x14ac:dyDescent="0.2">
      <c r="A289" s="28"/>
      <c r="B289" s="30"/>
      <c r="C289" s="770"/>
      <c r="D289" s="407"/>
      <c r="E289" s="425"/>
      <c r="F289" s="425"/>
      <c r="G289" s="425"/>
      <c r="H289" s="405"/>
      <c r="I289" s="409"/>
      <c r="J289" s="410"/>
    </row>
    <row r="290" spans="1:11" x14ac:dyDescent="0.2">
      <c r="A290" s="28"/>
      <c r="B290" s="30"/>
      <c r="C290" s="770"/>
      <c r="D290" s="407"/>
      <c r="E290" s="425"/>
      <c r="F290" s="425"/>
      <c r="G290" s="425"/>
      <c r="H290" s="405"/>
      <c r="I290" s="409"/>
      <c r="J290" s="410"/>
    </row>
    <row r="291" spans="1:11" x14ac:dyDescent="0.2">
      <c r="A291" s="28"/>
      <c r="B291" s="30"/>
      <c r="C291" s="770"/>
      <c r="D291" s="407"/>
      <c r="E291" s="425"/>
      <c r="F291" s="425"/>
      <c r="G291" s="425"/>
      <c r="H291" s="405"/>
      <c r="I291" s="409"/>
      <c r="J291" s="410"/>
    </row>
    <row r="292" spans="1:11" x14ac:dyDescent="0.2">
      <c r="A292" s="28"/>
      <c r="B292" s="30"/>
      <c r="C292" s="770"/>
      <c r="D292" s="407"/>
      <c r="E292" s="425"/>
      <c r="F292" s="425"/>
      <c r="G292" s="425"/>
      <c r="H292" s="405"/>
      <c r="I292" s="409"/>
      <c r="J292" s="410"/>
    </row>
    <row r="293" spans="1:11" s="8" customFormat="1" ht="30.75" thickBot="1" x14ac:dyDescent="0.3">
      <c r="A293" s="31"/>
      <c r="B293" s="32" t="str">
        <f>A3&amp;" 
TOTAL CARRIED TO SUMMARY (US$)"</f>
        <v>DIVISION 11, EQUIPMENT 
TOTAL CARRIED TO SUMMARY (US$)</v>
      </c>
      <c r="C293" s="772"/>
      <c r="D293" s="445"/>
      <c r="E293" s="412"/>
      <c r="F293" s="412"/>
      <c r="G293" s="412"/>
      <c r="H293" s="411"/>
      <c r="I293" s="413"/>
      <c r="J293" s="413">
        <f>SUM(J257:J276)</f>
        <v>4733541.8099999996</v>
      </c>
      <c r="K293" s="448"/>
    </row>
    <row r="294" spans="1:11" ht="15" thickTop="1" x14ac:dyDescent="0.2"/>
  </sheetData>
  <autoFilter ref="A8:J294" xr:uid="{6417845B-B452-486E-B1CD-51F6D5B34442}"/>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rowBreaks count="1" manualBreakCount="1">
    <brk id="186" max="9" man="1"/>
  </rowBreak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4C6BC-CD8C-4464-96DA-9B05441297FE}">
  <sheetPr codeName="Sheet12">
    <pageSetUpPr fitToPage="1"/>
  </sheetPr>
  <dimension ref="A1:L873"/>
  <sheetViews>
    <sheetView showGridLines="0" view="pageBreakPreview" zoomScale="85" zoomScaleSheetLayoutView="85" workbookViewId="0">
      <pane ySplit="8" topLeftCell="A9" activePane="bottomLeft" state="frozen"/>
      <selection activeCell="K14" sqref="K14"/>
      <selection pane="bottomLeft" activeCell="K14" sqref="K14"/>
    </sheetView>
  </sheetViews>
  <sheetFormatPr defaultColWidth="9.33203125" defaultRowHeight="14.25" x14ac:dyDescent="0.2"/>
  <cols>
    <col min="1" max="1" width="8.83203125" style="270" customWidth="1"/>
    <col min="2" max="2" width="65.83203125" style="5" customWidth="1"/>
    <col min="3" max="3" width="13.83203125" style="786" customWidth="1"/>
    <col min="4" max="4" width="7.83203125" style="496" customWidth="1"/>
    <col min="5" max="8" width="15.83203125" style="426" customWidth="1"/>
    <col min="9" max="9" width="18.83203125" style="426" customWidth="1"/>
    <col min="10" max="10" width="20.83203125" style="426" customWidth="1"/>
    <col min="11" max="11" width="0" style="436" hidden="1" customWidth="1"/>
    <col min="12" max="16384" width="9.33203125" style="5"/>
  </cols>
  <sheetData>
    <row r="1" spans="1:11" ht="15" x14ac:dyDescent="0.2">
      <c r="A1" s="922" t="str">
        <f>Cover!A15&amp;" - "&amp;Cover!A17</f>
        <v>BILL NO 3 - MAIN TERMINAL BUILDING</v>
      </c>
      <c r="B1" s="922"/>
      <c r="C1" s="922"/>
      <c r="D1" s="922"/>
      <c r="E1" s="922"/>
      <c r="F1" s="922"/>
      <c r="G1" s="922"/>
      <c r="H1" s="922"/>
      <c r="I1" s="922"/>
      <c r="J1" s="922"/>
      <c r="K1" s="437"/>
    </row>
    <row r="2" spans="1:11" ht="10.15" customHeight="1" x14ac:dyDescent="0.2">
      <c r="A2" s="922"/>
      <c r="B2" s="922"/>
      <c r="C2" s="922"/>
      <c r="D2" s="922"/>
      <c r="E2" s="922"/>
      <c r="F2" s="922"/>
      <c r="G2" s="922"/>
      <c r="H2" s="922"/>
      <c r="I2" s="922"/>
      <c r="J2" s="922"/>
    </row>
    <row r="3" spans="1:11" ht="15" x14ac:dyDescent="0.2">
      <c r="A3" s="922" t="s">
        <v>917</v>
      </c>
      <c r="B3" s="922"/>
      <c r="C3" s="922"/>
      <c r="D3" s="922"/>
      <c r="E3" s="922"/>
      <c r="F3" s="922"/>
      <c r="G3" s="922"/>
      <c r="H3" s="922"/>
      <c r="I3" s="922"/>
      <c r="J3" s="922"/>
    </row>
    <row r="4" spans="1:11" ht="10.15" customHeight="1" thickBot="1" x14ac:dyDescent="0.25">
      <c r="A4" s="76"/>
      <c r="B4" s="254"/>
      <c r="C4" s="858"/>
      <c r="D4" s="460"/>
      <c r="E4" s="440"/>
      <c r="F4" s="440"/>
      <c r="G4" s="440"/>
      <c r="H4" s="440"/>
      <c r="I4" s="440"/>
      <c r="J4" s="440"/>
    </row>
    <row r="5" spans="1:11" s="10" customFormat="1" ht="16.5" thickTop="1" thickBot="1" x14ac:dyDescent="0.25">
      <c r="A5" s="923" t="s">
        <v>65</v>
      </c>
      <c r="B5" s="925" t="s">
        <v>66</v>
      </c>
      <c r="C5" s="927" t="s">
        <v>67</v>
      </c>
      <c r="D5" s="928" t="s">
        <v>68</v>
      </c>
      <c r="E5" s="930" t="s">
        <v>69</v>
      </c>
      <c r="F5" s="930"/>
      <c r="G5" s="930"/>
      <c r="H5" s="930"/>
      <c r="I5" s="930"/>
      <c r="J5" s="428" t="s">
        <v>70</v>
      </c>
      <c r="K5" s="438"/>
    </row>
    <row r="6" spans="1:11" s="10" customFormat="1" ht="31.5" thickTop="1" thickBot="1" x14ac:dyDescent="0.25">
      <c r="A6" s="923"/>
      <c r="B6" s="925"/>
      <c r="C6" s="927"/>
      <c r="D6" s="928"/>
      <c r="E6" s="394" t="s">
        <v>71</v>
      </c>
      <c r="F6" s="395" t="s">
        <v>72</v>
      </c>
      <c r="G6" s="395" t="s">
        <v>73</v>
      </c>
      <c r="H6" s="395" t="s">
        <v>74</v>
      </c>
      <c r="I6" s="396" t="s">
        <v>75</v>
      </c>
      <c r="J6" s="397" t="s">
        <v>76</v>
      </c>
      <c r="K6" s="438"/>
    </row>
    <row r="7" spans="1:11" s="9" customFormat="1" ht="15.75" thickTop="1" thickBot="1" x14ac:dyDescent="0.25">
      <c r="A7" s="924"/>
      <c r="B7" s="926"/>
      <c r="C7" s="777" t="s">
        <v>77</v>
      </c>
      <c r="D7" s="929"/>
      <c r="E7" s="398" t="s">
        <v>78</v>
      </c>
      <c r="F7" s="398" t="s">
        <v>79</v>
      </c>
      <c r="G7" s="398" t="s">
        <v>80</v>
      </c>
      <c r="H7" s="399" t="s">
        <v>81</v>
      </c>
      <c r="I7" s="400" t="s">
        <v>82</v>
      </c>
      <c r="J7" s="400" t="s">
        <v>83</v>
      </c>
      <c r="K7" s="441"/>
    </row>
    <row r="8" spans="1:11" ht="15.75" thickTop="1" x14ac:dyDescent="0.25">
      <c r="A8" s="177"/>
      <c r="B8" s="249"/>
      <c r="C8" s="779"/>
      <c r="D8" s="416"/>
      <c r="E8" s="401"/>
      <c r="F8" s="401"/>
      <c r="G8" s="401"/>
      <c r="H8" s="402"/>
      <c r="I8" s="403"/>
      <c r="J8" s="404"/>
      <c r="K8" s="437"/>
    </row>
    <row r="9" spans="1:11" s="4" customFormat="1" ht="15" x14ac:dyDescent="0.2">
      <c r="A9" s="177"/>
      <c r="B9" s="255" t="s">
        <v>918</v>
      </c>
      <c r="C9" s="859"/>
      <c r="D9" s="444"/>
      <c r="E9" s="425"/>
      <c r="F9" s="425"/>
      <c r="G9" s="425"/>
      <c r="H9" s="405"/>
      <c r="I9" s="409"/>
      <c r="J9" s="410"/>
      <c r="K9" s="437"/>
    </row>
    <row r="10" spans="1:11" s="4" customFormat="1" x14ac:dyDescent="0.2">
      <c r="A10" s="248"/>
      <c r="B10" s="224"/>
      <c r="C10" s="779"/>
      <c r="D10" s="489"/>
      <c r="E10" s="405"/>
      <c r="F10" s="425"/>
      <c r="G10" s="425"/>
      <c r="H10" s="405"/>
      <c r="I10" s="409"/>
      <c r="J10" s="410"/>
      <c r="K10" s="437"/>
    </row>
    <row r="11" spans="1:11" s="4" customFormat="1" ht="28.5" x14ac:dyDescent="0.2">
      <c r="A11" s="256"/>
      <c r="B11" s="249" t="s">
        <v>919</v>
      </c>
      <c r="C11" s="783"/>
      <c r="D11" s="489"/>
      <c r="E11" s="405"/>
      <c r="F11" s="425"/>
      <c r="G11" s="425"/>
      <c r="H11" s="405"/>
      <c r="I11" s="409"/>
      <c r="J11" s="410"/>
      <c r="K11" s="437"/>
    </row>
    <row r="12" spans="1:11" s="4" customFormat="1" ht="15" customHeight="1" x14ac:dyDescent="0.2">
      <c r="A12" s="256"/>
      <c r="B12" s="249"/>
      <c r="C12" s="783"/>
      <c r="D12" s="489"/>
      <c r="E12" s="405"/>
      <c r="F12" s="425"/>
      <c r="G12" s="425"/>
      <c r="H12" s="405"/>
      <c r="I12" s="409"/>
      <c r="J12" s="410"/>
      <c r="K12" s="437"/>
    </row>
    <row r="13" spans="1:11" s="4" customFormat="1" ht="15" customHeight="1" x14ac:dyDescent="0.2">
      <c r="A13" s="1" t="s">
        <v>77</v>
      </c>
      <c r="B13" s="257" t="s">
        <v>920</v>
      </c>
      <c r="C13" s="807">
        <v>2</v>
      </c>
      <c r="D13" s="490" t="s">
        <v>199</v>
      </c>
      <c r="E13" s="545">
        <v>0</v>
      </c>
      <c r="F13" s="545">
        <v>0</v>
      </c>
      <c r="G13" s="545">
        <v>0</v>
      </c>
      <c r="H13" s="545">
        <v>635.96</v>
      </c>
      <c r="I13" s="546">
        <f>E13+F13+G13+H13</f>
        <v>635.96</v>
      </c>
      <c r="J13" s="547">
        <f>I13*C13</f>
        <v>1271.92</v>
      </c>
      <c r="K13" s="437"/>
    </row>
    <row r="14" spans="1:11" s="4" customFormat="1" ht="15" customHeight="1" x14ac:dyDescent="0.2">
      <c r="A14" s="248"/>
      <c r="B14" s="249"/>
      <c r="C14" s="783"/>
      <c r="D14" s="489"/>
      <c r="E14" s="405"/>
      <c r="F14" s="425"/>
      <c r="G14" s="425"/>
      <c r="H14" s="405"/>
      <c r="I14" s="409"/>
      <c r="J14" s="410"/>
      <c r="K14" s="437"/>
    </row>
    <row r="15" spans="1:11" s="4" customFormat="1" ht="15" customHeight="1" x14ac:dyDescent="0.2">
      <c r="A15" s="248" t="s">
        <v>78</v>
      </c>
      <c r="B15" s="224" t="s">
        <v>921</v>
      </c>
      <c r="C15" s="783">
        <v>27</v>
      </c>
      <c r="D15" s="489" t="s">
        <v>199</v>
      </c>
      <c r="E15" s="545">
        <v>0</v>
      </c>
      <c r="F15" s="545">
        <v>0</v>
      </c>
      <c r="G15" s="545">
        <v>0</v>
      </c>
      <c r="H15" s="545">
        <v>328.79</v>
      </c>
      <c r="I15" s="546">
        <f>E15+F15+G15+H15</f>
        <v>328.79</v>
      </c>
      <c r="J15" s="547">
        <f>I15*C15</f>
        <v>8877.33</v>
      </c>
      <c r="K15" s="437"/>
    </row>
    <row r="16" spans="1:11" s="4" customFormat="1" ht="15" customHeight="1" x14ac:dyDescent="0.2">
      <c r="A16" s="248"/>
      <c r="B16" s="224"/>
      <c r="C16" s="783"/>
      <c r="D16" s="489"/>
      <c r="E16" s="414"/>
      <c r="F16" s="405"/>
      <c r="G16" s="425"/>
      <c r="H16" s="405"/>
      <c r="I16" s="409"/>
      <c r="J16" s="410"/>
      <c r="K16" s="437"/>
    </row>
    <row r="17" spans="1:11" s="4" customFormat="1" ht="15" x14ac:dyDescent="0.25">
      <c r="A17" s="248"/>
      <c r="B17" s="258" t="s">
        <v>922</v>
      </c>
      <c r="C17" s="779"/>
      <c r="D17" s="489"/>
      <c r="E17" s="443"/>
      <c r="F17" s="405"/>
      <c r="G17" s="425"/>
      <c r="H17" s="405"/>
      <c r="I17" s="409"/>
      <c r="J17" s="410"/>
      <c r="K17" s="437"/>
    </row>
    <row r="18" spans="1:11" s="4" customFormat="1" ht="15" x14ac:dyDescent="0.25">
      <c r="A18" s="248"/>
      <c r="B18" s="224"/>
      <c r="C18" s="783"/>
      <c r="D18" s="489"/>
      <c r="E18" s="443"/>
      <c r="F18" s="405"/>
      <c r="G18" s="425"/>
      <c r="H18" s="405"/>
      <c r="I18" s="409"/>
      <c r="J18" s="410"/>
      <c r="K18" s="437"/>
    </row>
    <row r="19" spans="1:11" s="4" customFormat="1" ht="86.25" customHeight="1" x14ac:dyDescent="0.2">
      <c r="A19" s="177"/>
      <c r="B19" s="34" t="s">
        <v>923</v>
      </c>
      <c r="C19" s="783"/>
      <c r="D19" s="444"/>
      <c r="E19" s="425"/>
      <c r="F19" s="425"/>
      <c r="G19" s="425"/>
      <c r="H19" s="405"/>
      <c r="I19" s="409"/>
      <c r="J19" s="410"/>
      <c r="K19" s="437"/>
    </row>
    <row r="20" spans="1:11" s="4" customFormat="1" x14ac:dyDescent="0.2">
      <c r="A20" s="177"/>
      <c r="B20" s="244"/>
      <c r="C20" s="783"/>
      <c r="D20" s="444"/>
      <c r="E20" s="425"/>
      <c r="F20" s="425"/>
      <c r="G20" s="425"/>
      <c r="H20" s="405"/>
      <c r="I20" s="409"/>
      <c r="J20" s="410"/>
      <c r="K20" s="437"/>
    </row>
    <row r="21" spans="1:11" s="4" customFormat="1" x14ac:dyDescent="0.2">
      <c r="A21" s="177" t="s">
        <v>79</v>
      </c>
      <c r="B21" s="175" t="s">
        <v>924</v>
      </c>
      <c r="C21" s="783">
        <v>1</v>
      </c>
      <c r="D21" s="489" t="s">
        <v>199</v>
      </c>
      <c r="E21" s="545">
        <v>0</v>
      </c>
      <c r="F21" s="545">
        <v>0</v>
      </c>
      <c r="G21" s="545">
        <v>0</v>
      </c>
      <c r="H21" s="545">
        <v>5722.08</v>
      </c>
      <c r="I21" s="546">
        <f>E21+F21+G21+H21</f>
        <v>5722.08</v>
      </c>
      <c r="J21" s="547">
        <f>I21*C21</f>
        <v>5722.08</v>
      </c>
      <c r="K21" s="437"/>
    </row>
    <row r="22" spans="1:11" s="4" customFormat="1" x14ac:dyDescent="0.2">
      <c r="A22" s="177"/>
      <c r="B22" s="244"/>
      <c r="C22" s="783"/>
      <c r="D22" s="444"/>
      <c r="E22" s="425"/>
      <c r="F22" s="425"/>
      <c r="G22" s="425"/>
      <c r="H22" s="405"/>
      <c r="I22" s="409"/>
      <c r="J22" s="410"/>
      <c r="K22" s="437"/>
    </row>
    <row r="23" spans="1:11" s="4" customFormat="1" x14ac:dyDescent="0.2">
      <c r="A23" s="177" t="s">
        <v>80</v>
      </c>
      <c r="B23" s="175" t="s">
        <v>925</v>
      </c>
      <c r="C23" s="783">
        <v>2</v>
      </c>
      <c r="D23" s="489" t="s">
        <v>199</v>
      </c>
      <c r="E23" s="545">
        <v>0</v>
      </c>
      <c r="F23" s="545">
        <v>0</v>
      </c>
      <c r="G23" s="545">
        <v>0</v>
      </c>
      <c r="H23" s="545">
        <v>8583.1200000000008</v>
      </c>
      <c r="I23" s="546">
        <f>E23+F23+G23+H23</f>
        <v>8583.1200000000008</v>
      </c>
      <c r="J23" s="547">
        <f>I23*C23</f>
        <v>17166.240000000002</v>
      </c>
      <c r="K23" s="437"/>
    </row>
    <row r="24" spans="1:11" s="4" customFormat="1" x14ac:dyDescent="0.2">
      <c r="A24" s="177"/>
      <c r="B24" s="244"/>
      <c r="C24" s="783"/>
      <c r="D24" s="444"/>
      <c r="E24" s="425"/>
      <c r="F24" s="425"/>
      <c r="G24" s="425"/>
      <c r="H24" s="405"/>
      <c r="I24" s="409"/>
      <c r="J24" s="410"/>
      <c r="K24" s="437"/>
    </row>
    <row r="25" spans="1:11" s="4" customFormat="1" x14ac:dyDescent="0.2">
      <c r="A25" s="177" t="s">
        <v>81</v>
      </c>
      <c r="B25" s="175" t="s">
        <v>926</v>
      </c>
      <c r="C25" s="783">
        <v>1</v>
      </c>
      <c r="D25" s="489" t="s">
        <v>199</v>
      </c>
      <c r="E25" s="545">
        <v>0</v>
      </c>
      <c r="F25" s="545">
        <v>0</v>
      </c>
      <c r="G25" s="545">
        <v>0</v>
      </c>
      <c r="H25" s="545">
        <v>9023.2800000000007</v>
      </c>
      <c r="I25" s="546">
        <f>E25+F25+G25+H25</f>
        <v>9023.2800000000007</v>
      </c>
      <c r="J25" s="547">
        <f>I25*C25</f>
        <v>9023.2800000000007</v>
      </c>
      <c r="K25" s="437"/>
    </row>
    <row r="26" spans="1:11" s="4" customFormat="1" x14ac:dyDescent="0.2">
      <c r="A26" s="177"/>
      <c r="B26" s="244"/>
      <c r="C26" s="783"/>
      <c r="D26" s="444"/>
      <c r="E26" s="425"/>
      <c r="F26" s="425"/>
      <c r="G26" s="425"/>
      <c r="H26" s="405"/>
      <c r="I26" s="409"/>
      <c r="J26" s="410"/>
      <c r="K26" s="437"/>
    </row>
    <row r="27" spans="1:11" s="4" customFormat="1" x14ac:dyDescent="0.2">
      <c r="A27" s="177" t="s">
        <v>92</v>
      </c>
      <c r="B27" s="175" t="s">
        <v>927</v>
      </c>
      <c r="C27" s="783">
        <v>9</v>
      </c>
      <c r="D27" s="489" t="s">
        <v>199</v>
      </c>
      <c r="E27" s="545">
        <v>0</v>
      </c>
      <c r="F27" s="545">
        <v>0</v>
      </c>
      <c r="G27" s="545">
        <v>0</v>
      </c>
      <c r="H27" s="545">
        <v>10783.92</v>
      </c>
      <c r="I27" s="546">
        <f>E27+F27+G27+H27</f>
        <v>10783.92</v>
      </c>
      <c r="J27" s="547">
        <f>I27*C27</f>
        <v>97055.28</v>
      </c>
      <c r="K27" s="437"/>
    </row>
    <row r="28" spans="1:11" s="4" customFormat="1" x14ac:dyDescent="0.2">
      <c r="A28" s="177"/>
      <c r="B28" s="175"/>
      <c r="C28" s="783"/>
      <c r="D28" s="444"/>
      <c r="E28" s="425"/>
      <c r="F28" s="425"/>
      <c r="G28" s="425"/>
      <c r="H28" s="405"/>
      <c r="I28" s="409"/>
      <c r="J28" s="410"/>
      <c r="K28" s="437"/>
    </row>
    <row r="29" spans="1:11" s="4" customFormat="1" x14ac:dyDescent="0.2">
      <c r="A29" s="177"/>
      <c r="B29" s="175"/>
      <c r="C29" s="783"/>
      <c r="D29" s="444"/>
      <c r="E29" s="425"/>
      <c r="F29" s="425"/>
      <c r="G29" s="425"/>
      <c r="H29" s="405"/>
      <c r="I29" s="409"/>
      <c r="J29" s="410"/>
      <c r="K29" s="437"/>
    </row>
    <row r="30" spans="1:11" s="4" customFormat="1" x14ac:dyDescent="0.2">
      <c r="A30" s="177"/>
      <c r="B30" s="175"/>
      <c r="C30" s="783"/>
      <c r="D30" s="444"/>
      <c r="E30" s="425"/>
      <c r="F30" s="425"/>
      <c r="G30" s="425"/>
      <c r="H30" s="405"/>
      <c r="I30" s="409"/>
      <c r="J30" s="410"/>
      <c r="K30" s="437"/>
    </row>
    <row r="31" spans="1:11" s="4" customFormat="1" x14ac:dyDescent="0.2">
      <c r="A31" s="177"/>
      <c r="B31" s="175"/>
      <c r="C31" s="783"/>
      <c r="D31" s="444"/>
      <c r="E31" s="425"/>
      <c r="F31" s="425"/>
      <c r="G31" s="425"/>
      <c r="H31" s="405"/>
      <c r="I31" s="409"/>
      <c r="J31" s="410"/>
      <c r="K31" s="437"/>
    </row>
    <row r="32" spans="1:11" s="4" customFormat="1" x14ac:dyDescent="0.2">
      <c r="A32" s="177"/>
      <c r="B32" s="175"/>
      <c r="C32" s="783"/>
      <c r="D32" s="444"/>
      <c r="E32" s="425"/>
      <c r="F32" s="425"/>
      <c r="G32" s="425"/>
      <c r="H32" s="405"/>
      <c r="I32" s="409"/>
      <c r="J32" s="410"/>
      <c r="K32" s="437"/>
    </row>
    <row r="33" spans="1:11" s="4" customFormat="1" x14ac:dyDescent="0.2">
      <c r="A33" s="177"/>
      <c r="B33" s="175"/>
      <c r="C33" s="783"/>
      <c r="D33" s="444"/>
      <c r="E33" s="425"/>
      <c r="F33" s="425"/>
      <c r="G33" s="425"/>
      <c r="H33" s="405"/>
      <c r="I33" s="409"/>
      <c r="J33" s="410"/>
      <c r="K33" s="437"/>
    </row>
    <row r="34" spans="1:11" s="4" customFormat="1" hidden="1" x14ac:dyDescent="0.2">
      <c r="A34" s="177"/>
      <c r="B34" s="175"/>
      <c r="C34" s="783"/>
      <c r="D34" s="444"/>
      <c r="E34" s="425"/>
      <c r="F34" s="425"/>
      <c r="G34" s="425"/>
      <c r="H34" s="405"/>
      <c r="I34" s="409"/>
      <c r="J34" s="410"/>
      <c r="K34" s="437"/>
    </row>
    <row r="35" spans="1:11" s="4" customFormat="1" hidden="1" x14ac:dyDescent="0.2">
      <c r="A35" s="177"/>
      <c r="B35" s="175"/>
      <c r="C35" s="783"/>
      <c r="D35" s="444"/>
      <c r="E35" s="425"/>
      <c r="F35" s="425"/>
      <c r="G35" s="425"/>
      <c r="H35" s="405"/>
      <c r="I35" s="409"/>
      <c r="J35" s="410"/>
      <c r="K35" s="437"/>
    </row>
    <row r="36" spans="1:11" s="4" customFormat="1" x14ac:dyDescent="0.2">
      <c r="A36" s="177"/>
      <c r="B36" s="175"/>
      <c r="C36" s="783"/>
      <c r="D36" s="444"/>
      <c r="E36" s="425"/>
      <c r="F36" s="425"/>
      <c r="G36" s="425"/>
      <c r="H36" s="405"/>
      <c r="I36" s="409"/>
      <c r="J36" s="410"/>
      <c r="K36" s="437"/>
    </row>
    <row r="37" spans="1:11" s="4" customFormat="1" x14ac:dyDescent="0.2">
      <c r="A37" s="177"/>
      <c r="B37" s="175"/>
      <c r="C37" s="783"/>
      <c r="D37" s="489"/>
      <c r="E37" s="414"/>
      <c r="F37" s="405"/>
      <c r="G37" s="405"/>
      <c r="H37" s="405"/>
      <c r="I37" s="409"/>
      <c r="J37" s="410"/>
      <c r="K37" s="437"/>
    </row>
    <row r="38" spans="1:11" s="4" customFormat="1" ht="12.75" customHeight="1" x14ac:dyDescent="0.2">
      <c r="A38" s="177"/>
      <c r="B38" s="175"/>
      <c r="C38" s="783"/>
      <c r="D38" s="489"/>
      <c r="E38" s="414"/>
      <c r="F38" s="405"/>
      <c r="G38" s="426"/>
      <c r="H38" s="405"/>
      <c r="I38" s="409"/>
      <c r="J38" s="410"/>
      <c r="K38" s="437"/>
    </row>
    <row r="39" spans="1:11" s="4" customFormat="1" ht="10.5" customHeight="1" x14ac:dyDescent="0.2">
      <c r="A39" s="177"/>
      <c r="B39" s="175"/>
      <c r="C39" s="783"/>
      <c r="D39" s="489"/>
      <c r="E39" s="414"/>
      <c r="F39" s="405"/>
      <c r="G39" s="426"/>
      <c r="H39" s="405"/>
      <c r="I39" s="409"/>
      <c r="J39" s="410"/>
      <c r="K39" s="437"/>
    </row>
    <row r="40" spans="1:11" s="4" customFormat="1" ht="10.5" customHeight="1" x14ac:dyDescent="0.2">
      <c r="A40" s="177"/>
      <c r="B40" s="175"/>
      <c r="C40" s="783"/>
      <c r="D40" s="494"/>
      <c r="E40" s="494"/>
      <c r="F40" s="495"/>
      <c r="G40" s="496"/>
      <c r="H40" s="405"/>
      <c r="I40" s="409"/>
      <c r="J40" s="410"/>
      <c r="K40" s="437"/>
    </row>
    <row r="41" spans="1:11" ht="15.75" thickBot="1" x14ac:dyDescent="0.3">
      <c r="A41" s="31"/>
      <c r="B41" s="56" t="s">
        <v>111</v>
      </c>
      <c r="C41" s="772"/>
      <c r="D41" s="445"/>
      <c r="E41" s="412"/>
      <c r="F41" s="412"/>
      <c r="G41" s="412"/>
      <c r="H41" s="411"/>
      <c r="I41" s="413"/>
      <c r="J41" s="413">
        <f>SUM(J8:J40)</f>
        <v>139116.13</v>
      </c>
      <c r="K41" s="436">
        <v>1</v>
      </c>
    </row>
    <row r="42" spans="1:11" s="4" customFormat="1" ht="15" thickTop="1" x14ac:dyDescent="0.2">
      <c r="A42" s="177"/>
      <c r="B42" s="175"/>
      <c r="C42" s="783"/>
      <c r="D42" s="489"/>
      <c r="E42" s="405"/>
      <c r="F42" s="425"/>
      <c r="G42" s="425"/>
      <c r="H42" s="405"/>
      <c r="I42" s="409"/>
      <c r="J42" s="410"/>
      <c r="K42" s="437"/>
    </row>
    <row r="43" spans="1:11" ht="13.5" customHeight="1" x14ac:dyDescent="0.2">
      <c r="A43" s="177"/>
      <c r="B43" s="259" t="s">
        <v>928</v>
      </c>
      <c r="C43" s="783"/>
      <c r="D43" s="489"/>
      <c r="E43" s="405"/>
      <c r="F43" s="425"/>
      <c r="G43" s="425"/>
      <c r="H43" s="405"/>
      <c r="I43" s="409"/>
      <c r="J43" s="410"/>
    </row>
    <row r="44" spans="1:11" s="4" customFormat="1" x14ac:dyDescent="0.2">
      <c r="A44" s="177"/>
      <c r="B44" s="175"/>
      <c r="C44" s="783"/>
      <c r="D44" s="489"/>
      <c r="E44" s="405"/>
      <c r="F44" s="425"/>
      <c r="G44" s="425"/>
      <c r="H44" s="405"/>
      <c r="I44" s="409"/>
      <c r="J44" s="410"/>
      <c r="K44" s="437"/>
    </row>
    <row r="45" spans="1:11" ht="99.75" x14ac:dyDescent="0.2">
      <c r="A45" s="177"/>
      <c r="B45" s="244" t="s">
        <v>929</v>
      </c>
      <c r="C45" s="783"/>
      <c r="D45" s="489"/>
      <c r="E45" s="405"/>
      <c r="F45" s="425"/>
      <c r="G45" s="425"/>
      <c r="H45" s="405"/>
      <c r="I45" s="409"/>
      <c r="J45" s="497"/>
    </row>
    <row r="46" spans="1:11" s="4" customFormat="1" x14ac:dyDescent="0.2">
      <c r="A46" s="177"/>
      <c r="B46" s="175"/>
      <c r="C46" s="783"/>
      <c r="D46" s="489"/>
      <c r="E46" s="405"/>
      <c r="F46" s="425"/>
      <c r="G46" s="425"/>
      <c r="H46" s="405"/>
      <c r="I46" s="409"/>
      <c r="J46" s="410"/>
      <c r="K46" s="437"/>
    </row>
    <row r="47" spans="1:11" s="4" customFormat="1" x14ac:dyDescent="0.2">
      <c r="A47" s="177" t="s">
        <v>77</v>
      </c>
      <c r="B47" s="175" t="s">
        <v>3682</v>
      </c>
      <c r="C47" s="783">
        <v>2</v>
      </c>
      <c r="D47" s="489" t="s">
        <v>199</v>
      </c>
      <c r="E47" s="545">
        <v>0</v>
      </c>
      <c r="F47" s="545">
        <v>0</v>
      </c>
      <c r="G47" s="545">
        <v>0</v>
      </c>
      <c r="H47" s="545">
        <v>5765.57</v>
      </c>
      <c r="I47" s="546">
        <f>E47+F47+G47+H47</f>
        <v>5765.57</v>
      </c>
      <c r="J47" s="547">
        <f>I47*C47</f>
        <v>11531.14</v>
      </c>
      <c r="K47" s="437"/>
    </row>
    <row r="48" spans="1:11" s="4" customFormat="1" x14ac:dyDescent="0.2">
      <c r="A48" s="177"/>
      <c r="B48" s="175"/>
      <c r="C48" s="783"/>
      <c r="D48" s="489"/>
      <c r="E48" s="405"/>
      <c r="F48" s="425"/>
      <c r="G48" s="425"/>
      <c r="H48" s="405"/>
      <c r="I48" s="409"/>
      <c r="J48" s="410"/>
      <c r="K48" s="437"/>
    </row>
    <row r="49" spans="1:11" s="4" customFormat="1" x14ac:dyDescent="0.2">
      <c r="A49" s="177" t="s">
        <v>78</v>
      </c>
      <c r="B49" s="175" t="s">
        <v>3683</v>
      </c>
      <c r="C49" s="783">
        <v>2</v>
      </c>
      <c r="D49" s="489" t="s">
        <v>199</v>
      </c>
      <c r="E49" s="545">
        <v>0</v>
      </c>
      <c r="F49" s="545">
        <v>0</v>
      </c>
      <c r="G49" s="545">
        <v>0</v>
      </c>
      <c r="H49" s="545">
        <v>6688.06</v>
      </c>
      <c r="I49" s="546">
        <f>E49+F49+G49+H49</f>
        <v>6688.06</v>
      </c>
      <c r="J49" s="547">
        <f>I49*C49</f>
        <v>13376.12</v>
      </c>
      <c r="K49" s="437"/>
    </row>
    <row r="50" spans="1:11" s="4" customFormat="1" x14ac:dyDescent="0.2">
      <c r="A50" s="177"/>
      <c r="B50" s="175"/>
      <c r="C50" s="783"/>
      <c r="D50" s="489"/>
      <c r="E50" s="405"/>
      <c r="F50" s="425"/>
      <c r="G50" s="425"/>
      <c r="H50" s="405"/>
      <c r="I50" s="409"/>
      <c r="J50" s="410"/>
      <c r="K50" s="437"/>
    </row>
    <row r="51" spans="1:11" s="4" customFormat="1" x14ac:dyDescent="0.2">
      <c r="A51" s="177" t="s">
        <v>79</v>
      </c>
      <c r="B51" s="175" t="s">
        <v>3684</v>
      </c>
      <c r="C51" s="783">
        <v>1</v>
      </c>
      <c r="D51" s="489" t="s">
        <v>199</v>
      </c>
      <c r="E51" s="545">
        <v>0</v>
      </c>
      <c r="F51" s="545">
        <v>0</v>
      </c>
      <c r="G51" s="545">
        <v>0</v>
      </c>
      <c r="H51" s="545">
        <v>8533.0400000000009</v>
      </c>
      <c r="I51" s="546">
        <f>E51+F51+G51+H51</f>
        <v>8533.0400000000009</v>
      </c>
      <c r="J51" s="547">
        <f>I51*C51</f>
        <v>8533.0400000000009</v>
      </c>
      <c r="K51" s="437"/>
    </row>
    <row r="52" spans="1:11" s="4" customFormat="1" x14ac:dyDescent="0.2">
      <c r="A52" s="177"/>
      <c r="B52" s="175"/>
      <c r="C52" s="783"/>
      <c r="D52" s="489"/>
      <c r="E52" s="405"/>
      <c r="F52" s="425"/>
      <c r="G52" s="425"/>
      <c r="H52" s="405"/>
      <c r="I52" s="409"/>
      <c r="J52" s="410"/>
      <c r="K52" s="437"/>
    </row>
    <row r="53" spans="1:11" s="4" customFormat="1" x14ac:dyDescent="0.2">
      <c r="A53" s="177" t="s">
        <v>80</v>
      </c>
      <c r="B53" s="175" t="s">
        <v>3685</v>
      </c>
      <c r="C53" s="783">
        <v>2</v>
      </c>
      <c r="D53" s="489" t="s">
        <v>199</v>
      </c>
      <c r="E53" s="545">
        <v>0</v>
      </c>
      <c r="F53" s="545">
        <v>0</v>
      </c>
      <c r="G53" s="545">
        <v>0</v>
      </c>
      <c r="H53" s="545">
        <v>9224.91</v>
      </c>
      <c r="I53" s="546">
        <f>E53+F53+G53+H53</f>
        <v>9224.91</v>
      </c>
      <c r="J53" s="547">
        <f>I53*C53</f>
        <v>18449.82</v>
      </c>
      <c r="K53" s="437"/>
    </row>
    <row r="54" spans="1:11" s="4" customFormat="1" x14ac:dyDescent="0.2">
      <c r="A54" s="177"/>
      <c r="B54" s="175"/>
      <c r="C54" s="783"/>
      <c r="D54" s="489"/>
      <c r="E54" s="405"/>
      <c r="F54" s="425"/>
      <c r="G54" s="425"/>
      <c r="H54" s="405"/>
      <c r="I54" s="409"/>
      <c r="J54" s="410"/>
      <c r="K54" s="437"/>
    </row>
    <row r="55" spans="1:11" s="4" customFormat="1" x14ac:dyDescent="0.2">
      <c r="A55" s="177" t="s">
        <v>81</v>
      </c>
      <c r="B55" s="175" t="s">
        <v>3686</v>
      </c>
      <c r="C55" s="783">
        <v>8</v>
      </c>
      <c r="D55" s="489" t="s">
        <v>199</v>
      </c>
      <c r="E55" s="545">
        <v>0</v>
      </c>
      <c r="F55" s="545">
        <v>0</v>
      </c>
      <c r="G55" s="545">
        <v>0</v>
      </c>
      <c r="H55" s="545">
        <v>9455.5300000000007</v>
      </c>
      <c r="I55" s="546">
        <f>E55+F55+G55+H55</f>
        <v>9455.5300000000007</v>
      </c>
      <c r="J55" s="547">
        <f>I55*C55</f>
        <v>75644.240000000005</v>
      </c>
      <c r="K55" s="437"/>
    </row>
    <row r="56" spans="1:11" s="4" customFormat="1" x14ac:dyDescent="0.2">
      <c r="A56" s="177"/>
      <c r="B56" s="175"/>
      <c r="C56" s="783"/>
      <c r="D56" s="489"/>
      <c r="E56" s="405"/>
      <c r="F56" s="425"/>
      <c r="G56" s="425"/>
      <c r="H56" s="405"/>
      <c r="I56" s="409"/>
      <c r="J56" s="410"/>
      <c r="K56" s="437"/>
    </row>
    <row r="57" spans="1:11" s="4" customFormat="1" x14ac:dyDescent="0.2">
      <c r="A57" s="177" t="s">
        <v>92</v>
      </c>
      <c r="B57" s="175" t="s">
        <v>3687</v>
      </c>
      <c r="C57" s="783">
        <v>1</v>
      </c>
      <c r="D57" s="489" t="s">
        <v>199</v>
      </c>
      <c r="E57" s="545">
        <v>0</v>
      </c>
      <c r="F57" s="545">
        <v>0</v>
      </c>
      <c r="G57" s="545">
        <v>0</v>
      </c>
      <c r="H57" s="545">
        <v>10147.4</v>
      </c>
      <c r="I57" s="546">
        <f>E57+F57+G57+H57</f>
        <v>10147.4</v>
      </c>
      <c r="J57" s="547">
        <f>I57*C57</f>
        <v>10147.4</v>
      </c>
      <c r="K57" s="437"/>
    </row>
    <row r="58" spans="1:11" s="4" customFormat="1" x14ac:dyDescent="0.2">
      <c r="A58" s="177"/>
      <c r="B58" s="175"/>
      <c r="C58" s="783"/>
      <c r="D58" s="489"/>
      <c r="E58" s="405"/>
      <c r="F58" s="425"/>
      <c r="G58" s="425"/>
      <c r="H58" s="405"/>
      <c r="I58" s="409"/>
      <c r="J58" s="410"/>
      <c r="K58" s="437"/>
    </row>
    <row r="59" spans="1:11" s="4" customFormat="1" x14ac:dyDescent="0.2">
      <c r="A59" s="177" t="s">
        <v>94</v>
      </c>
      <c r="B59" s="175" t="s">
        <v>3688</v>
      </c>
      <c r="C59" s="783">
        <v>2</v>
      </c>
      <c r="D59" s="489" t="s">
        <v>199</v>
      </c>
      <c r="E59" s="545">
        <v>0</v>
      </c>
      <c r="F59" s="545">
        <v>0</v>
      </c>
      <c r="G59" s="545">
        <v>0</v>
      </c>
      <c r="H59" s="545">
        <v>10378.030000000001</v>
      </c>
      <c r="I59" s="546">
        <f>E59+F59+G59+H59</f>
        <v>10378.030000000001</v>
      </c>
      <c r="J59" s="547">
        <f>I59*C59</f>
        <v>20756.060000000001</v>
      </c>
      <c r="K59" s="437"/>
    </row>
    <row r="60" spans="1:11" s="4" customFormat="1" x14ac:dyDescent="0.2">
      <c r="A60" s="177"/>
      <c r="B60" s="175"/>
      <c r="C60" s="783"/>
      <c r="D60" s="489"/>
      <c r="E60" s="405"/>
      <c r="F60" s="425"/>
      <c r="G60" s="425"/>
      <c r="H60" s="405"/>
      <c r="I60" s="409"/>
      <c r="J60" s="410"/>
      <c r="K60" s="437"/>
    </row>
    <row r="61" spans="1:11" s="4" customFormat="1" x14ac:dyDescent="0.2">
      <c r="A61" s="177" t="s">
        <v>96</v>
      </c>
      <c r="B61" s="175" t="s">
        <v>3689</v>
      </c>
      <c r="C61" s="783">
        <v>1</v>
      </c>
      <c r="D61" s="489" t="s">
        <v>199</v>
      </c>
      <c r="E61" s="545">
        <v>0</v>
      </c>
      <c r="F61" s="545">
        <v>0</v>
      </c>
      <c r="G61" s="545">
        <v>0</v>
      </c>
      <c r="H61" s="545">
        <v>10839.27</v>
      </c>
      <c r="I61" s="546">
        <f>E61+F61+G61+H61</f>
        <v>10839.27</v>
      </c>
      <c r="J61" s="547">
        <f>I61*C61</f>
        <v>10839.27</v>
      </c>
      <c r="K61" s="437"/>
    </row>
    <row r="62" spans="1:11" s="4" customFormat="1" x14ac:dyDescent="0.2">
      <c r="A62" s="177"/>
      <c r="B62" s="175"/>
      <c r="C62" s="783"/>
      <c r="D62" s="489"/>
      <c r="E62" s="405"/>
      <c r="F62" s="425"/>
      <c r="G62" s="425"/>
      <c r="H62" s="405"/>
      <c r="I62" s="409"/>
      <c r="J62" s="410"/>
      <c r="K62" s="437"/>
    </row>
    <row r="63" spans="1:11" s="4" customFormat="1" x14ac:dyDescent="0.2">
      <c r="A63" s="177" t="s">
        <v>99</v>
      </c>
      <c r="B63" s="175" t="s">
        <v>3690</v>
      </c>
      <c r="C63" s="783">
        <v>2</v>
      </c>
      <c r="D63" s="489" t="s">
        <v>199</v>
      </c>
      <c r="E63" s="545">
        <v>0</v>
      </c>
      <c r="F63" s="545">
        <v>0</v>
      </c>
      <c r="G63" s="545">
        <v>0</v>
      </c>
      <c r="H63" s="545">
        <v>13837.37</v>
      </c>
      <c r="I63" s="546">
        <f>E63+F63+G63+H63</f>
        <v>13837.37</v>
      </c>
      <c r="J63" s="547">
        <f>I63*C63</f>
        <v>27674.74</v>
      </c>
      <c r="K63" s="437"/>
    </row>
    <row r="64" spans="1:11" s="4" customFormat="1" x14ac:dyDescent="0.2">
      <c r="A64" s="177"/>
      <c r="B64" s="175"/>
      <c r="C64" s="783"/>
      <c r="D64" s="489"/>
      <c r="E64" s="405"/>
      <c r="F64" s="425"/>
      <c r="G64" s="425"/>
      <c r="H64" s="405"/>
      <c r="I64" s="409"/>
      <c r="J64" s="410"/>
      <c r="K64" s="437"/>
    </row>
    <row r="65" spans="1:11" s="4" customFormat="1" x14ac:dyDescent="0.2">
      <c r="A65" s="177" t="s">
        <v>101</v>
      </c>
      <c r="B65" s="175" t="s">
        <v>3691</v>
      </c>
      <c r="C65" s="783">
        <v>2</v>
      </c>
      <c r="D65" s="489" t="s">
        <v>199</v>
      </c>
      <c r="E65" s="545">
        <v>0</v>
      </c>
      <c r="F65" s="545">
        <v>0</v>
      </c>
      <c r="G65" s="545">
        <v>0</v>
      </c>
      <c r="H65" s="545">
        <v>16143.6</v>
      </c>
      <c r="I65" s="546">
        <f>E65+F65+G65+H65</f>
        <v>16143.6</v>
      </c>
      <c r="J65" s="547">
        <f>I65*C65</f>
        <v>32287.200000000001</v>
      </c>
      <c r="K65" s="437"/>
    </row>
    <row r="66" spans="1:11" s="4" customFormat="1" x14ac:dyDescent="0.2">
      <c r="A66" s="177"/>
      <c r="B66" s="175"/>
      <c r="C66" s="783"/>
      <c r="D66" s="489"/>
      <c r="E66" s="405"/>
      <c r="F66" s="425"/>
      <c r="G66" s="425"/>
      <c r="H66" s="405"/>
      <c r="I66" s="409"/>
      <c r="J66" s="410"/>
      <c r="K66" s="437"/>
    </row>
    <row r="67" spans="1:11" s="4" customFormat="1" x14ac:dyDescent="0.2">
      <c r="A67" s="177" t="s">
        <v>103</v>
      </c>
      <c r="B67" s="175" t="s">
        <v>3692</v>
      </c>
      <c r="C67" s="783">
        <v>1</v>
      </c>
      <c r="D67" s="489" t="s">
        <v>199</v>
      </c>
      <c r="E67" s="545">
        <v>0</v>
      </c>
      <c r="F67" s="545">
        <v>0</v>
      </c>
      <c r="G67" s="545">
        <v>0</v>
      </c>
      <c r="H67" s="545">
        <v>20756.05</v>
      </c>
      <c r="I67" s="546">
        <f>E67+F67+G67+H67</f>
        <v>20756.05</v>
      </c>
      <c r="J67" s="547">
        <f>I67*C67</f>
        <v>20756.05</v>
      </c>
      <c r="K67" s="437"/>
    </row>
    <row r="68" spans="1:11" s="4" customFormat="1" x14ac:dyDescent="0.2">
      <c r="A68" s="177"/>
      <c r="B68" s="175"/>
      <c r="C68" s="783"/>
      <c r="D68" s="489"/>
      <c r="E68" s="405"/>
      <c r="F68" s="425"/>
      <c r="G68" s="425"/>
      <c r="H68" s="405"/>
      <c r="I68" s="409"/>
      <c r="J68" s="410"/>
      <c r="K68" s="437"/>
    </row>
    <row r="69" spans="1:11" s="4" customFormat="1" x14ac:dyDescent="0.2">
      <c r="A69" s="177" t="s">
        <v>105</v>
      </c>
      <c r="B69" s="175" t="s">
        <v>3693</v>
      </c>
      <c r="C69" s="783">
        <v>1</v>
      </c>
      <c r="D69" s="489" t="s">
        <v>199</v>
      </c>
      <c r="E69" s="545">
        <v>0</v>
      </c>
      <c r="F69" s="545">
        <v>0</v>
      </c>
      <c r="G69" s="545">
        <v>0</v>
      </c>
      <c r="H69" s="545">
        <v>20756.05</v>
      </c>
      <c r="I69" s="546">
        <f>E69+F69+G69+H69</f>
        <v>20756.05</v>
      </c>
      <c r="J69" s="547">
        <f>I69*C69</f>
        <v>20756.05</v>
      </c>
      <c r="K69" s="437"/>
    </row>
    <row r="70" spans="1:11" s="4" customFormat="1" x14ac:dyDescent="0.2">
      <c r="A70" s="177"/>
      <c r="B70" s="175"/>
      <c r="C70" s="783"/>
      <c r="D70" s="489"/>
      <c r="E70" s="405"/>
      <c r="F70" s="425"/>
      <c r="G70" s="425"/>
      <c r="H70" s="405"/>
      <c r="I70" s="409"/>
      <c r="J70" s="410"/>
      <c r="K70" s="437"/>
    </row>
    <row r="71" spans="1:11" s="4" customFormat="1" ht="0.75" customHeight="1" x14ac:dyDescent="0.2">
      <c r="A71" s="177"/>
      <c r="B71" s="175"/>
      <c r="C71" s="783"/>
      <c r="D71" s="489"/>
      <c r="E71" s="405"/>
      <c r="F71" s="425"/>
      <c r="G71" s="425"/>
      <c r="H71" s="405"/>
      <c r="I71" s="409"/>
      <c r="J71" s="410"/>
      <c r="K71" s="437"/>
    </row>
    <row r="72" spans="1:11" s="4" customFormat="1" ht="0.75" customHeight="1" x14ac:dyDescent="0.2">
      <c r="A72" s="177"/>
      <c r="B72" s="175"/>
      <c r="C72" s="783"/>
      <c r="D72" s="489"/>
      <c r="E72" s="405"/>
      <c r="F72" s="425"/>
      <c r="G72" s="425"/>
      <c r="H72" s="405"/>
      <c r="I72" s="409"/>
      <c r="J72" s="410"/>
      <c r="K72" s="437"/>
    </row>
    <row r="73" spans="1:11" s="4" customFormat="1" ht="8.25" customHeight="1" x14ac:dyDescent="0.2">
      <c r="A73" s="177"/>
      <c r="B73" s="175"/>
      <c r="C73" s="783"/>
      <c r="D73" s="489"/>
      <c r="E73" s="405"/>
      <c r="F73" s="425"/>
      <c r="G73" s="425"/>
      <c r="H73" s="405"/>
      <c r="I73" s="409"/>
      <c r="J73" s="410"/>
      <c r="K73" s="437"/>
    </row>
    <row r="74" spans="1:11" s="4" customFormat="1" ht="12" customHeight="1" x14ac:dyDescent="0.2">
      <c r="A74" s="177"/>
      <c r="B74" s="175"/>
      <c r="C74" s="783"/>
      <c r="D74" s="494"/>
      <c r="E74" s="475"/>
      <c r="F74" s="498"/>
      <c r="G74" s="425"/>
      <c r="H74" s="405"/>
      <c r="I74" s="409"/>
      <c r="J74" s="410"/>
      <c r="K74" s="437"/>
    </row>
    <row r="75" spans="1:11" ht="15.75" thickBot="1" x14ac:dyDescent="0.3">
      <c r="A75" s="31"/>
      <c r="B75" s="56" t="s">
        <v>111</v>
      </c>
      <c r="C75" s="772"/>
      <c r="D75" s="445"/>
      <c r="E75" s="412"/>
      <c r="F75" s="412"/>
      <c r="G75" s="412"/>
      <c r="H75" s="411"/>
      <c r="I75" s="413"/>
      <c r="J75" s="413">
        <f>SUM(J42:J74)</f>
        <v>270751.13</v>
      </c>
      <c r="K75" s="436">
        <v>2</v>
      </c>
    </row>
    <row r="76" spans="1:11" ht="15.75" thickTop="1" x14ac:dyDescent="0.25">
      <c r="A76" s="58"/>
      <c r="B76" s="59"/>
      <c r="C76" s="860"/>
      <c r="D76" s="486"/>
      <c r="E76" s="467"/>
      <c r="F76" s="466"/>
      <c r="G76" s="466"/>
      <c r="H76" s="467"/>
      <c r="I76" s="468"/>
      <c r="J76" s="469"/>
    </row>
    <row r="77" spans="1:11" ht="16.5" customHeight="1" x14ac:dyDescent="0.2">
      <c r="A77" s="177"/>
      <c r="B77" s="259" t="s">
        <v>928</v>
      </c>
      <c r="C77" s="783"/>
      <c r="D77" s="489"/>
      <c r="E77" s="405"/>
      <c r="F77" s="425"/>
      <c r="G77" s="425"/>
      <c r="H77" s="405"/>
      <c r="I77" s="409"/>
      <c r="J77" s="410"/>
    </row>
    <row r="78" spans="1:11" ht="16.5" customHeight="1" x14ac:dyDescent="0.2">
      <c r="A78" s="177"/>
      <c r="B78" s="260"/>
      <c r="C78" s="783"/>
      <c r="D78" s="489"/>
      <c r="E78" s="405"/>
      <c r="F78" s="425"/>
      <c r="G78" s="425"/>
      <c r="H78" s="405"/>
      <c r="I78" s="409"/>
      <c r="J78" s="410"/>
    </row>
    <row r="79" spans="1:11" s="4" customFormat="1" ht="72" customHeight="1" x14ac:dyDescent="0.2">
      <c r="A79" s="177"/>
      <c r="B79" s="34" t="s">
        <v>930</v>
      </c>
      <c r="C79" s="783"/>
      <c r="D79" s="489"/>
      <c r="E79" s="405"/>
      <c r="F79" s="425"/>
      <c r="G79" s="425"/>
      <c r="H79" s="405"/>
      <c r="I79" s="409"/>
      <c r="J79" s="410"/>
      <c r="K79" s="437"/>
    </row>
    <row r="80" spans="1:11" s="4" customFormat="1" x14ac:dyDescent="0.2">
      <c r="A80" s="177"/>
      <c r="B80" s="175"/>
      <c r="C80" s="783"/>
      <c r="D80" s="489"/>
      <c r="E80" s="405"/>
      <c r="F80" s="425"/>
      <c r="G80" s="425"/>
      <c r="H80" s="405"/>
      <c r="I80" s="409"/>
      <c r="J80" s="453"/>
      <c r="K80" s="437"/>
    </row>
    <row r="81" spans="1:11" s="4" customFormat="1" x14ac:dyDescent="0.2">
      <c r="A81" s="177" t="s">
        <v>77</v>
      </c>
      <c r="B81" s="175" t="s">
        <v>3694</v>
      </c>
      <c r="C81" s="783">
        <v>1</v>
      </c>
      <c r="D81" s="489" t="s">
        <v>199</v>
      </c>
      <c r="E81" s="545">
        <v>0</v>
      </c>
      <c r="F81" s="545">
        <v>0</v>
      </c>
      <c r="G81" s="545">
        <v>0</v>
      </c>
      <c r="H81" s="545">
        <v>4621.68</v>
      </c>
      <c r="I81" s="546">
        <f>E81+F81+G81+H81</f>
        <v>4621.68</v>
      </c>
      <c r="J81" s="547">
        <f>I81*C81</f>
        <v>4621.68</v>
      </c>
      <c r="K81" s="437"/>
    </row>
    <row r="82" spans="1:11" s="4" customFormat="1" x14ac:dyDescent="0.2">
      <c r="A82" s="177"/>
      <c r="B82" s="175"/>
      <c r="C82" s="783"/>
      <c r="D82" s="489"/>
      <c r="E82" s="405"/>
      <c r="F82" s="425"/>
      <c r="G82" s="425"/>
      <c r="H82" s="405"/>
      <c r="I82" s="409"/>
      <c r="J82" s="453"/>
      <c r="K82" s="437"/>
    </row>
    <row r="83" spans="1:11" s="4" customFormat="1" x14ac:dyDescent="0.2">
      <c r="A83" s="177" t="s">
        <v>78</v>
      </c>
      <c r="B83" s="175" t="s">
        <v>3695</v>
      </c>
      <c r="C83" s="783">
        <v>3</v>
      </c>
      <c r="D83" s="489" t="s">
        <v>199</v>
      </c>
      <c r="E83" s="545">
        <v>0</v>
      </c>
      <c r="F83" s="545">
        <v>0</v>
      </c>
      <c r="G83" s="545">
        <v>0</v>
      </c>
      <c r="H83" s="545">
        <v>5502</v>
      </c>
      <c r="I83" s="546">
        <f>E83+F83+G83+H83</f>
        <v>5502</v>
      </c>
      <c r="J83" s="547">
        <f>I83*C83</f>
        <v>16506</v>
      </c>
      <c r="K83" s="437"/>
    </row>
    <row r="84" spans="1:11" s="4" customFormat="1" x14ac:dyDescent="0.2">
      <c r="A84" s="177"/>
      <c r="B84" s="175"/>
      <c r="C84" s="783"/>
      <c r="D84" s="489"/>
      <c r="E84" s="405"/>
      <c r="F84" s="425"/>
      <c r="G84" s="425"/>
      <c r="H84" s="405"/>
      <c r="I84" s="409"/>
      <c r="J84" s="453"/>
      <c r="K84" s="437"/>
    </row>
    <row r="85" spans="1:11" s="4" customFormat="1" x14ac:dyDescent="0.2">
      <c r="A85" s="177" t="s">
        <v>79</v>
      </c>
      <c r="B85" s="175" t="s">
        <v>3696</v>
      </c>
      <c r="C85" s="783">
        <v>1</v>
      </c>
      <c r="D85" s="489" t="s">
        <v>199</v>
      </c>
      <c r="E85" s="545">
        <v>0</v>
      </c>
      <c r="F85" s="545">
        <v>0</v>
      </c>
      <c r="G85" s="545">
        <v>0</v>
      </c>
      <c r="H85" s="545">
        <v>6602.4</v>
      </c>
      <c r="I85" s="546">
        <f>E85+F85+G85+H85</f>
        <v>6602.4</v>
      </c>
      <c r="J85" s="547">
        <f>I85*C85</f>
        <v>6602.4</v>
      </c>
      <c r="K85" s="437"/>
    </row>
    <row r="86" spans="1:11" s="4" customFormat="1" x14ac:dyDescent="0.2">
      <c r="A86" s="177"/>
      <c r="B86" s="175"/>
      <c r="C86" s="783"/>
      <c r="D86" s="489"/>
      <c r="E86" s="405"/>
      <c r="F86" s="425"/>
      <c r="G86" s="425"/>
      <c r="H86" s="405"/>
      <c r="I86" s="409"/>
      <c r="J86" s="453"/>
      <c r="K86" s="437"/>
    </row>
    <row r="87" spans="1:11" s="4" customFormat="1" x14ac:dyDescent="0.2">
      <c r="A87" s="177" t="s">
        <v>80</v>
      </c>
      <c r="B87" s="175" t="s">
        <v>3697</v>
      </c>
      <c r="C87" s="783">
        <v>1</v>
      </c>
      <c r="D87" s="489" t="s">
        <v>199</v>
      </c>
      <c r="E87" s="545">
        <v>0</v>
      </c>
      <c r="F87" s="545">
        <v>0</v>
      </c>
      <c r="G87" s="545">
        <v>0</v>
      </c>
      <c r="H87" s="545">
        <v>7482.72</v>
      </c>
      <c r="I87" s="546">
        <f>E87+F87+G87+H87</f>
        <v>7482.72</v>
      </c>
      <c r="J87" s="547">
        <f>I87*C87</f>
        <v>7482.72</v>
      </c>
      <c r="K87" s="437"/>
    </row>
    <row r="88" spans="1:11" s="4" customFormat="1" x14ac:dyDescent="0.2">
      <c r="A88" s="177"/>
      <c r="B88" s="175"/>
      <c r="C88" s="783"/>
      <c r="D88" s="489"/>
      <c r="E88" s="405"/>
      <c r="F88" s="425"/>
      <c r="G88" s="425"/>
      <c r="H88" s="405"/>
      <c r="I88" s="409"/>
      <c r="J88" s="453"/>
      <c r="K88" s="437"/>
    </row>
    <row r="89" spans="1:11" s="4" customFormat="1" x14ac:dyDescent="0.2">
      <c r="A89" s="177" t="s">
        <v>81</v>
      </c>
      <c r="B89" s="175" t="s">
        <v>3698</v>
      </c>
      <c r="C89" s="783">
        <v>1</v>
      </c>
      <c r="D89" s="489" t="s">
        <v>199</v>
      </c>
      <c r="E89" s="545">
        <v>0</v>
      </c>
      <c r="F89" s="545">
        <v>0</v>
      </c>
      <c r="G89" s="545">
        <v>0</v>
      </c>
      <c r="H89" s="545">
        <v>8803.2000000000007</v>
      </c>
      <c r="I89" s="546">
        <f>E89+F89+G89+H89</f>
        <v>8803.2000000000007</v>
      </c>
      <c r="J89" s="547">
        <f>I89*C89</f>
        <v>8803.2000000000007</v>
      </c>
      <c r="K89" s="437"/>
    </row>
    <row r="90" spans="1:11" s="4" customFormat="1" x14ac:dyDescent="0.2">
      <c r="A90" s="177"/>
      <c r="B90" s="175"/>
      <c r="C90" s="783"/>
      <c r="D90" s="489"/>
      <c r="E90" s="405"/>
      <c r="F90" s="425"/>
      <c r="G90" s="425"/>
      <c r="H90" s="405"/>
      <c r="I90" s="409"/>
      <c r="J90" s="453"/>
      <c r="K90" s="437"/>
    </row>
    <row r="91" spans="1:11" s="4" customFormat="1" x14ac:dyDescent="0.2">
      <c r="A91" s="177" t="s">
        <v>92</v>
      </c>
      <c r="B91" s="175" t="s">
        <v>3699</v>
      </c>
      <c r="C91" s="783">
        <v>2</v>
      </c>
      <c r="D91" s="489" t="s">
        <v>199</v>
      </c>
      <c r="E91" s="545">
        <v>0</v>
      </c>
      <c r="F91" s="545">
        <v>0</v>
      </c>
      <c r="G91" s="545">
        <v>0</v>
      </c>
      <c r="H91" s="545">
        <v>9023.2800000000007</v>
      </c>
      <c r="I91" s="546">
        <f>E91+F91+G91+H91</f>
        <v>9023.2800000000007</v>
      </c>
      <c r="J91" s="547">
        <f>I91*C91</f>
        <v>18046.560000000001</v>
      </c>
      <c r="K91" s="437"/>
    </row>
    <row r="92" spans="1:11" s="4" customFormat="1" x14ac:dyDescent="0.2">
      <c r="A92" s="177"/>
      <c r="B92" s="175"/>
      <c r="C92" s="783"/>
      <c r="D92" s="489"/>
      <c r="E92" s="405"/>
      <c r="F92" s="425"/>
      <c r="G92" s="425"/>
      <c r="H92" s="405"/>
      <c r="I92" s="409"/>
      <c r="J92" s="453"/>
      <c r="K92" s="437"/>
    </row>
    <row r="93" spans="1:11" s="4" customFormat="1" x14ac:dyDescent="0.2">
      <c r="A93" s="177" t="s">
        <v>94</v>
      </c>
      <c r="B93" s="175" t="s">
        <v>3700</v>
      </c>
      <c r="C93" s="783">
        <v>1</v>
      </c>
      <c r="D93" s="489" t="s">
        <v>199</v>
      </c>
      <c r="E93" s="545">
        <v>0</v>
      </c>
      <c r="F93" s="545">
        <v>0</v>
      </c>
      <c r="G93" s="545">
        <v>0</v>
      </c>
      <c r="H93" s="545">
        <v>10453.799999999999</v>
      </c>
      <c r="I93" s="546">
        <f>E93+F93+G93+H93</f>
        <v>10453.799999999999</v>
      </c>
      <c r="J93" s="547">
        <f>I93*C93</f>
        <v>10453.799999999999</v>
      </c>
      <c r="K93" s="437"/>
    </row>
    <row r="94" spans="1:11" s="4" customFormat="1" x14ac:dyDescent="0.2">
      <c r="A94" s="177"/>
      <c r="B94" s="175"/>
      <c r="C94" s="783"/>
      <c r="D94" s="489"/>
      <c r="E94" s="405"/>
      <c r="F94" s="425"/>
      <c r="G94" s="425"/>
      <c r="H94" s="405"/>
      <c r="I94" s="409"/>
      <c r="J94" s="453"/>
      <c r="K94" s="437"/>
    </row>
    <row r="95" spans="1:11" s="4" customFormat="1" x14ac:dyDescent="0.2">
      <c r="A95" s="177" t="s">
        <v>96</v>
      </c>
      <c r="B95" s="175" t="s">
        <v>3701</v>
      </c>
      <c r="C95" s="783">
        <v>1</v>
      </c>
      <c r="D95" s="489" t="s">
        <v>199</v>
      </c>
      <c r="E95" s="545">
        <v>0</v>
      </c>
      <c r="F95" s="545">
        <v>0</v>
      </c>
      <c r="G95" s="545">
        <v>0</v>
      </c>
      <c r="H95" s="545">
        <v>13204.8</v>
      </c>
      <c r="I95" s="546">
        <f>E95+F95+G95+H95</f>
        <v>13204.8</v>
      </c>
      <c r="J95" s="547">
        <f>I95*C95</f>
        <v>13204.8</v>
      </c>
      <c r="K95" s="437"/>
    </row>
    <row r="96" spans="1:11" s="4" customFormat="1" x14ac:dyDescent="0.2">
      <c r="A96" s="177"/>
      <c r="B96" s="175"/>
      <c r="C96" s="783"/>
      <c r="D96" s="489"/>
      <c r="E96" s="405"/>
      <c r="F96" s="425"/>
      <c r="G96" s="425"/>
      <c r="H96" s="405"/>
      <c r="I96" s="409"/>
      <c r="J96" s="453"/>
      <c r="K96" s="437"/>
    </row>
    <row r="97" spans="1:11" s="4" customFormat="1" x14ac:dyDescent="0.2">
      <c r="A97" s="177"/>
      <c r="B97" s="175"/>
      <c r="C97" s="783"/>
      <c r="D97" s="489"/>
      <c r="E97" s="405"/>
      <c r="F97" s="425"/>
      <c r="G97" s="425"/>
      <c r="H97" s="405"/>
      <c r="I97" s="409"/>
      <c r="J97" s="453"/>
      <c r="K97" s="437"/>
    </row>
    <row r="98" spans="1:11" s="4" customFormat="1" x14ac:dyDescent="0.2">
      <c r="A98" s="177"/>
      <c r="B98" s="175"/>
      <c r="C98" s="783"/>
      <c r="D98" s="489"/>
      <c r="E98" s="405"/>
      <c r="F98" s="425"/>
      <c r="G98" s="425"/>
      <c r="H98" s="405"/>
      <c r="I98" s="409"/>
      <c r="J98" s="453"/>
      <c r="K98" s="437"/>
    </row>
    <row r="99" spans="1:11" s="4" customFormat="1" x14ac:dyDescent="0.2">
      <c r="A99" s="177"/>
      <c r="B99" s="175"/>
      <c r="C99" s="783"/>
      <c r="D99" s="489"/>
      <c r="E99" s="405"/>
      <c r="F99" s="425"/>
      <c r="G99" s="425"/>
      <c r="H99" s="405"/>
      <c r="I99" s="409"/>
      <c r="J99" s="453"/>
      <c r="K99" s="437"/>
    </row>
    <row r="100" spans="1:11" s="4" customFormat="1" x14ac:dyDescent="0.2">
      <c r="A100" s="177"/>
      <c r="B100" s="175"/>
      <c r="C100" s="783"/>
      <c r="D100" s="489"/>
      <c r="E100" s="405"/>
      <c r="F100" s="425"/>
      <c r="G100" s="425"/>
      <c r="H100" s="405"/>
      <c r="I100" s="409"/>
      <c r="J100" s="453"/>
      <c r="K100" s="437"/>
    </row>
    <row r="101" spans="1:11" s="4" customFormat="1" hidden="1" x14ac:dyDescent="0.2">
      <c r="A101" s="177"/>
      <c r="B101" s="175"/>
      <c r="C101" s="783"/>
      <c r="D101" s="489"/>
      <c r="E101" s="405"/>
      <c r="F101" s="425"/>
      <c r="G101" s="425"/>
      <c r="H101" s="405"/>
      <c r="I101" s="409"/>
      <c r="J101" s="453"/>
      <c r="K101" s="437"/>
    </row>
    <row r="102" spans="1:11" s="4" customFormat="1" x14ac:dyDescent="0.2">
      <c r="A102" s="177"/>
      <c r="B102" s="175"/>
      <c r="C102" s="783"/>
      <c r="D102" s="489"/>
      <c r="E102" s="405"/>
      <c r="F102" s="425"/>
      <c r="G102" s="425"/>
      <c r="H102" s="405"/>
      <c r="I102" s="409"/>
      <c r="J102" s="453"/>
      <c r="K102" s="437"/>
    </row>
    <row r="103" spans="1:11" s="4" customFormat="1" x14ac:dyDescent="0.2">
      <c r="A103" s="177"/>
      <c r="B103" s="175"/>
      <c r="C103" s="783"/>
      <c r="D103" s="489"/>
      <c r="E103" s="405"/>
      <c r="F103" s="425"/>
      <c r="G103" s="425"/>
      <c r="H103" s="405"/>
      <c r="I103" s="409"/>
      <c r="J103" s="453"/>
      <c r="K103" s="437"/>
    </row>
    <row r="104" spans="1:11" s="4" customFormat="1" x14ac:dyDescent="0.2">
      <c r="A104" s="177"/>
      <c r="B104" s="175"/>
      <c r="C104" s="783"/>
      <c r="D104" s="489"/>
      <c r="E104" s="405"/>
      <c r="F104" s="425"/>
      <c r="G104" s="425"/>
      <c r="H104" s="405"/>
      <c r="I104" s="409"/>
      <c r="J104" s="453"/>
      <c r="K104" s="437"/>
    </row>
    <row r="105" spans="1:11" s="4" customFormat="1" ht="2.25" customHeight="1" x14ac:dyDescent="0.2">
      <c r="A105" s="177"/>
      <c r="B105" s="175"/>
      <c r="C105" s="783"/>
      <c r="D105" s="489"/>
      <c r="E105" s="405"/>
      <c r="F105" s="425"/>
      <c r="G105" s="425"/>
      <c r="H105" s="405"/>
      <c r="I105" s="409"/>
      <c r="J105" s="453"/>
      <c r="K105" s="437"/>
    </row>
    <row r="106" spans="1:11" s="4" customFormat="1" ht="2.25" customHeight="1" x14ac:dyDescent="0.2">
      <c r="A106" s="177"/>
      <c r="B106" s="175"/>
      <c r="C106" s="783"/>
      <c r="D106" s="489"/>
      <c r="E106" s="405"/>
      <c r="F106" s="425"/>
      <c r="G106" s="425"/>
      <c r="H106" s="405"/>
      <c r="I106" s="409"/>
      <c r="J106" s="453"/>
      <c r="K106" s="437"/>
    </row>
    <row r="107" spans="1:11" s="4" customFormat="1" x14ac:dyDescent="0.2">
      <c r="A107" s="177"/>
      <c r="B107" s="175"/>
      <c r="C107" s="783"/>
      <c r="D107" s="489"/>
      <c r="E107" s="405"/>
      <c r="F107" s="425"/>
      <c r="G107" s="425"/>
      <c r="H107" s="405"/>
      <c r="I107" s="409"/>
      <c r="J107" s="453"/>
      <c r="K107" s="437"/>
    </row>
    <row r="108" spans="1:11" s="4" customFormat="1" ht="22.5" customHeight="1" x14ac:dyDescent="0.2">
      <c r="A108" s="177"/>
      <c r="B108" s="175"/>
      <c r="C108" s="783"/>
      <c r="D108" s="489"/>
      <c r="E108" s="405"/>
      <c r="F108" s="425"/>
      <c r="G108" s="425"/>
      <c r="H108" s="405"/>
      <c r="I108" s="409"/>
      <c r="J108" s="453"/>
      <c r="K108" s="437"/>
    </row>
    <row r="109" spans="1:11" s="4" customFormat="1" ht="10.5" customHeight="1" x14ac:dyDescent="0.2">
      <c r="A109" s="177"/>
      <c r="B109" s="175"/>
      <c r="C109" s="783"/>
      <c r="D109" s="489"/>
      <c r="E109" s="405"/>
      <c r="F109" s="425"/>
      <c r="G109" s="425"/>
      <c r="H109" s="405"/>
      <c r="I109" s="409"/>
      <c r="J109" s="453"/>
      <c r="K109" s="437"/>
    </row>
    <row r="110" spans="1:11" s="4" customFormat="1" ht="8.25" customHeight="1" x14ac:dyDescent="0.2">
      <c r="A110" s="177"/>
      <c r="B110" s="175"/>
      <c r="C110" s="783"/>
      <c r="D110" s="494"/>
      <c r="E110" s="475"/>
      <c r="F110" s="498"/>
      <c r="G110" s="498"/>
      <c r="H110" s="405"/>
      <c r="I110" s="409"/>
      <c r="J110" s="453"/>
      <c r="K110" s="437"/>
    </row>
    <row r="111" spans="1:11" ht="15.75" thickBot="1" x14ac:dyDescent="0.3">
      <c r="A111" s="31"/>
      <c r="B111" s="56" t="s">
        <v>111</v>
      </c>
      <c r="C111" s="772"/>
      <c r="D111" s="445"/>
      <c r="E111" s="412"/>
      <c r="F111" s="412"/>
      <c r="G111" s="412"/>
      <c r="H111" s="411"/>
      <c r="I111" s="413"/>
      <c r="J111" s="413">
        <f>SUM(J76:J110)</f>
        <v>85721.16</v>
      </c>
      <c r="K111" s="436">
        <v>3</v>
      </c>
    </row>
    <row r="112" spans="1:11" s="4" customFormat="1" ht="15.75" thickTop="1" x14ac:dyDescent="0.25">
      <c r="A112" s="261"/>
      <c r="B112" s="262"/>
      <c r="C112" s="861"/>
      <c r="D112" s="499"/>
      <c r="E112" s="467"/>
      <c r="F112" s="466"/>
      <c r="G112" s="466"/>
      <c r="H112" s="467"/>
      <c r="I112" s="468"/>
      <c r="J112" s="469"/>
      <c r="K112" s="437"/>
    </row>
    <row r="113" spans="1:11" s="4" customFormat="1" ht="15" x14ac:dyDescent="0.25">
      <c r="A113" s="177"/>
      <c r="B113" s="263" t="s">
        <v>931</v>
      </c>
      <c r="C113" s="783"/>
      <c r="D113" s="489"/>
      <c r="E113" s="402"/>
      <c r="F113" s="425"/>
      <c r="G113" s="425"/>
      <c r="H113" s="405"/>
      <c r="I113" s="409"/>
      <c r="J113" s="410"/>
      <c r="K113" s="437"/>
    </row>
    <row r="114" spans="1:11" s="4" customFormat="1" ht="12.75" customHeight="1" x14ac:dyDescent="0.25">
      <c r="A114" s="177"/>
      <c r="B114" s="175"/>
      <c r="C114" s="783"/>
      <c r="D114" s="489"/>
      <c r="E114" s="402"/>
      <c r="F114" s="425"/>
      <c r="G114" s="425"/>
      <c r="H114" s="405"/>
      <c r="I114" s="409"/>
      <c r="J114" s="410"/>
      <c r="K114" s="437"/>
    </row>
    <row r="115" spans="1:11" s="4" customFormat="1" ht="42.75" x14ac:dyDescent="0.25">
      <c r="A115" s="177"/>
      <c r="B115" s="244" t="s">
        <v>932</v>
      </c>
      <c r="C115" s="783"/>
      <c r="D115" s="489"/>
      <c r="E115" s="402"/>
      <c r="F115" s="425"/>
      <c r="G115" s="425"/>
      <c r="H115" s="405"/>
      <c r="I115" s="409"/>
      <c r="J115" s="410"/>
      <c r="K115" s="437"/>
    </row>
    <row r="116" spans="1:11" s="4" customFormat="1" x14ac:dyDescent="0.2">
      <c r="A116" s="177"/>
      <c r="B116" s="224"/>
      <c r="C116" s="779"/>
      <c r="D116" s="489"/>
      <c r="E116" s="405"/>
      <c r="F116" s="425"/>
      <c r="G116" s="425"/>
      <c r="H116" s="405"/>
      <c r="I116" s="409"/>
      <c r="J116" s="410"/>
      <c r="K116" s="437"/>
    </row>
    <row r="117" spans="1:11" s="4" customFormat="1" x14ac:dyDescent="0.2">
      <c r="A117" s="177" t="s">
        <v>77</v>
      </c>
      <c r="B117" s="175" t="s">
        <v>933</v>
      </c>
      <c r="C117" s="783">
        <v>1</v>
      </c>
      <c r="D117" s="489" t="s">
        <v>199</v>
      </c>
      <c r="E117" s="545">
        <v>0</v>
      </c>
      <c r="F117" s="545">
        <v>0</v>
      </c>
      <c r="G117" s="545">
        <v>0</v>
      </c>
      <c r="H117" s="545">
        <v>4742.47</v>
      </c>
      <c r="I117" s="546">
        <f>E117+F117+G117+H117</f>
        <v>4742.47</v>
      </c>
      <c r="J117" s="547">
        <f>I117*C117</f>
        <v>4742.47</v>
      </c>
      <c r="K117" s="437"/>
    </row>
    <row r="118" spans="1:11" s="4" customFormat="1" x14ac:dyDescent="0.2">
      <c r="A118" s="177"/>
      <c r="B118" s="175"/>
      <c r="C118" s="783"/>
      <c r="D118" s="489"/>
      <c r="E118" s="405"/>
      <c r="F118" s="425"/>
      <c r="G118" s="425"/>
      <c r="H118" s="405"/>
      <c r="I118" s="409"/>
      <c r="J118" s="410"/>
      <c r="K118" s="437"/>
    </row>
    <row r="119" spans="1:11" s="4" customFormat="1" x14ac:dyDescent="0.2">
      <c r="A119" s="177" t="s">
        <v>78</v>
      </c>
      <c r="B119" s="175" t="s">
        <v>934</v>
      </c>
      <c r="C119" s="783">
        <v>2</v>
      </c>
      <c r="D119" s="489" t="s">
        <v>199</v>
      </c>
      <c r="E119" s="545">
        <v>0</v>
      </c>
      <c r="F119" s="545">
        <v>0</v>
      </c>
      <c r="G119" s="545">
        <v>0</v>
      </c>
      <c r="H119" s="545">
        <v>5031.7299999999996</v>
      </c>
      <c r="I119" s="546">
        <f>E119+F119+G119+H119</f>
        <v>5031.7299999999996</v>
      </c>
      <c r="J119" s="547">
        <f>I119*C119</f>
        <v>10063.459999999999</v>
      </c>
      <c r="K119" s="437"/>
    </row>
    <row r="120" spans="1:11" s="4" customFormat="1" x14ac:dyDescent="0.2">
      <c r="A120" s="177"/>
      <c r="B120" s="175"/>
      <c r="C120" s="783"/>
      <c r="D120" s="489"/>
      <c r="E120" s="405"/>
      <c r="F120" s="425"/>
      <c r="G120" s="425"/>
      <c r="H120" s="405"/>
      <c r="I120" s="409"/>
      <c r="J120" s="410"/>
      <c r="K120" s="437"/>
    </row>
    <row r="121" spans="1:11" s="4" customFormat="1" x14ac:dyDescent="0.2">
      <c r="A121" s="177" t="s">
        <v>79</v>
      </c>
      <c r="B121" s="175" t="s">
        <v>935</v>
      </c>
      <c r="C121" s="783">
        <v>2</v>
      </c>
      <c r="D121" s="489" t="s">
        <v>199</v>
      </c>
      <c r="E121" s="545">
        <v>0</v>
      </c>
      <c r="F121" s="545">
        <v>0</v>
      </c>
      <c r="G121" s="545">
        <v>0</v>
      </c>
      <c r="H121" s="545">
        <v>5249.55</v>
      </c>
      <c r="I121" s="546">
        <f>E121+F121+G121+H121</f>
        <v>5249.55</v>
      </c>
      <c r="J121" s="547">
        <f>I121*C121</f>
        <v>10499.1</v>
      </c>
      <c r="K121" s="437"/>
    </row>
    <row r="122" spans="1:11" s="4" customFormat="1" x14ac:dyDescent="0.2">
      <c r="A122" s="177"/>
      <c r="B122" s="175"/>
      <c r="C122" s="783"/>
      <c r="D122" s="489"/>
      <c r="E122" s="405"/>
      <c r="F122" s="425"/>
      <c r="G122" s="425"/>
      <c r="H122" s="405"/>
      <c r="I122" s="409"/>
      <c r="J122" s="410"/>
      <c r="K122" s="437"/>
    </row>
    <row r="123" spans="1:11" s="4" customFormat="1" x14ac:dyDescent="0.2">
      <c r="A123" s="177" t="s">
        <v>80</v>
      </c>
      <c r="B123" s="175" t="s">
        <v>936</v>
      </c>
      <c r="C123" s="783">
        <v>1</v>
      </c>
      <c r="D123" s="489" t="s">
        <v>199</v>
      </c>
      <c r="E123" s="545">
        <v>0</v>
      </c>
      <c r="F123" s="545">
        <v>0</v>
      </c>
      <c r="G123" s="545">
        <v>0</v>
      </c>
      <c r="H123" s="545">
        <v>7453.49</v>
      </c>
      <c r="I123" s="546">
        <f>E123+F123+G123+H123</f>
        <v>7453.49</v>
      </c>
      <c r="J123" s="547">
        <f>I123*C123</f>
        <v>7453.49</v>
      </c>
      <c r="K123" s="437"/>
    </row>
    <row r="124" spans="1:11" s="4" customFormat="1" x14ac:dyDescent="0.2">
      <c r="A124" s="177"/>
      <c r="B124" s="175"/>
      <c r="C124" s="783"/>
      <c r="D124" s="489"/>
      <c r="E124" s="405"/>
      <c r="F124" s="425"/>
      <c r="G124" s="425"/>
      <c r="H124" s="405"/>
      <c r="I124" s="409"/>
      <c r="J124" s="410"/>
      <c r="K124" s="437"/>
    </row>
    <row r="125" spans="1:11" s="4" customFormat="1" x14ac:dyDescent="0.2">
      <c r="A125" s="177" t="s">
        <v>81</v>
      </c>
      <c r="B125" s="175" t="s">
        <v>937</v>
      </c>
      <c r="C125" s="783">
        <v>4</v>
      </c>
      <c r="D125" s="489" t="s">
        <v>199</v>
      </c>
      <c r="E125" s="545">
        <v>0</v>
      </c>
      <c r="F125" s="545">
        <v>0</v>
      </c>
      <c r="G125" s="545">
        <v>0</v>
      </c>
      <c r="H125" s="545">
        <v>6967.95</v>
      </c>
      <c r="I125" s="546">
        <f>E125+F125+G125+H125</f>
        <v>6967.95</v>
      </c>
      <c r="J125" s="547">
        <f>I125*C125</f>
        <v>27871.8</v>
      </c>
      <c r="K125" s="437"/>
    </row>
    <row r="126" spans="1:11" s="4" customFormat="1" x14ac:dyDescent="0.2">
      <c r="A126" s="177"/>
      <c r="B126" s="175"/>
      <c r="C126" s="783"/>
      <c r="D126" s="489"/>
      <c r="E126" s="405"/>
      <c r="F126" s="425"/>
      <c r="G126" s="425"/>
      <c r="H126" s="405"/>
      <c r="I126" s="409"/>
      <c r="J126" s="410"/>
      <c r="K126" s="437"/>
    </row>
    <row r="127" spans="1:11" s="4" customFormat="1" x14ac:dyDescent="0.2">
      <c r="A127" s="177" t="s">
        <v>92</v>
      </c>
      <c r="B127" s="175" t="s">
        <v>938</v>
      </c>
      <c r="C127" s="783">
        <v>1</v>
      </c>
      <c r="D127" s="489" t="s">
        <v>199</v>
      </c>
      <c r="E127" s="545">
        <v>0</v>
      </c>
      <c r="F127" s="545">
        <v>0</v>
      </c>
      <c r="G127" s="545">
        <v>0</v>
      </c>
      <c r="H127" s="545">
        <v>8400.94</v>
      </c>
      <c r="I127" s="546">
        <f>E127+F127+G127+H127</f>
        <v>8400.94</v>
      </c>
      <c r="J127" s="547">
        <f>I127*C127</f>
        <v>8400.94</v>
      </c>
      <c r="K127" s="437"/>
    </row>
    <row r="128" spans="1:11" s="4" customFormat="1" x14ac:dyDescent="0.2">
      <c r="A128" s="177"/>
      <c r="B128" s="224"/>
      <c r="C128" s="779"/>
      <c r="D128" s="489"/>
      <c r="E128" s="405"/>
      <c r="F128" s="425"/>
      <c r="G128" s="425"/>
      <c r="H128" s="405"/>
      <c r="I128" s="409"/>
      <c r="J128" s="410"/>
      <c r="K128" s="437"/>
    </row>
    <row r="129" spans="1:11" s="4" customFormat="1" x14ac:dyDescent="0.2">
      <c r="A129" s="177" t="s">
        <v>94</v>
      </c>
      <c r="B129" s="175" t="s">
        <v>939</v>
      </c>
      <c r="C129" s="783">
        <v>1</v>
      </c>
      <c r="D129" s="489" t="s">
        <v>199</v>
      </c>
      <c r="E129" s="545">
        <v>0</v>
      </c>
      <c r="F129" s="545">
        <v>0</v>
      </c>
      <c r="G129" s="545">
        <v>0</v>
      </c>
      <c r="H129" s="545">
        <v>8932.52</v>
      </c>
      <c r="I129" s="546">
        <f>E129+F129+G129+H129</f>
        <v>8932.52</v>
      </c>
      <c r="J129" s="547">
        <f>I129*C129</f>
        <v>8932.52</v>
      </c>
      <c r="K129" s="437"/>
    </row>
    <row r="130" spans="1:11" s="4" customFormat="1" x14ac:dyDescent="0.2">
      <c r="A130" s="177"/>
      <c r="B130" s="175"/>
      <c r="C130" s="783"/>
      <c r="D130" s="489"/>
      <c r="E130" s="405"/>
      <c r="F130" s="425"/>
      <c r="G130" s="425"/>
      <c r="H130" s="405"/>
      <c r="I130" s="409"/>
      <c r="J130" s="410"/>
      <c r="K130" s="437"/>
    </row>
    <row r="131" spans="1:11" s="4" customFormat="1" x14ac:dyDescent="0.2">
      <c r="A131" s="177" t="s">
        <v>96</v>
      </c>
      <c r="B131" s="175" t="s">
        <v>940</v>
      </c>
      <c r="C131" s="783">
        <v>6</v>
      </c>
      <c r="D131" s="489" t="s">
        <v>199</v>
      </c>
      <c r="E131" s="545">
        <v>0</v>
      </c>
      <c r="F131" s="545">
        <v>0</v>
      </c>
      <c r="G131" s="545">
        <v>0</v>
      </c>
      <c r="H131" s="545">
        <v>9394.7800000000007</v>
      </c>
      <c r="I131" s="546">
        <f>E131+F131+G131+H131</f>
        <v>9394.7800000000007</v>
      </c>
      <c r="J131" s="547">
        <f>I131*C131</f>
        <v>56368.68</v>
      </c>
      <c r="K131" s="437"/>
    </row>
    <row r="132" spans="1:11" s="4" customFormat="1" x14ac:dyDescent="0.2">
      <c r="A132" s="177"/>
      <c r="B132" s="175"/>
      <c r="C132" s="783"/>
      <c r="D132" s="489"/>
      <c r="E132" s="405"/>
      <c r="F132" s="425"/>
      <c r="G132" s="425"/>
      <c r="H132" s="405"/>
      <c r="I132" s="409"/>
      <c r="J132" s="410"/>
      <c r="K132" s="437"/>
    </row>
    <row r="133" spans="1:11" s="4" customFormat="1" x14ac:dyDescent="0.2">
      <c r="A133" s="177" t="s">
        <v>99</v>
      </c>
      <c r="B133" s="175" t="s">
        <v>941</v>
      </c>
      <c r="C133" s="783">
        <v>1</v>
      </c>
      <c r="D133" s="489" t="s">
        <v>199</v>
      </c>
      <c r="E133" s="545">
        <v>0</v>
      </c>
      <c r="F133" s="545">
        <v>0</v>
      </c>
      <c r="G133" s="545">
        <v>0</v>
      </c>
      <c r="H133" s="545">
        <v>9487.0400000000009</v>
      </c>
      <c r="I133" s="546">
        <f>E133+F133+G133+H133</f>
        <v>9487.0400000000009</v>
      </c>
      <c r="J133" s="547">
        <f>I133*C133</f>
        <v>9487.0400000000009</v>
      </c>
      <c r="K133" s="437"/>
    </row>
    <row r="134" spans="1:11" s="4" customFormat="1" x14ac:dyDescent="0.2">
      <c r="A134" s="177"/>
      <c r="B134" s="175"/>
      <c r="C134" s="783"/>
      <c r="D134" s="489"/>
      <c r="E134" s="405"/>
      <c r="F134" s="425"/>
      <c r="G134" s="425"/>
      <c r="H134" s="405"/>
      <c r="I134" s="409"/>
      <c r="J134" s="410"/>
      <c r="K134" s="437"/>
    </row>
    <row r="135" spans="1:11" s="4" customFormat="1" x14ac:dyDescent="0.2">
      <c r="A135" s="177" t="s">
        <v>101</v>
      </c>
      <c r="B135" s="175" t="s">
        <v>942</v>
      </c>
      <c r="C135" s="783">
        <v>1</v>
      </c>
      <c r="D135" s="489" t="s">
        <v>199</v>
      </c>
      <c r="E135" s="545">
        <v>0</v>
      </c>
      <c r="F135" s="545">
        <v>0</v>
      </c>
      <c r="G135" s="545">
        <v>0</v>
      </c>
      <c r="H135" s="545">
        <v>10319.27</v>
      </c>
      <c r="I135" s="546">
        <f>E135+F135+G135+H135</f>
        <v>10319.27</v>
      </c>
      <c r="J135" s="547">
        <f>I135*C135</f>
        <v>10319.27</v>
      </c>
      <c r="K135" s="437"/>
    </row>
    <row r="136" spans="1:11" s="4" customFormat="1" x14ac:dyDescent="0.2">
      <c r="A136" s="177"/>
      <c r="B136" s="175"/>
      <c r="C136" s="783"/>
      <c r="D136" s="489"/>
      <c r="E136" s="405"/>
      <c r="F136" s="425"/>
      <c r="G136" s="425"/>
      <c r="H136" s="405"/>
      <c r="I136" s="409"/>
      <c r="J136" s="410"/>
      <c r="K136" s="437"/>
    </row>
    <row r="137" spans="1:11" s="4" customFormat="1" x14ac:dyDescent="0.2">
      <c r="A137" s="177" t="s">
        <v>103</v>
      </c>
      <c r="B137" s="175" t="s">
        <v>943</v>
      </c>
      <c r="C137" s="783">
        <v>1</v>
      </c>
      <c r="D137" s="489" t="s">
        <v>199</v>
      </c>
      <c r="E137" s="545">
        <v>0</v>
      </c>
      <c r="F137" s="545">
        <v>0</v>
      </c>
      <c r="G137" s="545">
        <v>0</v>
      </c>
      <c r="H137" s="545">
        <v>16766.96</v>
      </c>
      <c r="I137" s="546">
        <f>E137+F137+G137+H137</f>
        <v>16766.96</v>
      </c>
      <c r="J137" s="547">
        <f>I137*C137</f>
        <v>16766.96</v>
      </c>
      <c r="K137" s="437"/>
    </row>
    <row r="138" spans="1:11" s="4" customFormat="1" x14ac:dyDescent="0.2">
      <c r="A138" s="177"/>
      <c r="B138" s="175"/>
      <c r="C138" s="783"/>
      <c r="D138" s="489"/>
      <c r="E138" s="405"/>
      <c r="F138" s="425"/>
      <c r="G138" s="425"/>
      <c r="H138" s="405"/>
      <c r="I138" s="409"/>
      <c r="J138" s="410"/>
      <c r="K138" s="437"/>
    </row>
    <row r="139" spans="1:11" s="4" customFormat="1" x14ac:dyDescent="0.2">
      <c r="A139" s="177"/>
      <c r="B139" s="175"/>
      <c r="C139" s="783"/>
      <c r="D139" s="489"/>
      <c r="E139" s="405"/>
      <c r="F139" s="425"/>
      <c r="G139" s="425"/>
      <c r="H139" s="405"/>
      <c r="I139" s="409"/>
      <c r="J139" s="410"/>
      <c r="K139" s="437"/>
    </row>
    <row r="140" spans="1:11" s="4" customFormat="1" x14ac:dyDescent="0.2">
      <c r="A140" s="177"/>
      <c r="B140" s="175"/>
      <c r="C140" s="783"/>
      <c r="D140" s="489"/>
      <c r="E140" s="405"/>
      <c r="F140" s="425"/>
      <c r="G140" s="425"/>
      <c r="H140" s="405"/>
      <c r="I140" s="409"/>
      <c r="J140" s="410"/>
      <c r="K140" s="437"/>
    </row>
    <row r="141" spans="1:11" s="4" customFormat="1" hidden="1" x14ac:dyDescent="0.2">
      <c r="A141" s="177"/>
      <c r="B141" s="175"/>
      <c r="C141" s="783"/>
      <c r="D141" s="489"/>
      <c r="E141" s="405"/>
      <c r="F141" s="425"/>
      <c r="G141" s="425"/>
      <c r="H141" s="405"/>
      <c r="I141" s="409"/>
      <c r="J141" s="410"/>
      <c r="K141" s="437"/>
    </row>
    <row r="142" spans="1:11" s="4" customFormat="1" hidden="1" x14ac:dyDescent="0.2">
      <c r="A142" s="177"/>
      <c r="B142" s="175"/>
      <c r="C142" s="783"/>
      <c r="D142" s="489"/>
      <c r="E142" s="405"/>
      <c r="F142" s="425"/>
      <c r="G142" s="425"/>
      <c r="H142" s="405"/>
      <c r="I142" s="409"/>
      <c r="J142" s="410"/>
      <c r="K142" s="437"/>
    </row>
    <row r="143" spans="1:11" s="4" customFormat="1" ht="7.5" customHeight="1" x14ac:dyDescent="0.2">
      <c r="A143" s="177"/>
      <c r="B143" s="175"/>
      <c r="C143" s="783"/>
      <c r="D143" s="489"/>
      <c r="E143" s="405"/>
      <c r="F143" s="425"/>
      <c r="G143" s="425"/>
      <c r="H143" s="405"/>
      <c r="I143" s="409"/>
      <c r="J143" s="410"/>
      <c r="K143" s="437"/>
    </row>
    <row r="144" spans="1:11" s="4" customFormat="1" ht="7.5" customHeight="1" x14ac:dyDescent="0.2">
      <c r="A144" s="177"/>
      <c r="B144" s="175"/>
      <c r="C144" s="783"/>
      <c r="D144" s="489"/>
      <c r="E144" s="405"/>
      <c r="F144" s="425"/>
      <c r="G144" s="425"/>
      <c r="H144" s="405"/>
      <c r="I144" s="409"/>
      <c r="J144" s="410"/>
      <c r="K144" s="437"/>
    </row>
    <row r="145" spans="1:11" s="4" customFormat="1" x14ac:dyDescent="0.2">
      <c r="A145" s="177"/>
      <c r="B145" s="175"/>
      <c r="C145" s="783"/>
      <c r="D145" s="489"/>
      <c r="E145" s="405"/>
      <c r="F145" s="425"/>
      <c r="G145" s="425"/>
      <c r="H145" s="405"/>
      <c r="I145" s="409"/>
      <c r="J145" s="410"/>
      <c r="K145" s="437"/>
    </row>
    <row r="146" spans="1:11" s="4" customFormat="1" ht="21" customHeight="1" x14ac:dyDescent="0.2">
      <c r="A146" s="177"/>
      <c r="B146" s="175"/>
      <c r="C146" s="783"/>
      <c r="D146" s="489"/>
      <c r="E146" s="405"/>
      <c r="F146" s="425"/>
      <c r="G146" s="425"/>
      <c r="H146" s="405"/>
      <c r="I146" s="409"/>
      <c r="J146" s="410"/>
      <c r="K146" s="437"/>
    </row>
    <row r="147" spans="1:11" s="4" customFormat="1" ht="12" customHeight="1" x14ac:dyDescent="0.2">
      <c r="A147" s="177"/>
      <c r="B147" s="175"/>
      <c r="C147" s="783"/>
      <c r="D147" s="489"/>
      <c r="E147" s="405"/>
      <c r="F147" s="425"/>
      <c r="G147" s="425"/>
      <c r="H147" s="405"/>
      <c r="I147" s="409"/>
      <c r="J147" s="410"/>
      <c r="K147" s="437"/>
    </row>
    <row r="148" spans="1:11" s="4" customFormat="1" ht="12" customHeight="1" x14ac:dyDescent="0.2">
      <c r="A148" s="177"/>
      <c r="B148" s="175"/>
      <c r="C148" s="783"/>
      <c r="D148" s="489"/>
      <c r="E148" s="475"/>
      <c r="F148" s="425"/>
      <c r="G148" s="425"/>
      <c r="H148" s="405"/>
      <c r="I148" s="409"/>
      <c r="J148" s="410"/>
      <c r="K148" s="437"/>
    </row>
    <row r="149" spans="1:11" s="4" customFormat="1" ht="15.75" thickBot="1" x14ac:dyDescent="0.3">
      <c r="A149" s="264"/>
      <c r="B149" s="265" t="s">
        <v>111</v>
      </c>
      <c r="C149" s="781"/>
      <c r="D149" s="500"/>
      <c r="E149" s="412"/>
      <c r="F149" s="412"/>
      <c r="G149" s="412"/>
      <c r="H149" s="411"/>
      <c r="I149" s="413"/>
      <c r="J149" s="413">
        <f>SUM(J114:J148)</f>
        <v>170905.73</v>
      </c>
      <c r="K149" s="437">
        <v>4</v>
      </c>
    </row>
    <row r="150" spans="1:11" s="4" customFormat="1" ht="15" thickTop="1" x14ac:dyDescent="0.2">
      <c r="A150" s="177"/>
      <c r="B150" s="175"/>
      <c r="C150" s="783"/>
      <c r="D150" s="489"/>
      <c r="E150" s="405"/>
      <c r="F150" s="425"/>
      <c r="G150" s="425"/>
      <c r="H150" s="405"/>
      <c r="I150" s="409"/>
      <c r="J150" s="410"/>
      <c r="K150" s="437"/>
    </row>
    <row r="151" spans="1:11" s="4" customFormat="1" ht="15" x14ac:dyDescent="0.2">
      <c r="A151" s="177"/>
      <c r="B151" s="263" t="s">
        <v>944</v>
      </c>
      <c r="C151" s="779"/>
      <c r="D151" s="444"/>
      <c r="E151" s="425"/>
      <c r="F151" s="425"/>
      <c r="G151" s="425"/>
      <c r="H151" s="405"/>
      <c r="I151" s="409"/>
      <c r="J151" s="410"/>
      <c r="K151" s="437"/>
    </row>
    <row r="152" spans="1:11" s="4" customFormat="1" x14ac:dyDescent="0.2">
      <c r="A152" s="177"/>
      <c r="B152" s="224"/>
      <c r="C152" s="779"/>
      <c r="D152" s="489"/>
      <c r="E152" s="405"/>
      <c r="F152" s="425"/>
      <c r="G152" s="425"/>
      <c r="H152" s="405"/>
      <c r="I152" s="409"/>
      <c r="J152" s="410"/>
      <c r="K152" s="437"/>
    </row>
    <row r="153" spans="1:11" s="4" customFormat="1" ht="42.75" x14ac:dyDescent="0.2">
      <c r="A153" s="177"/>
      <c r="B153" s="244" t="s">
        <v>945</v>
      </c>
      <c r="C153" s="783"/>
      <c r="D153" s="489"/>
      <c r="E153" s="405"/>
      <c r="F153" s="425"/>
      <c r="G153" s="425"/>
      <c r="H153" s="405"/>
      <c r="I153" s="409"/>
      <c r="J153" s="410"/>
      <c r="K153" s="437"/>
    </row>
    <row r="154" spans="1:11" s="4" customFormat="1" x14ac:dyDescent="0.2">
      <c r="A154" s="177"/>
      <c r="B154" s="175"/>
      <c r="C154" s="783"/>
      <c r="D154" s="489"/>
      <c r="E154" s="405"/>
      <c r="F154" s="425"/>
      <c r="G154" s="425"/>
      <c r="H154" s="405"/>
      <c r="I154" s="409"/>
      <c r="J154" s="410"/>
      <c r="K154" s="437"/>
    </row>
    <row r="155" spans="1:11" s="4" customFormat="1" x14ac:dyDescent="0.2">
      <c r="A155" s="177"/>
      <c r="B155" s="244" t="s">
        <v>946</v>
      </c>
      <c r="C155" s="783"/>
      <c r="D155" s="489"/>
      <c r="E155" s="405"/>
      <c r="F155" s="425"/>
      <c r="G155" s="425"/>
      <c r="H155" s="405"/>
      <c r="I155" s="409"/>
      <c r="J155" s="410"/>
      <c r="K155" s="437"/>
    </row>
    <row r="156" spans="1:11" s="4" customFormat="1" x14ac:dyDescent="0.2">
      <c r="A156" s="177"/>
      <c r="B156" s="175"/>
      <c r="C156" s="783"/>
      <c r="D156" s="489"/>
      <c r="E156" s="405"/>
      <c r="F156" s="425"/>
      <c r="G156" s="425"/>
      <c r="H156" s="405"/>
      <c r="I156" s="409"/>
      <c r="J156" s="410"/>
      <c r="K156" s="437"/>
    </row>
    <row r="157" spans="1:11" s="4" customFormat="1" x14ac:dyDescent="0.2">
      <c r="A157" s="177" t="s">
        <v>77</v>
      </c>
      <c r="B157" s="175" t="s">
        <v>3702</v>
      </c>
      <c r="C157" s="783">
        <v>220</v>
      </c>
      <c r="D157" s="489" t="s">
        <v>199</v>
      </c>
      <c r="E157" s="545">
        <v>0</v>
      </c>
      <c r="F157" s="545">
        <v>0</v>
      </c>
      <c r="G157" s="545">
        <v>0</v>
      </c>
      <c r="H157" s="545">
        <v>1851.46</v>
      </c>
      <c r="I157" s="546">
        <f>E157+F157+G157+H157</f>
        <v>1851.46</v>
      </c>
      <c r="J157" s="547">
        <f>I157*C157</f>
        <v>407321.2</v>
      </c>
      <c r="K157" s="437"/>
    </row>
    <row r="158" spans="1:11" s="4" customFormat="1" x14ac:dyDescent="0.2">
      <c r="A158" s="177"/>
      <c r="B158" s="175"/>
      <c r="C158" s="783"/>
      <c r="D158" s="489"/>
      <c r="E158" s="405"/>
      <c r="F158" s="425"/>
      <c r="G158" s="425"/>
      <c r="H158" s="405"/>
      <c r="I158" s="409"/>
      <c r="J158" s="410"/>
      <c r="K158" s="437"/>
    </row>
    <row r="159" spans="1:11" s="4" customFormat="1" x14ac:dyDescent="0.2">
      <c r="A159" s="177" t="s">
        <v>78</v>
      </c>
      <c r="B159" s="175" t="s">
        <v>3703</v>
      </c>
      <c r="C159" s="783">
        <v>163</v>
      </c>
      <c r="D159" s="489" t="s">
        <v>199</v>
      </c>
      <c r="E159" s="545">
        <v>0</v>
      </c>
      <c r="F159" s="545">
        <v>0</v>
      </c>
      <c r="G159" s="545">
        <v>0</v>
      </c>
      <c r="H159" s="545">
        <v>506.26</v>
      </c>
      <c r="I159" s="546">
        <f>E159+F159+G159+H159</f>
        <v>506.26</v>
      </c>
      <c r="J159" s="547">
        <f>I159*C159</f>
        <v>82520.38</v>
      </c>
      <c r="K159" s="437"/>
    </row>
    <row r="160" spans="1:11" s="4" customFormat="1" x14ac:dyDescent="0.2">
      <c r="A160" s="177"/>
      <c r="B160" s="175"/>
      <c r="C160" s="783"/>
      <c r="D160" s="489"/>
      <c r="E160" s="405"/>
      <c r="F160" s="425"/>
      <c r="G160" s="425"/>
      <c r="H160" s="405"/>
      <c r="I160" s="409"/>
      <c r="J160" s="410"/>
      <c r="K160" s="437"/>
    </row>
    <row r="161" spans="1:11" s="4" customFormat="1" x14ac:dyDescent="0.2">
      <c r="A161" s="177" t="s">
        <v>79</v>
      </c>
      <c r="B161" s="175" t="s">
        <v>3704</v>
      </c>
      <c r="C161" s="783">
        <v>2</v>
      </c>
      <c r="D161" s="489" t="s">
        <v>199</v>
      </c>
      <c r="E161" s="545">
        <v>0</v>
      </c>
      <c r="F161" s="545">
        <v>0</v>
      </c>
      <c r="G161" s="545">
        <v>0</v>
      </c>
      <c r="H161" s="545">
        <v>983.59</v>
      </c>
      <c r="I161" s="546">
        <f>E161+F161+G161+H161</f>
        <v>983.59</v>
      </c>
      <c r="J161" s="547">
        <f>I161*C161</f>
        <v>1967.18</v>
      </c>
      <c r="K161" s="437"/>
    </row>
    <row r="162" spans="1:11" s="4" customFormat="1" x14ac:dyDescent="0.2">
      <c r="A162" s="177"/>
      <c r="B162" s="175"/>
      <c r="C162" s="783"/>
      <c r="D162" s="489"/>
      <c r="E162" s="405"/>
      <c r="F162" s="425"/>
      <c r="G162" s="425"/>
      <c r="H162" s="405"/>
      <c r="I162" s="409"/>
      <c r="J162" s="410"/>
      <c r="K162" s="437"/>
    </row>
    <row r="163" spans="1:11" s="4" customFormat="1" x14ac:dyDescent="0.2">
      <c r="A163" s="177" t="s">
        <v>80</v>
      </c>
      <c r="B163" s="175" t="s">
        <v>3705</v>
      </c>
      <c r="C163" s="783">
        <v>1</v>
      </c>
      <c r="D163" s="489" t="s">
        <v>199</v>
      </c>
      <c r="E163" s="545">
        <v>0</v>
      </c>
      <c r="F163" s="545">
        <v>0</v>
      </c>
      <c r="G163" s="545">
        <v>0</v>
      </c>
      <c r="H163" s="545">
        <v>1301.81</v>
      </c>
      <c r="I163" s="546">
        <f>E163+F163+G163+H163</f>
        <v>1301.81</v>
      </c>
      <c r="J163" s="547">
        <f>I163*C163</f>
        <v>1301.81</v>
      </c>
      <c r="K163" s="437"/>
    </row>
    <row r="164" spans="1:11" s="4" customFormat="1" x14ac:dyDescent="0.2">
      <c r="A164" s="177"/>
      <c r="B164" s="175"/>
      <c r="C164" s="783"/>
      <c r="D164" s="489"/>
      <c r="E164" s="405"/>
      <c r="F164" s="425"/>
      <c r="G164" s="425"/>
      <c r="H164" s="405"/>
      <c r="I164" s="409"/>
      <c r="J164" s="410"/>
      <c r="K164" s="437"/>
    </row>
    <row r="165" spans="1:11" s="4" customFormat="1" x14ac:dyDescent="0.2">
      <c r="A165" s="177" t="s">
        <v>81</v>
      </c>
      <c r="B165" s="175" t="s">
        <v>3706</v>
      </c>
      <c r="C165" s="783">
        <v>4</v>
      </c>
      <c r="D165" s="489" t="s">
        <v>199</v>
      </c>
      <c r="E165" s="545">
        <v>0</v>
      </c>
      <c r="F165" s="545">
        <v>0</v>
      </c>
      <c r="G165" s="545">
        <v>0</v>
      </c>
      <c r="H165" s="545">
        <v>1735.74</v>
      </c>
      <c r="I165" s="546">
        <f>E165+F165+G165+H165</f>
        <v>1735.74</v>
      </c>
      <c r="J165" s="547">
        <f>I165*C165</f>
        <v>6942.96</v>
      </c>
      <c r="K165" s="437"/>
    </row>
    <row r="166" spans="1:11" s="4" customFormat="1" ht="15" x14ac:dyDescent="0.2">
      <c r="A166" s="177"/>
      <c r="B166" s="266"/>
      <c r="C166" s="783"/>
      <c r="D166" s="489"/>
      <c r="E166" s="405"/>
      <c r="F166" s="425"/>
      <c r="G166" s="425"/>
      <c r="H166" s="405"/>
      <c r="I166" s="409"/>
      <c r="J166" s="410"/>
      <c r="K166" s="437"/>
    </row>
    <row r="167" spans="1:11" s="4" customFormat="1" ht="15.75" customHeight="1" x14ac:dyDescent="0.2">
      <c r="A167" s="177" t="s">
        <v>92</v>
      </c>
      <c r="B167" s="175" t="s">
        <v>3707</v>
      </c>
      <c r="C167" s="783">
        <v>2</v>
      </c>
      <c r="D167" s="489" t="s">
        <v>199</v>
      </c>
      <c r="E167" s="545">
        <v>0</v>
      </c>
      <c r="F167" s="545">
        <v>0</v>
      </c>
      <c r="G167" s="545">
        <v>0</v>
      </c>
      <c r="H167" s="545">
        <v>1735.74</v>
      </c>
      <c r="I167" s="546">
        <f>E167+F167+G167+H167</f>
        <v>1735.74</v>
      </c>
      <c r="J167" s="547">
        <f>I167*C167</f>
        <v>3471.48</v>
      </c>
      <c r="K167" s="437"/>
    </row>
    <row r="168" spans="1:11" s="4" customFormat="1" x14ac:dyDescent="0.2">
      <c r="A168" s="248"/>
      <c r="B168" s="224"/>
      <c r="C168" s="783"/>
      <c r="D168" s="489"/>
      <c r="E168" s="405"/>
      <c r="F168" s="425"/>
      <c r="G168" s="425"/>
      <c r="H168" s="405"/>
      <c r="I168" s="409"/>
      <c r="J168" s="410"/>
      <c r="K168" s="437"/>
    </row>
    <row r="169" spans="1:11" s="4" customFormat="1" x14ac:dyDescent="0.2">
      <c r="A169" s="248" t="s">
        <v>94</v>
      </c>
      <c r="B169" s="224" t="s">
        <v>3708</v>
      </c>
      <c r="C169" s="783">
        <v>4</v>
      </c>
      <c r="D169" s="489" t="s">
        <v>199</v>
      </c>
      <c r="E169" s="545">
        <v>0</v>
      </c>
      <c r="F169" s="545">
        <v>0</v>
      </c>
      <c r="G169" s="545">
        <v>0</v>
      </c>
      <c r="H169" s="545">
        <v>752.16</v>
      </c>
      <c r="I169" s="546">
        <f>E169+F169+G169+H169</f>
        <v>752.16</v>
      </c>
      <c r="J169" s="547">
        <f>I169*C169</f>
        <v>3008.64</v>
      </c>
      <c r="K169" s="437"/>
    </row>
    <row r="170" spans="1:11" s="4" customFormat="1" x14ac:dyDescent="0.2">
      <c r="A170" s="248"/>
      <c r="B170" s="224"/>
      <c r="C170" s="783"/>
      <c r="D170" s="489"/>
      <c r="E170" s="405"/>
      <c r="F170" s="425"/>
      <c r="G170" s="425"/>
      <c r="H170" s="405"/>
      <c r="I170" s="409"/>
      <c r="J170" s="410"/>
      <c r="K170" s="437"/>
    </row>
    <row r="171" spans="1:11" s="4" customFormat="1" ht="30" customHeight="1" x14ac:dyDescent="0.2">
      <c r="A171" s="1" t="s">
        <v>96</v>
      </c>
      <c r="B171" s="2" t="s">
        <v>3709</v>
      </c>
      <c r="C171" s="773">
        <v>4</v>
      </c>
      <c r="D171" s="451" t="s">
        <v>199</v>
      </c>
      <c r="E171" s="545">
        <v>0</v>
      </c>
      <c r="F171" s="545">
        <v>0</v>
      </c>
      <c r="G171" s="545">
        <v>0</v>
      </c>
      <c r="H171" s="545">
        <v>245.9</v>
      </c>
      <c r="I171" s="546">
        <f>E171+F171+G171+H171</f>
        <v>245.9</v>
      </c>
      <c r="J171" s="547">
        <f>I171*C171</f>
        <v>983.6</v>
      </c>
      <c r="K171" s="437"/>
    </row>
    <row r="172" spans="1:11" s="4" customFormat="1" x14ac:dyDescent="0.2">
      <c r="A172" s="248"/>
      <c r="B172" s="224"/>
      <c r="C172" s="779"/>
      <c r="D172" s="489"/>
      <c r="E172" s="405"/>
      <c r="F172" s="425"/>
      <c r="G172" s="425"/>
      <c r="H172" s="405"/>
      <c r="I172" s="409"/>
      <c r="J172" s="410"/>
      <c r="K172" s="437"/>
    </row>
    <row r="173" spans="1:11" s="4" customFormat="1" x14ac:dyDescent="0.2">
      <c r="A173" s="248"/>
      <c r="B173" s="249" t="s">
        <v>947</v>
      </c>
      <c r="C173" s="783"/>
      <c r="D173" s="489"/>
      <c r="E173" s="405"/>
      <c r="F173" s="425"/>
      <c r="G173" s="425"/>
      <c r="H173" s="405"/>
      <c r="I173" s="409"/>
      <c r="J173" s="410"/>
      <c r="K173" s="437"/>
    </row>
    <row r="174" spans="1:11" s="4" customFormat="1" x14ac:dyDescent="0.2">
      <c r="A174" s="248"/>
      <c r="B174" s="249"/>
      <c r="C174" s="783"/>
      <c r="D174" s="489"/>
      <c r="E174" s="405"/>
      <c r="F174" s="425"/>
      <c r="G174" s="425"/>
      <c r="H174" s="405"/>
      <c r="I174" s="409"/>
      <c r="J174" s="410"/>
      <c r="K174" s="437"/>
    </row>
    <row r="175" spans="1:11" s="4" customFormat="1" x14ac:dyDescent="0.2">
      <c r="A175" s="248" t="s">
        <v>99</v>
      </c>
      <c r="B175" s="224" t="s">
        <v>3710</v>
      </c>
      <c r="C175" s="783">
        <v>67</v>
      </c>
      <c r="D175" s="489" t="s">
        <v>199</v>
      </c>
      <c r="E175" s="545">
        <v>0</v>
      </c>
      <c r="F175" s="545">
        <v>0</v>
      </c>
      <c r="G175" s="545">
        <v>0</v>
      </c>
      <c r="H175" s="545">
        <v>1349.71</v>
      </c>
      <c r="I175" s="546">
        <f>E175+F175+G175+H175</f>
        <v>1349.71</v>
      </c>
      <c r="J175" s="547">
        <f>I175*C175</f>
        <v>90430.57</v>
      </c>
      <c r="K175" s="437"/>
    </row>
    <row r="176" spans="1:11" s="4" customFormat="1" x14ac:dyDescent="0.2">
      <c r="A176" s="248"/>
      <c r="B176" s="249"/>
      <c r="C176" s="783"/>
      <c r="D176" s="489"/>
      <c r="E176" s="405"/>
      <c r="F176" s="425"/>
      <c r="G176" s="425"/>
      <c r="H176" s="405"/>
      <c r="I176" s="409"/>
      <c r="J176" s="410"/>
      <c r="K176" s="437"/>
    </row>
    <row r="177" spans="1:11" s="4" customFormat="1" x14ac:dyDescent="0.2">
      <c r="A177" s="177" t="s">
        <v>101</v>
      </c>
      <c r="B177" s="175" t="s">
        <v>3711</v>
      </c>
      <c r="C177" s="783">
        <v>38</v>
      </c>
      <c r="D177" s="489" t="s">
        <v>199</v>
      </c>
      <c r="E177" s="545">
        <v>0</v>
      </c>
      <c r="F177" s="545">
        <v>0</v>
      </c>
      <c r="G177" s="545">
        <v>0</v>
      </c>
      <c r="H177" s="545">
        <v>1216.93</v>
      </c>
      <c r="I177" s="546">
        <f>E177+F177+G177+H177</f>
        <v>1216.93</v>
      </c>
      <c r="J177" s="547">
        <f>I177*C177</f>
        <v>46243.34</v>
      </c>
      <c r="K177" s="437"/>
    </row>
    <row r="178" spans="1:11" s="4" customFormat="1" x14ac:dyDescent="0.2">
      <c r="A178" s="177"/>
      <c r="B178" s="175"/>
      <c r="C178" s="783"/>
      <c r="D178" s="489"/>
      <c r="E178" s="405"/>
      <c r="F178" s="425"/>
      <c r="G178" s="425"/>
      <c r="H178" s="405"/>
      <c r="I178" s="409"/>
      <c r="J178" s="410"/>
      <c r="K178" s="437"/>
    </row>
    <row r="179" spans="1:11" s="4" customFormat="1" x14ac:dyDescent="0.2">
      <c r="A179" s="177" t="s">
        <v>103</v>
      </c>
      <c r="B179" s="175" t="s">
        <v>3712</v>
      </c>
      <c r="C179" s="783">
        <v>39</v>
      </c>
      <c r="D179" s="489" t="s">
        <v>199</v>
      </c>
      <c r="E179" s="545">
        <v>0</v>
      </c>
      <c r="F179" s="545">
        <v>0</v>
      </c>
      <c r="G179" s="545">
        <v>0</v>
      </c>
      <c r="H179" s="545">
        <v>2426.0500000000002</v>
      </c>
      <c r="I179" s="546">
        <f>E179+F179+G179+H179</f>
        <v>2426.0500000000002</v>
      </c>
      <c r="J179" s="547">
        <f>I179*C179</f>
        <v>94615.95</v>
      </c>
      <c r="K179" s="437"/>
    </row>
    <row r="180" spans="1:11" s="4" customFormat="1" hidden="1" x14ac:dyDescent="0.2">
      <c r="A180" s="177"/>
      <c r="B180" s="175"/>
      <c r="C180" s="783"/>
      <c r="D180" s="489"/>
      <c r="E180" s="405"/>
      <c r="F180" s="425"/>
      <c r="G180" s="425"/>
      <c r="H180" s="405"/>
      <c r="I180" s="409"/>
      <c r="J180" s="410"/>
      <c r="K180" s="437"/>
    </row>
    <row r="181" spans="1:11" s="4" customFormat="1" hidden="1" x14ac:dyDescent="0.2">
      <c r="A181" s="177"/>
      <c r="B181" s="175"/>
      <c r="C181" s="783"/>
      <c r="D181" s="489"/>
      <c r="E181" s="405"/>
      <c r="F181" s="425"/>
      <c r="G181" s="425"/>
      <c r="H181" s="405"/>
      <c r="I181" s="409"/>
      <c r="J181" s="410"/>
      <c r="K181" s="437"/>
    </row>
    <row r="182" spans="1:11" s="4" customFormat="1" hidden="1" x14ac:dyDescent="0.2">
      <c r="A182" s="177"/>
      <c r="B182" s="175"/>
      <c r="C182" s="783"/>
      <c r="D182" s="489"/>
      <c r="E182" s="405"/>
      <c r="F182" s="425"/>
      <c r="G182" s="425"/>
      <c r="H182" s="405"/>
      <c r="I182" s="409"/>
      <c r="J182" s="410"/>
      <c r="K182" s="437"/>
    </row>
    <row r="183" spans="1:11" s="4" customFormat="1" x14ac:dyDescent="0.2">
      <c r="A183" s="177"/>
      <c r="B183" s="175"/>
      <c r="C183" s="783"/>
      <c r="D183" s="489"/>
      <c r="E183" s="405"/>
      <c r="F183" s="425"/>
      <c r="G183" s="425"/>
      <c r="H183" s="405"/>
      <c r="I183" s="409"/>
      <c r="J183" s="410"/>
      <c r="K183" s="437"/>
    </row>
    <row r="184" spans="1:11" s="4" customFormat="1" ht="12.75" customHeight="1" x14ac:dyDescent="0.2">
      <c r="A184" s="177"/>
      <c r="B184" s="175"/>
      <c r="C184" s="783"/>
      <c r="D184" s="489"/>
      <c r="E184" s="405"/>
      <c r="F184" s="425"/>
      <c r="G184" s="425"/>
      <c r="H184" s="405"/>
      <c r="I184" s="409"/>
      <c r="J184" s="410"/>
      <c r="K184" s="437"/>
    </row>
    <row r="185" spans="1:11" s="4" customFormat="1" x14ac:dyDescent="0.2">
      <c r="A185" s="177"/>
      <c r="B185" s="175"/>
      <c r="C185" s="783"/>
      <c r="D185" s="489"/>
      <c r="E185" s="405"/>
      <c r="F185" s="425"/>
      <c r="G185" s="425"/>
      <c r="H185" s="405"/>
      <c r="I185" s="409"/>
      <c r="J185" s="410"/>
      <c r="K185" s="437"/>
    </row>
    <row r="186" spans="1:11" s="4" customFormat="1" ht="15.75" thickBot="1" x14ac:dyDescent="0.3">
      <c r="A186" s="264"/>
      <c r="B186" s="265" t="s">
        <v>111</v>
      </c>
      <c r="C186" s="781"/>
      <c r="D186" s="500"/>
      <c r="E186" s="412"/>
      <c r="F186" s="412"/>
      <c r="G186" s="412"/>
      <c r="H186" s="411"/>
      <c r="I186" s="413"/>
      <c r="J186" s="413">
        <f>SUM(J151:J185)</f>
        <v>738807.11</v>
      </c>
      <c r="K186" s="437">
        <v>5</v>
      </c>
    </row>
    <row r="187" spans="1:11" s="4" customFormat="1" ht="15" thickTop="1" x14ac:dyDescent="0.2">
      <c r="A187" s="177"/>
      <c r="B187" s="175"/>
      <c r="C187" s="783"/>
      <c r="D187" s="489"/>
      <c r="E187" s="405"/>
      <c r="F187" s="425"/>
      <c r="G187" s="425"/>
      <c r="H187" s="405"/>
      <c r="I187" s="409"/>
      <c r="J187" s="410"/>
      <c r="K187" s="437"/>
    </row>
    <row r="188" spans="1:11" s="4" customFormat="1" ht="15" x14ac:dyDescent="0.2">
      <c r="A188" s="177"/>
      <c r="B188" s="263" t="s">
        <v>948</v>
      </c>
      <c r="C188" s="779"/>
      <c r="D188" s="444"/>
      <c r="E188" s="425"/>
      <c r="F188" s="425"/>
      <c r="G188" s="425"/>
      <c r="H188" s="405"/>
      <c r="I188" s="409"/>
      <c r="J188" s="410"/>
      <c r="K188" s="437"/>
    </row>
    <row r="189" spans="1:11" s="4" customFormat="1" x14ac:dyDescent="0.2">
      <c r="A189" s="177"/>
      <c r="B189" s="224"/>
      <c r="C189" s="779"/>
      <c r="D189" s="489"/>
      <c r="E189" s="405"/>
      <c r="F189" s="425"/>
      <c r="G189" s="425"/>
      <c r="H189" s="405"/>
      <c r="I189" s="409"/>
      <c r="J189" s="410"/>
      <c r="K189" s="437"/>
    </row>
    <row r="190" spans="1:11" s="4" customFormat="1" ht="42.75" x14ac:dyDescent="0.2">
      <c r="A190" s="177"/>
      <c r="B190" s="244" t="s">
        <v>949</v>
      </c>
      <c r="C190" s="783"/>
      <c r="D190" s="489"/>
      <c r="E190" s="405"/>
      <c r="F190" s="425"/>
      <c r="G190" s="425"/>
      <c r="H190" s="405"/>
      <c r="I190" s="409"/>
      <c r="J190" s="410"/>
      <c r="K190" s="437"/>
    </row>
    <row r="191" spans="1:11" s="4" customFormat="1" x14ac:dyDescent="0.2">
      <c r="A191" s="177"/>
      <c r="B191" s="175"/>
      <c r="C191" s="783"/>
      <c r="D191" s="489"/>
      <c r="E191" s="405"/>
      <c r="F191" s="425"/>
      <c r="G191" s="425"/>
      <c r="H191" s="405"/>
      <c r="I191" s="409"/>
      <c r="J191" s="410"/>
      <c r="K191" s="437"/>
    </row>
    <row r="192" spans="1:11" s="4" customFormat="1" x14ac:dyDescent="0.2">
      <c r="A192" s="177"/>
      <c r="B192" s="244" t="s">
        <v>950</v>
      </c>
      <c r="C192" s="783"/>
      <c r="D192" s="489"/>
      <c r="E192" s="405"/>
      <c r="F192" s="425"/>
      <c r="G192" s="425"/>
      <c r="H192" s="405"/>
      <c r="I192" s="409"/>
      <c r="J192" s="410"/>
      <c r="K192" s="437"/>
    </row>
    <row r="193" spans="1:11" s="4" customFormat="1" x14ac:dyDescent="0.2">
      <c r="A193" s="177"/>
      <c r="B193" s="175"/>
      <c r="C193" s="783"/>
      <c r="D193" s="489"/>
      <c r="E193" s="405"/>
      <c r="F193" s="425"/>
      <c r="G193" s="425"/>
      <c r="H193" s="405"/>
      <c r="I193" s="409"/>
      <c r="J193" s="410"/>
      <c r="K193" s="437"/>
    </row>
    <row r="194" spans="1:11" s="4" customFormat="1" x14ac:dyDescent="0.2">
      <c r="A194" s="177" t="s">
        <v>77</v>
      </c>
      <c r="B194" s="175" t="s">
        <v>951</v>
      </c>
      <c r="C194" s="783">
        <v>38</v>
      </c>
      <c r="D194" s="489" t="s">
        <v>199</v>
      </c>
      <c r="E194" s="545">
        <v>0</v>
      </c>
      <c r="F194" s="545">
        <v>0</v>
      </c>
      <c r="G194" s="545">
        <v>0</v>
      </c>
      <c r="H194" s="545">
        <v>1574.67</v>
      </c>
      <c r="I194" s="546">
        <f>E194+F194+G194+H194</f>
        <v>1574.67</v>
      </c>
      <c r="J194" s="547">
        <f>I194*C194</f>
        <v>59837.46</v>
      </c>
      <c r="K194" s="437"/>
    </row>
    <row r="195" spans="1:11" s="4" customFormat="1" x14ac:dyDescent="0.2">
      <c r="A195" s="177"/>
      <c r="B195" s="224"/>
      <c r="C195" s="779"/>
      <c r="D195" s="489"/>
      <c r="E195" s="405"/>
      <c r="F195" s="425"/>
      <c r="G195" s="425"/>
      <c r="H195" s="405"/>
      <c r="I195" s="409"/>
      <c r="J195" s="410"/>
      <c r="K195" s="437"/>
    </row>
    <row r="196" spans="1:11" s="4" customFormat="1" x14ac:dyDescent="0.2">
      <c r="A196" s="177" t="s">
        <v>78</v>
      </c>
      <c r="B196" s="175" t="s">
        <v>952</v>
      </c>
      <c r="C196" s="783">
        <v>7</v>
      </c>
      <c r="D196" s="489" t="s">
        <v>199</v>
      </c>
      <c r="E196" s="545">
        <v>0</v>
      </c>
      <c r="F196" s="545">
        <v>0</v>
      </c>
      <c r="G196" s="545">
        <v>0</v>
      </c>
      <c r="H196" s="545">
        <v>2023.01</v>
      </c>
      <c r="I196" s="546">
        <f>E196+F196+G196+H196</f>
        <v>2023.01</v>
      </c>
      <c r="J196" s="547">
        <f>I196*C196</f>
        <v>14161.07</v>
      </c>
      <c r="K196" s="437"/>
    </row>
    <row r="197" spans="1:11" s="4" customFormat="1" ht="12" customHeight="1" x14ac:dyDescent="0.2">
      <c r="A197" s="177"/>
      <c r="B197" s="224"/>
      <c r="C197" s="779"/>
      <c r="D197" s="489"/>
      <c r="E197" s="405"/>
      <c r="F197" s="425"/>
      <c r="G197" s="425"/>
      <c r="H197" s="405"/>
      <c r="I197" s="409"/>
      <c r="J197" s="410"/>
      <c r="K197" s="437"/>
    </row>
    <row r="198" spans="1:11" s="4" customFormat="1" x14ac:dyDescent="0.2">
      <c r="A198" s="177" t="s">
        <v>79</v>
      </c>
      <c r="B198" s="175" t="s">
        <v>953</v>
      </c>
      <c r="C198" s="783">
        <v>4</v>
      </c>
      <c r="D198" s="489" t="s">
        <v>199</v>
      </c>
      <c r="E198" s="545">
        <v>0</v>
      </c>
      <c r="F198" s="545">
        <v>0</v>
      </c>
      <c r="G198" s="545">
        <v>0</v>
      </c>
      <c r="H198" s="545">
        <v>3608.61</v>
      </c>
      <c r="I198" s="546">
        <f>E198+F198+G198+H198</f>
        <v>3608.61</v>
      </c>
      <c r="J198" s="547">
        <f>I198*C198</f>
        <v>14434.44</v>
      </c>
      <c r="K198" s="437"/>
    </row>
    <row r="199" spans="1:11" s="4" customFormat="1" x14ac:dyDescent="0.2">
      <c r="A199" s="177"/>
      <c r="B199" s="175"/>
      <c r="C199" s="783"/>
      <c r="D199" s="489"/>
      <c r="E199" s="405"/>
      <c r="F199" s="425"/>
      <c r="G199" s="425"/>
      <c r="H199" s="405"/>
      <c r="I199" s="409"/>
      <c r="J199" s="410"/>
      <c r="K199" s="437"/>
    </row>
    <row r="200" spans="1:11" s="4" customFormat="1" x14ac:dyDescent="0.2">
      <c r="A200" s="177" t="s">
        <v>80</v>
      </c>
      <c r="B200" s="175" t="s">
        <v>954</v>
      </c>
      <c r="C200" s="783">
        <v>1</v>
      </c>
      <c r="D200" s="489" t="s">
        <v>199</v>
      </c>
      <c r="E200" s="545">
        <v>0</v>
      </c>
      <c r="F200" s="545">
        <v>0</v>
      </c>
      <c r="G200" s="545">
        <v>0</v>
      </c>
      <c r="H200" s="545">
        <v>7578.09</v>
      </c>
      <c r="I200" s="546">
        <f>E200+F200+G200+H200</f>
        <v>7578.09</v>
      </c>
      <c r="J200" s="547">
        <f>I200*C200</f>
        <v>7578.09</v>
      </c>
      <c r="K200" s="437"/>
    </row>
    <row r="201" spans="1:11" s="4" customFormat="1" x14ac:dyDescent="0.2">
      <c r="A201" s="177"/>
      <c r="B201" s="175"/>
      <c r="C201" s="783"/>
      <c r="D201" s="489"/>
      <c r="E201" s="405"/>
      <c r="F201" s="425"/>
      <c r="G201" s="425"/>
      <c r="H201" s="405"/>
      <c r="I201" s="409"/>
      <c r="J201" s="410"/>
      <c r="K201" s="437"/>
    </row>
    <row r="202" spans="1:11" s="4" customFormat="1" x14ac:dyDescent="0.2">
      <c r="A202" s="177" t="s">
        <v>81</v>
      </c>
      <c r="B202" s="175" t="s">
        <v>955</v>
      </c>
      <c r="C202" s="783">
        <v>3</v>
      </c>
      <c r="D202" s="489" t="s">
        <v>199</v>
      </c>
      <c r="E202" s="545">
        <v>0</v>
      </c>
      <c r="F202" s="545">
        <v>0</v>
      </c>
      <c r="G202" s="545">
        <v>0</v>
      </c>
      <c r="H202" s="545">
        <v>17321.34</v>
      </c>
      <c r="I202" s="546">
        <f>E202+F202+G202+H202</f>
        <v>17321.34</v>
      </c>
      <c r="J202" s="547">
        <f>I202*C202</f>
        <v>51964.02</v>
      </c>
      <c r="K202" s="437"/>
    </row>
    <row r="203" spans="1:11" s="4" customFormat="1" x14ac:dyDescent="0.2">
      <c r="A203" s="177"/>
      <c r="B203" s="175"/>
      <c r="C203" s="783"/>
      <c r="D203" s="489"/>
      <c r="E203" s="405"/>
      <c r="F203" s="425"/>
      <c r="G203" s="425"/>
      <c r="H203" s="405"/>
      <c r="I203" s="409"/>
      <c r="J203" s="410"/>
      <c r="K203" s="437"/>
    </row>
    <row r="204" spans="1:11" s="4" customFormat="1" x14ac:dyDescent="0.2">
      <c r="A204" s="177" t="s">
        <v>92</v>
      </c>
      <c r="B204" s="175" t="s">
        <v>956</v>
      </c>
      <c r="C204" s="783">
        <v>2</v>
      </c>
      <c r="D204" s="489" t="s">
        <v>199</v>
      </c>
      <c r="E204" s="545">
        <v>0</v>
      </c>
      <c r="F204" s="545">
        <v>0</v>
      </c>
      <c r="G204" s="545">
        <v>0</v>
      </c>
      <c r="H204" s="545">
        <v>1405.95</v>
      </c>
      <c r="I204" s="546">
        <f>E204+F204+G204+H204</f>
        <v>1405.95</v>
      </c>
      <c r="J204" s="547">
        <f>I204*C204</f>
        <v>2811.9</v>
      </c>
      <c r="K204" s="437"/>
    </row>
    <row r="205" spans="1:11" s="4" customFormat="1" x14ac:dyDescent="0.2">
      <c r="A205" s="177"/>
      <c r="B205" s="175"/>
      <c r="C205" s="783"/>
      <c r="D205" s="489"/>
      <c r="E205" s="405"/>
      <c r="F205" s="425"/>
      <c r="G205" s="425"/>
      <c r="H205" s="405"/>
      <c r="I205" s="409"/>
      <c r="J205" s="410"/>
      <c r="K205" s="437"/>
    </row>
    <row r="206" spans="1:11" s="4" customFormat="1" x14ac:dyDescent="0.2">
      <c r="A206" s="177" t="s">
        <v>94</v>
      </c>
      <c r="B206" s="175" t="s">
        <v>957</v>
      </c>
      <c r="C206" s="783">
        <v>14</v>
      </c>
      <c r="D206" s="489" t="s">
        <v>199</v>
      </c>
      <c r="E206" s="545">
        <v>0</v>
      </c>
      <c r="F206" s="545">
        <v>0</v>
      </c>
      <c r="G206" s="545">
        <v>0</v>
      </c>
      <c r="H206" s="545">
        <v>1735.74</v>
      </c>
      <c r="I206" s="546">
        <f>E206+F206+G206+H206</f>
        <v>1735.74</v>
      </c>
      <c r="J206" s="547">
        <f>I206*C206</f>
        <v>24300.36</v>
      </c>
      <c r="K206" s="437"/>
    </row>
    <row r="207" spans="1:11" s="4" customFormat="1" x14ac:dyDescent="0.2">
      <c r="A207" s="177"/>
      <c r="B207" s="175"/>
      <c r="C207" s="783"/>
      <c r="D207" s="489"/>
      <c r="E207" s="405"/>
      <c r="F207" s="425"/>
      <c r="G207" s="425"/>
      <c r="H207" s="405"/>
      <c r="I207" s="409"/>
      <c r="J207" s="410"/>
      <c r="K207" s="437"/>
    </row>
    <row r="208" spans="1:11" s="4" customFormat="1" x14ac:dyDescent="0.2">
      <c r="A208" s="177" t="s">
        <v>96</v>
      </c>
      <c r="B208" s="175" t="s">
        <v>958</v>
      </c>
      <c r="C208" s="783">
        <v>3</v>
      </c>
      <c r="D208" s="489" t="s">
        <v>199</v>
      </c>
      <c r="E208" s="545">
        <v>0</v>
      </c>
      <c r="F208" s="545">
        <v>0</v>
      </c>
      <c r="G208" s="545">
        <v>0</v>
      </c>
      <c r="H208" s="545">
        <v>1417.52</v>
      </c>
      <c r="I208" s="546">
        <f>E208+F208+G208+H208</f>
        <v>1417.52</v>
      </c>
      <c r="J208" s="547">
        <f>I208*C208</f>
        <v>4252.5600000000004</v>
      </c>
      <c r="K208" s="437"/>
    </row>
    <row r="209" spans="1:11" s="4" customFormat="1" x14ac:dyDescent="0.2">
      <c r="A209" s="177"/>
      <c r="B209" s="175"/>
      <c r="C209" s="783"/>
      <c r="D209" s="489"/>
      <c r="E209" s="405"/>
      <c r="F209" s="425"/>
      <c r="G209" s="425"/>
      <c r="H209" s="405"/>
      <c r="I209" s="409"/>
      <c r="J209" s="410"/>
      <c r="K209" s="437"/>
    </row>
    <row r="210" spans="1:11" s="4" customFormat="1" x14ac:dyDescent="0.2">
      <c r="A210" s="177" t="s">
        <v>99</v>
      </c>
      <c r="B210" s="175" t="s">
        <v>959</v>
      </c>
      <c r="C210" s="783">
        <v>6</v>
      </c>
      <c r="D210" s="489" t="s">
        <v>199</v>
      </c>
      <c r="E210" s="545">
        <v>0</v>
      </c>
      <c r="F210" s="545">
        <v>0</v>
      </c>
      <c r="G210" s="545">
        <v>0</v>
      </c>
      <c r="H210" s="545">
        <v>849.82</v>
      </c>
      <c r="I210" s="546">
        <f>E210+F210+G210+H210</f>
        <v>849.82</v>
      </c>
      <c r="J210" s="547">
        <f>I210*C210</f>
        <v>5098.92</v>
      </c>
      <c r="K210" s="437"/>
    </row>
    <row r="211" spans="1:11" s="4" customFormat="1" x14ac:dyDescent="0.2">
      <c r="A211" s="177"/>
      <c r="B211" s="175"/>
      <c r="C211" s="783"/>
      <c r="D211" s="489"/>
      <c r="E211" s="405"/>
      <c r="F211" s="425"/>
      <c r="G211" s="425"/>
      <c r="H211" s="405"/>
      <c r="I211" s="409"/>
      <c r="J211" s="410"/>
      <c r="K211" s="437"/>
    </row>
    <row r="212" spans="1:11" s="4" customFormat="1" x14ac:dyDescent="0.2">
      <c r="A212" s="177" t="s">
        <v>101</v>
      </c>
      <c r="B212" s="175" t="s">
        <v>960</v>
      </c>
      <c r="C212" s="783">
        <v>14</v>
      </c>
      <c r="D212" s="489" t="s">
        <v>199</v>
      </c>
      <c r="E212" s="545">
        <v>0</v>
      </c>
      <c r="F212" s="545">
        <v>0</v>
      </c>
      <c r="G212" s="545">
        <v>0</v>
      </c>
      <c r="H212" s="545">
        <v>488.96</v>
      </c>
      <c r="I212" s="546">
        <f>E212+F212+G212+H212</f>
        <v>488.96</v>
      </c>
      <c r="J212" s="547">
        <f>I212*C212</f>
        <v>6845.44</v>
      </c>
      <c r="K212" s="437"/>
    </row>
    <row r="213" spans="1:11" s="4" customFormat="1" x14ac:dyDescent="0.2">
      <c r="A213" s="177"/>
      <c r="B213" s="175"/>
      <c r="C213" s="783"/>
      <c r="D213" s="489"/>
      <c r="E213" s="405"/>
      <c r="F213" s="425"/>
      <c r="G213" s="425"/>
      <c r="H213" s="405"/>
      <c r="I213" s="409"/>
      <c r="J213" s="410"/>
      <c r="K213" s="437"/>
    </row>
    <row r="214" spans="1:11" s="4" customFormat="1" x14ac:dyDescent="0.2">
      <c r="A214" s="177" t="s">
        <v>103</v>
      </c>
      <c r="B214" s="175" t="s">
        <v>961</v>
      </c>
      <c r="C214" s="783">
        <v>13</v>
      </c>
      <c r="D214" s="489" t="s">
        <v>199</v>
      </c>
      <c r="E214" s="545">
        <v>0</v>
      </c>
      <c r="F214" s="545">
        <v>0</v>
      </c>
      <c r="G214" s="545">
        <v>0</v>
      </c>
      <c r="H214" s="545">
        <v>1858.69</v>
      </c>
      <c r="I214" s="546">
        <f>E214+F214+G214+H214</f>
        <v>1858.69</v>
      </c>
      <c r="J214" s="547">
        <f>I214*C214</f>
        <v>24162.97</v>
      </c>
      <c r="K214" s="437"/>
    </row>
    <row r="215" spans="1:11" s="4" customFormat="1" x14ac:dyDescent="0.2">
      <c r="A215" s="177"/>
      <c r="B215" s="224"/>
      <c r="C215" s="779"/>
      <c r="D215" s="489"/>
      <c r="E215" s="405"/>
      <c r="F215" s="425"/>
      <c r="G215" s="425"/>
      <c r="H215" s="405"/>
      <c r="I215" s="409"/>
      <c r="J215" s="410"/>
      <c r="K215" s="437"/>
    </row>
    <row r="216" spans="1:11" s="4" customFormat="1" x14ac:dyDescent="0.2">
      <c r="A216" s="177"/>
      <c r="B216" s="175"/>
      <c r="C216" s="783"/>
      <c r="D216" s="489"/>
      <c r="E216" s="405"/>
      <c r="F216" s="425"/>
      <c r="G216" s="425"/>
      <c r="H216" s="405"/>
      <c r="I216" s="409"/>
      <c r="J216" s="410"/>
      <c r="K216" s="437"/>
    </row>
    <row r="217" spans="1:11" s="4" customFormat="1" hidden="1" x14ac:dyDescent="0.2">
      <c r="A217" s="177"/>
      <c r="B217" s="175"/>
      <c r="C217" s="783"/>
      <c r="D217" s="489"/>
      <c r="E217" s="405"/>
      <c r="F217" s="425"/>
      <c r="G217" s="425"/>
      <c r="H217" s="405"/>
      <c r="I217" s="409"/>
      <c r="J217" s="410"/>
      <c r="K217" s="437"/>
    </row>
    <row r="218" spans="1:11" s="4" customFormat="1" hidden="1" x14ac:dyDescent="0.2">
      <c r="A218" s="177"/>
      <c r="B218" s="175"/>
      <c r="C218" s="783"/>
      <c r="D218" s="489"/>
      <c r="E218" s="405"/>
      <c r="F218" s="425"/>
      <c r="G218" s="425"/>
      <c r="H218" s="405"/>
      <c r="I218" s="409"/>
      <c r="J218" s="410"/>
      <c r="K218" s="437"/>
    </row>
    <row r="219" spans="1:11" s="4" customFormat="1" hidden="1" x14ac:dyDescent="0.2">
      <c r="A219" s="177"/>
      <c r="B219" s="175"/>
      <c r="C219" s="783"/>
      <c r="D219" s="489"/>
      <c r="E219" s="405"/>
      <c r="F219" s="425"/>
      <c r="G219" s="425"/>
      <c r="H219" s="405"/>
      <c r="I219" s="409"/>
      <c r="J219" s="410"/>
      <c r="K219" s="437"/>
    </row>
    <row r="220" spans="1:11" s="4" customFormat="1" x14ac:dyDescent="0.2">
      <c r="A220" s="177"/>
      <c r="B220" s="175"/>
      <c r="C220" s="783"/>
      <c r="D220" s="489"/>
      <c r="E220" s="405"/>
      <c r="F220" s="425"/>
      <c r="G220" s="425"/>
      <c r="H220" s="405"/>
      <c r="I220" s="409"/>
      <c r="J220" s="410"/>
      <c r="K220" s="437"/>
    </row>
    <row r="221" spans="1:11" s="4" customFormat="1" x14ac:dyDescent="0.2">
      <c r="A221" s="177"/>
      <c r="B221" s="175"/>
      <c r="C221" s="783"/>
      <c r="D221" s="489"/>
      <c r="E221" s="405"/>
      <c r="F221" s="425"/>
      <c r="G221" s="425"/>
      <c r="H221" s="405"/>
      <c r="I221" s="409"/>
      <c r="J221" s="410"/>
      <c r="K221" s="437"/>
    </row>
    <row r="222" spans="1:11" s="4" customFormat="1" x14ac:dyDescent="0.2">
      <c r="A222" s="177"/>
      <c r="B222" s="175"/>
      <c r="C222" s="783"/>
      <c r="D222" s="489"/>
      <c r="E222" s="405"/>
      <c r="F222" s="425"/>
      <c r="G222" s="425"/>
      <c r="H222" s="405"/>
      <c r="I222" s="409"/>
      <c r="J222" s="410"/>
      <c r="K222" s="437"/>
    </row>
    <row r="223" spans="1:11" s="4" customFormat="1" ht="21.75" customHeight="1" x14ac:dyDescent="0.2">
      <c r="A223" s="177"/>
      <c r="B223" s="175"/>
      <c r="C223" s="783"/>
      <c r="D223" s="489"/>
      <c r="E223" s="405"/>
      <c r="F223" s="425"/>
      <c r="G223" s="425"/>
      <c r="H223" s="405"/>
      <c r="I223" s="409"/>
      <c r="J223" s="410"/>
      <c r="K223" s="437"/>
    </row>
    <row r="224" spans="1:11" s="4" customFormat="1" ht="15.75" thickBot="1" x14ac:dyDescent="0.3">
      <c r="A224" s="264"/>
      <c r="B224" s="265" t="s">
        <v>111</v>
      </c>
      <c r="C224" s="781"/>
      <c r="D224" s="500"/>
      <c r="E224" s="478"/>
      <c r="F224" s="411"/>
      <c r="G224" s="412"/>
      <c r="H224" s="411"/>
      <c r="I224" s="413"/>
      <c r="J224" s="413">
        <f>SUM(J189:J223)</f>
        <v>215447.23</v>
      </c>
      <c r="K224" s="437">
        <v>6</v>
      </c>
    </row>
    <row r="225" spans="1:11" s="4" customFormat="1" ht="15" thickTop="1" x14ac:dyDescent="0.2">
      <c r="A225" s="177"/>
      <c r="B225" s="175"/>
      <c r="C225" s="783"/>
      <c r="D225" s="489"/>
      <c r="E225" s="414"/>
      <c r="F225" s="405"/>
      <c r="G225" s="425"/>
      <c r="H225" s="405"/>
      <c r="I225" s="409"/>
      <c r="J225" s="410"/>
      <c r="K225" s="437"/>
    </row>
    <row r="226" spans="1:11" s="4" customFormat="1" ht="15" x14ac:dyDescent="0.2">
      <c r="A226" s="177"/>
      <c r="B226" s="263" t="s">
        <v>948</v>
      </c>
      <c r="C226" s="779"/>
      <c r="D226" s="444"/>
      <c r="E226" s="425"/>
      <c r="F226" s="425"/>
      <c r="G226" s="425"/>
      <c r="H226" s="405"/>
      <c r="I226" s="409"/>
      <c r="J226" s="410"/>
      <c r="K226" s="437"/>
    </row>
    <row r="227" spans="1:11" s="4" customFormat="1" x14ac:dyDescent="0.2">
      <c r="A227" s="177"/>
      <c r="B227" s="224"/>
      <c r="C227" s="779"/>
      <c r="D227" s="489"/>
      <c r="E227" s="405"/>
      <c r="F227" s="425"/>
      <c r="G227" s="425"/>
      <c r="H227" s="405"/>
      <c r="I227" s="409"/>
      <c r="J227" s="410"/>
      <c r="K227" s="437"/>
    </row>
    <row r="228" spans="1:11" s="4" customFormat="1" ht="42.75" x14ac:dyDescent="0.2">
      <c r="A228" s="177"/>
      <c r="B228" s="244" t="s">
        <v>949</v>
      </c>
      <c r="C228" s="783"/>
      <c r="D228" s="489"/>
      <c r="E228" s="405"/>
      <c r="F228" s="425"/>
      <c r="G228" s="425"/>
      <c r="H228" s="405"/>
      <c r="I228" s="409"/>
      <c r="J228" s="410"/>
      <c r="K228" s="437"/>
    </row>
    <row r="229" spans="1:11" s="4" customFormat="1" x14ac:dyDescent="0.2">
      <c r="A229" s="177"/>
      <c r="B229" s="175"/>
      <c r="C229" s="783"/>
      <c r="D229" s="489"/>
      <c r="E229" s="405"/>
      <c r="F229" s="425"/>
      <c r="G229" s="425"/>
      <c r="H229" s="405"/>
      <c r="I229" s="409"/>
      <c r="J229" s="410"/>
      <c r="K229" s="437"/>
    </row>
    <row r="230" spans="1:11" s="4" customFormat="1" x14ac:dyDescent="0.2">
      <c r="A230" s="177"/>
      <c r="B230" s="244" t="s">
        <v>962</v>
      </c>
      <c r="C230" s="783"/>
      <c r="D230" s="489"/>
      <c r="E230" s="405"/>
      <c r="F230" s="425"/>
      <c r="G230" s="425"/>
      <c r="H230" s="405"/>
      <c r="I230" s="409"/>
      <c r="J230" s="410"/>
      <c r="K230" s="437"/>
    </row>
    <row r="231" spans="1:11" s="4" customFormat="1" x14ac:dyDescent="0.2">
      <c r="A231" s="177"/>
      <c r="B231" s="244"/>
      <c r="C231" s="783"/>
      <c r="D231" s="489"/>
      <c r="E231" s="405"/>
      <c r="F231" s="425"/>
      <c r="G231" s="425"/>
      <c r="H231" s="405"/>
      <c r="I231" s="409"/>
      <c r="J231" s="410"/>
      <c r="K231" s="437"/>
    </row>
    <row r="232" spans="1:11" s="4" customFormat="1" x14ac:dyDescent="0.2">
      <c r="A232" s="177" t="s">
        <v>77</v>
      </c>
      <c r="B232" s="175" t="s">
        <v>963</v>
      </c>
      <c r="C232" s="783">
        <v>360</v>
      </c>
      <c r="D232" s="489" t="s">
        <v>199</v>
      </c>
      <c r="E232" s="545">
        <v>0</v>
      </c>
      <c r="F232" s="545">
        <v>0</v>
      </c>
      <c r="G232" s="545">
        <v>0</v>
      </c>
      <c r="H232" s="545">
        <v>867.87</v>
      </c>
      <c r="I232" s="546">
        <f>E232+F232+G232+H232</f>
        <v>867.87</v>
      </c>
      <c r="J232" s="547">
        <f>I232*C232</f>
        <v>312433.2</v>
      </c>
      <c r="K232" s="437"/>
    </row>
    <row r="233" spans="1:11" s="4" customFormat="1" x14ac:dyDescent="0.2">
      <c r="A233" s="177"/>
      <c r="B233" s="244"/>
      <c r="C233" s="783"/>
      <c r="D233" s="489"/>
      <c r="E233" s="405"/>
      <c r="F233" s="425"/>
      <c r="G233" s="425"/>
      <c r="H233" s="405"/>
      <c r="I233" s="409"/>
      <c r="J233" s="410"/>
      <c r="K233" s="437"/>
    </row>
    <row r="234" spans="1:11" s="4" customFormat="1" x14ac:dyDescent="0.2">
      <c r="A234" s="177" t="s">
        <v>78</v>
      </c>
      <c r="B234" s="175" t="s">
        <v>964</v>
      </c>
      <c r="C234" s="783">
        <v>99</v>
      </c>
      <c r="D234" s="489" t="s">
        <v>199</v>
      </c>
      <c r="E234" s="545">
        <v>0</v>
      </c>
      <c r="F234" s="545">
        <v>0</v>
      </c>
      <c r="G234" s="545">
        <v>0</v>
      </c>
      <c r="H234" s="545">
        <v>640.49</v>
      </c>
      <c r="I234" s="546">
        <f>E234+F234+G234+H234</f>
        <v>640.49</v>
      </c>
      <c r="J234" s="547">
        <f>I234*C234</f>
        <v>63408.51</v>
      </c>
      <c r="K234" s="437"/>
    </row>
    <row r="235" spans="1:11" s="4" customFormat="1" x14ac:dyDescent="0.2">
      <c r="A235" s="177"/>
      <c r="B235" s="175"/>
      <c r="C235" s="783"/>
      <c r="D235" s="489"/>
      <c r="E235" s="405"/>
      <c r="F235" s="425"/>
      <c r="G235" s="425"/>
      <c r="H235" s="405"/>
      <c r="I235" s="409"/>
      <c r="J235" s="410"/>
      <c r="K235" s="437"/>
    </row>
    <row r="236" spans="1:11" s="4" customFormat="1" x14ac:dyDescent="0.2">
      <c r="A236" s="177" t="s">
        <v>79</v>
      </c>
      <c r="B236" s="175" t="s">
        <v>965</v>
      </c>
      <c r="C236" s="783">
        <v>62</v>
      </c>
      <c r="D236" s="489" t="s">
        <v>199</v>
      </c>
      <c r="E236" s="545">
        <v>0</v>
      </c>
      <c r="F236" s="545">
        <v>0</v>
      </c>
      <c r="G236" s="545">
        <v>0</v>
      </c>
      <c r="H236" s="545">
        <v>4069.45</v>
      </c>
      <c r="I236" s="546">
        <f>E236+F236+G236+H236</f>
        <v>4069.45</v>
      </c>
      <c r="J236" s="547">
        <f>I236*C236</f>
        <v>252305.9</v>
      </c>
      <c r="K236" s="437"/>
    </row>
    <row r="237" spans="1:11" s="4" customFormat="1" x14ac:dyDescent="0.2">
      <c r="A237" s="177"/>
      <c r="B237" s="224"/>
      <c r="C237" s="779"/>
      <c r="D237" s="489"/>
      <c r="E237" s="405"/>
      <c r="F237" s="425"/>
      <c r="G237" s="425"/>
      <c r="H237" s="405"/>
      <c r="I237" s="409"/>
      <c r="J237" s="410"/>
      <c r="K237" s="437"/>
    </row>
    <row r="238" spans="1:11" s="4" customFormat="1" x14ac:dyDescent="0.2">
      <c r="A238" s="177" t="s">
        <v>80</v>
      </c>
      <c r="B238" s="175" t="s">
        <v>966</v>
      </c>
      <c r="C238" s="783">
        <v>2</v>
      </c>
      <c r="D238" s="489" t="s">
        <v>199</v>
      </c>
      <c r="E238" s="545">
        <v>0</v>
      </c>
      <c r="F238" s="545">
        <v>0</v>
      </c>
      <c r="G238" s="545">
        <v>0</v>
      </c>
      <c r="H238" s="545">
        <v>1707.45</v>
      </c>
      <c r="I238" s="546">
        <f>E238+F238+G238+H238</f>
        <v>1707.45</v>
      </c>
      <c r="J238" s="547">
        <f>I238*C238</f>
        <v>3414.9</v>
      </c>
      <c r="K238" s="437"/>
    </row>
    <row r="239" spans="1:11" s="4" customFormat="1" x14ac:dyDescent="0.2">
      <c r="A239" s="177"/>
      <c r="B239" s="175"/>
      <c r="C239" s="783"/>
      <c r="D239" s="489"/>
      <c r="E239" s="405"/>
      <c r="F239" s="425"/>
      <c r="G239" s="425"/>
      <c r="H239" s="405"/>
      <c r="I239" s="409"/>
      <c r="J239" s="410"/>
      <c r="K239" s="437"/>
    </row>
    <row r="240" spans="1:11" s="4" customFormat="1" x14ac:dyDescent="0.2">
      <c r="A240" s="177" t="s">
        <v>81</v>
      </c>
      <c r="B240" s="175" t="s">
        <v>967</v>
      </c>
      <c r="C240" s="783">
        <v>222</v>
      </c>
      <c r="D240" s="489" t="s">
        <v>199</v>
      </c>
      <c r="E240" s="545">
        <v>0</v>
      </c>
      <c r="F240" s="545">
        <v>0</v>
      </c>
      <c r="G240" s="545">
        <v>0</v>
      </c>
      <c r="H240" s="545">
        <v>556.13</v>
      </c>
      <c r="I240" s="546">
        <f>E240+F240+G240+H240</f>
        <v>556.13</v>
      </c>
      <c r="J240" s="547">
        <f>I240*C240</f>
        <v>123460.86</v>
      </c>
      <c r="K240" s="437"/>
    </row>
    <row r="241" spans="1:12" s="4" customFormat="1" x14ac:dyDescent="0.2">
      <c r="A241" s="177"/>
      <c r="B241" s="224"/>
      <c r="C241" s="779"/>
      <c r="D241" s="489"/>
      <c r="E241" s="405"/>
      <c r="F241" s="425"/>
      <c r="G241" s="425"/>
      <c r="H241" s="405"/>
      <c r="I241" s="409"/>
      <c r="J241" s="410"/>
      <c r="K241" s="437"/>
    </row>
    <row r="242" spans="1:12" s="4" customFormat="1" x14ac:dyDescent="0.2">
      <c r="A242" s="177" t="s">
        <v>92</v>
      </c>
      <c r="B242" s="175" t="s">
        <v>968</v>
      </c>
      <c r="C242" s="783">
        <v>24</v>
      </c>
      <c r="D242" s="489" t="s">
        <v>199</v>
      </c>
      <c r="E242" s="545">
        <v>0</v>
      </c>
      <c r="F242" s="545">
        <v>0</v>
      </c>
      <c r="G242" s="545">
        <v>0</v>
      </c>
      <c r="H242" s="545">
        <v>528.01</v>
      </c>
      <c r="I242" s="546">
        <f>E242+F242+G242+H242</f>
        <v>528.01</v>
      </c>
      <c r="J242" s="547">
        <f>I242*C242</f>
        <v>12672.24</v>
      </c>
      <c r="K242" s="437"/>
    </row>
    <row r="243" spans="1:12" s="4" customFormat="1" x14ac:dyDescent="0.2">
      <c r="A243" s="177"/>
      <c r="B243" s="175"/>
      <c r="C243" s="783"/>
      <c r="D243" s="489"/>
      <c r="E243" s="405"/>
      <c r="F243" s="425"/>
      <c r="G243" s="425"/>
      <c r="H243" s="405"/>
      <c r="I243" s="409"/>
      <c r="J243" s="410"/>
      <c r="K243" s="437"/>
    </row>
    <row r="244" spans="1:12" s="4" customFormat="1" x14ac:dyDescent="0.2">
      <c r="A244" s="177" t="s">
        <v>94</v>
      </c>
      <c r="B244" s="175" t="s">
        <v>969</v>
      </c>
      <c r="C244" s="783">
        <v>238</v>
      </c>
      <c r="D244" s="489" t="s">
        <v>199</v>
      </c>
      <c r="E244" s="545">
        <v>0</v>
      </c>
      <c r="F244" s="545">
        <v>0</v>
      </c>
      <c r="G244" s="545">
        <v>0</v>
      </c>
      <c r="H244" s="545">
        <v>562.38</v>
      </c>
      <c r="I244" s="546">
        <f>E244+F244+G244+H244</f>
        <v>562.38</v>
      </c>
      <c r="J244" s="547">
        <f>I244*C244</f>
        <v>133846.44</v>
      </c>
      <c r="K244" s="437"/>
    </row>
    <row r="245" spans="1:12" s="4" customFormat="1" x14ac:dyDescent="0.2">
      <c r="A245" s="177"/>
      <c r="B245" s="175"/>
      <c r="C245" s="783"/>
      <c r="D245" s="489"/>
      <c r="E245" s="405"/>
      <c r="F245" s="425"/>
      <c r="G245" s="425"/>
      <c r="H245" s="405"/>
      <c r="I245" s="409"/>
      <c r="J245" s="410"/>
      <c r="K245" s="437"/>
    </row>
    <row r="246" spans="1:12" s="4" customFormat="1" x14ac:dyDescent="0.2">
      <c r="A246" s="177" t="s">
        <v>96</v>
      </c>
      <c r="B246" s="175" t="s">
        <v>970</v>
      </c>
      <c r="C246" s="783">
        <v>16</v>
      </c>
      <c r="D246" s="489" t="s">
        <v>199</v>
      </c>
      <c r="E246" s="545">
        <v>0</v>
      </c>
      <c r="F246" s="545">
        <v>0</v>
      </c>
      <c r="G246" s="545">
        <v>0</v>
      </c>
      <c r="H246" s="545">
        <v>1685.12</v>
      </c>
      <c r="I246" s="546">
        <f>E246+F246+G246+H246</f>
        <v>1685.12</v>
      </c>
      <c r="J246" s="547">
        <f>I246*C246</f>
        <v>26961.919999999998</v>
      </c>
      <c r="K246" s="437"/>
    </row>
    <row r="247" spans="1:12" s="4" customFormat="1" x14ac:dyDescent="0.2">
      <c r="A247" s="177"/>
      <c r="B247" s="175"/>
      <c r="C247" s="783"/>
      <c r="D247" s="489"/>
      <c r="E247" s="405"/>
      <c r="F247" s="425"/>
      <c r="G247" s="425"/>
      <c r="H247" s="405"/>
      <c r="I247" s="409"/>
      <c r="J247" s="410"/>
      <c r="K247" s="437"/>
    </row>
    <row r="248" spans="1:12" s="4" customFormat="1" x14ac:dyDescent="0.2">
      <c r="A248" s="177" t="s">
        <v>99</v>
      </c>
      <c r="B248" s="175" t="s">
        <v>971</v>
      </c>
      <c r="C248" s="783">
        <v>5</v>
      </c>
      <c r="D248" s="489" t="s">
        <v>199</v>
      </c>
      <c r="E248" s="545">
        <v>0</v>
      </c>
      <c r="F248" s="545">
        <v>0</v>
      </c>
      <c r="G248" s="545">
        <v>0</v>
      </c>
      <c r="H248" s="545">
        <v>2885.33</v>
      </c>
      <c r="I248" s="546">
        <f>E248+F248+G248+H248</f>
        <v>2885.33</v>
      </c>
      <c r="J248" s="547">
        <f>I248*C248</f>
        <v>14426.65</v>
      </c>
      <c r="K248" s="437"/>
    </row>
    <row r="249" spans="1:12" s="4" customFormat="1" hidden="1" x14ac:dyDescent="0.2">
      <c r="A249" s="177"/>
      <c r="B249" s="175"/>
      <c r="C249" s="783"/>
      <c r="D249" s="489"/>
      <c r="E249" s="405"/>
      <c r="F249" s="425"/>
      <c r="G249" s="425"/>
      <c r="H249" s="405"/>
      <c r="I249" s="409"/>
      <c r="J249" s="410"/>
      <c r="K249" s="437"/>
    </row>
    <row r="250" spans="1:12" s="4" customFormat="1" ht="28.5" x14ac:dyDescent="0.2">
      <c r="A250" s="177" t="s">
        <v>101</v>
      </c>
      <c r="B250" s="175" t="s">
        <v>972</v>
      </c>
      <c r="C250" s="783">
        <v>12</v>
      </c>
      <c r="D250" s="489" t="s">
        <v>199</v>
      </c>
      <c r="E250" s="545">
        <v>0</v>
      </c>
      <c r="F250" s="545">
        <v>0</v>
      </c>
      <c r="G250" s="545">
        <v>0</v>
      </c>
      <c r="H250" s="545">
        <v>149.97</v>
      </c>
      <c r="I250" s="546">
        <f>E250+F250+G250+H250</f>
        <v>149.97</v>
      </c>
      <c r="J250" s="547">
        <f>I250*C250</f>
        <v>1799.64</v>
      </c>
      <c r="K250" s="437"/>
    </row>
    <row r="251" spans="1:12" s="4" customFormat="1" hidden="1" x14ac:dyDescent="0.2">
      <c r="A251" s="177"/>
      <c r="B251" s="175"/>
      <c r="C251" s="783"/>
      <c r="D251" s="489"/>
      <c r="E251" s="414"/>
      <c r="F251" s="405"/>
      <c r="G251" s="425"/>
      <c r="H251" s="405"/>
      <c r="I251" s="409"/>
      <c r="J251" s="410"/>
      <c r="K251" s="437"/>
    </row>
    <row r="252" spans="1:12" s="4" customFormat="1" x14ac:dyDescent="0.2">
      <c r="A252" s="177" t="s">
        <v>103</v>
      </c>
      <c r="B252" s="175" t="s">
        <v>973</v>
      </c>
      <c r="C252" s="783">
        <v>4</v>
      </c>
      <c r="D252" s="489" t="s">
        <v>199</v>
      </c>
      <c r="E252" s="545">
        <v>0</v>
      </c>
      <c r="F252" s="545">
        <v>0</v>
      </c>
      <c r="G252" s="545">
        <v>0</v>
      </c>
      <c r="H252" s="545">
        <v>1018.53</v>
      </c>
      <c r="I252" s="546">
        <f>E252+F252+G252+H252</f>
        <v>1018.53</v>
      </c>
      <c r="J252" s="547">
        <f>I252*C252</f>
        <v>4074.12</v>
      </c>
      <c r="K252" s="437"/>
    </row>
    <row r="253" spans="1:12" s="4" customFormat="1" x14ac:dyDescent="0.2">
      <c r="A253" s="177"/>
      <c r="B253" s="175"/>
      <c r="C253" s="783"/>
      <c r="D253" s="489"/>
      <c r="E253" s="414"/>
      <c r="F253" s="405"/>
      <c r="G253" s="425"/>
      <c r="H253" s="405"/>
      <c r="I253" s="409"/>
      <c r="J253" s="410"/>
      <c r="K253" s="437"/>
    </row>
    <row r="254" spans="1:12" s="4" customFormat="1" x14ac:dyDescent="0.2">
      <c r="A254" s="177" t="s">
        <v>105</v>
      </c>
      <c r="B254" s="175" t="s">
        <v>974</v>
      </c>
      <c r="C254" s="783">
        <v>32</v>
      </c>
      <c r="D254" s="489" t="s">
        <v>199</v>
      </c>
      <c r="E254" s="545">
        <v>0</v>
      </c>
      <c r="F254" s="545">
        <v>0</v>
      </c>
      <c r="G254" s="545">
        <v>0</v>
      </c>
      <c r="H254" s="545">
        <v>2531.29</v>
      </c>
      <c r="I254" s="546">
        <f>E254+F254+G254+H254</f>
        <v>2531.29</v>
      </c>
      <c r="J254" s="547">
        <f>I254*C254</f>
        <v>81001.279999999999</v>
      </c>
      <c r="K254" s="437"/>
    </row>
    <row r="255" spans="1:12" s="4" customFormat="1" x14ac:dyDescent="0.2">
      <c r="A255" s="177"/>
      <c r="B255" s="175"/>
      <c r="C255" s="783"/>
      <c r="D255" s="489"/>
      <c r="E255" s="414"/>
      <c r="F255" s="405"/>
      <c r="G255" s="425"/>
      <c r="H255" s="405"/>
      <c r="I255" s="409"/>
      <c r="J255" s="410"/>
      <c r="K255" s="437"/>
    </row>
    <row r="256" spans="1:12" s="269" customFormat="1" x14ac:dyDescent="0.2">
      <c r="A256" s="267" t="s">
        <v>107</v>
      </c>
      <c r="B256" s="268" t="s">
        <v>975</v>
      </c>
      <c r="C256" s="780">
        <v>5</v>
      </c>
      <c r="D256" s="501" t="s">
        <v>199</v>
      </c>
      <c r="E256" s="545">
        <v>0</v>
      </c>
      <c r="F256" s="545">
        <v>0</v>
      </c>
      <c r="G256" s="545">
        <v>0</v>
      </c>
      <c r="H256" s="545">
        <v>2352.2800000000002</v>
      </c>
      <c r="I256" s="546">
        <f>E256+F256+G256+H256</f>
        <v>2352.2800000000002</v>
      </c>
      <c r="J256" s="547">
        <f>I256*C256</f>
        <v>11761.4</v>
      </c>
      <c r="K256" s="437"/>
      <c r="L256" s="4"/>
    </row>
    <row r="257" spans="1:11" s="4" customFormat="1" x14ac:dyDescent="0.2">
      <c r="A257" s="177"/>
      <c r="B257" s="175"/>
      <c r="C257" s="783"/>
      <c r="D257" s="489"/>
      <c r="E257" s="414"/>
      <c r="F257" s="405"/>
      <c r="G257" s="425"/>
      <c r="H257" s="405"/>
      <c r="I257" s="409"/>
      <c r="J257" s="410"/>
      <c r="K257" s="437"/>
    </row>
    <row r="258" spans="1:11" s="4" customFormat="1" hidden="1" x14ac:dyDescent="0.2">
      <c r="A258" s="177"/>
      <c r="B258" s="175"/>
      <c r="C258" s="783"/>
      <c r="D258" s="489"/>
      <c r="E258" s="414"/>
      <c r="F258" s="405"/>
      <c r="G258" s="425"/>
      <c r="H258" s="405"/>
      <c r="I258" s="409"/>
      <c r="J258" s="410"/>
      <c r="K258" s="437"/>
    </row>
    <row r="259" spans="1:11" s="4" customFormat="1" ht="23.25" customHeight="1" x14ac:dyDescent="0.2">
      <c r="A259" s="177"/>
      <c r="B259" s="175"/>
      <c r="C259" s="783"/>
      <c r="D259" s="489"/>
      <c r="E259" s="414"/>
      <c r="F259" s="405"/>
      <c r="G259" s="425"/>
      <c r="H259" s="405"/>
      <c r="I259" s="409"/>
      <c r="J259" s="410"/>
      <c r="K259" s="437"/>
    </row>
    <row r="260" spans="1:11" s="4" customFormat="1" hidden="1" x14ac:dyDescent="0.2">
      <c r="A260" s="177"/>
      <c r="B260" s="175"/>
      <c r="C260" s="783"/>
      <c r="D260" s="489"/>
      <c r="E260" s="414"/>
      <c r="F260" s="405"/>
      <c r="G260" s="425"/>
      <c r="H260" s="405"/>
      <c r="I260" s="409"/>
      <c r="J260" s="410"/>
      <c r="K260" s="437"/>
    </row>
    <row r="261" spans="1:11" s="4" customFormat="1" ht="9" customHeight="1" x14ac:dyDescent="0.2">
      <c r="A261" s="177"/>
      <c r="B261" s="175"/>
      <c r="C261" s="783"/>
      <c r="D261" s="489"/>
      <c r="E261" s="414"/>
      <c r="F261" s="405"/>
      <c r="G261" s="425"/>
      <c r="H261" s="405"/>
      <c r="I261" s="409"/>
      <c r="J261" s="410"/>
      <c r="K261" s="437"/>
    </row>
    <row r="262" spans="1:11" s="4" customFormat="1" ht="15.75" thickBot="1" x14ac:dyDescent="0.3">
      <c r="A262" s="264"/>
      <c r="B262" s="265" t="s">
        <v>111</v>
      </c>
      <c r="C262" s="781"/>
      <c r="D262" s="500"/>
      <c r="E262" s="478"/>
      <c r="F262" s="411"/>
      <c r="G262" s="412"/>
      <c r="H262" s="411"/>
      <c r="I262" s="413"/>
      <c r="J262" s="413">
        <f>SUM(J227:J261)</f>
        <v>1041567.06</v>
      </c>
      <c r="K262" s="437">
        <v>7</v>
      </c>
    </row>
    <row r="263" spans="1:11" s="4" customFormat="1" ht="15" thickTop="1" x14ac:dyDescent="0.2">
      <c r="A263" s="177"/>
      <c r="B263" s="175"/>
      <c r="C263" s="783"/>
      <c r="D263" s="489"/>
      <c r="E263" s="414"/>
      <c r="F263" s="405"/>
      <c r="G263" s="425"/>
      <c r="H263" s="405"/>
      <c r="I263" s="409"/>
      <c r="J263" s="410"/>
      <c r="K263" s="437"/>
    </row>
    <row r="264" spans="1:11" s="4" customFormat="1" ht="15" x14ac:dyDescent="0.2">
      <c r="A264" s="177"/>
      <c r="B264" s="263" t="s">
        <v>948</v>
      </c>
      <c r="C264" s="779"/>
      <c r="D264" s="444"/>
      <c r="E264" s="425"/>
      <c r="F264" s="425"/>
      <c r="G264" s="425"/>
      <c r="H264" s="405"/>
      <c r="I264" s="409"/>
      <c r="J264" s="410"/>
      <c r="K264" s="437"/>
    </row>
    <row r="265" spans="1:11" s="4" customFormat="1" x14ac:dyDescent="0.2">
      <c r="A265" s="177"/>
      <c r="B265" s="224"/>
      <c r="C265" s="779"/>
      <c r="D265" s="489"/>
      <c r="E265" s="405"/>
      <c r="F265" s="425"/>
      <c r="G265" s="425"/>
      <c r="H265" s="405"/>
      <c r="I265" s="409"/>
      <c r="J265" s="410"/>
      <c r="K265" s="437"/>
    </row>
    <row r="266" spans="1:11" s="4" customFormat="1" ht="42.75" x14ac:dyDescent="0.2">
      <c r="A266" s="177"/>
      <c r="B266" s="244" t="s">
        <v>976</v>
      </c>
      <c r="C266" s="783"/>
      <c r="D266" s="489"/>
      <c r="E266" s="405"/>
      <c r="F266" s="425"/>
      <c r="G266" s="425"/>
      <c r="H266" s="405"/>
      <c r="I266" s="409"/>
      <c r="J266" s="410"/>
      <c r="K266" s="437"/>
    </row>
    <row r="267" spans="1:11" s="4" customFormat="1" x14ac:dyDescent="0.2">
      <c r="A267" s="177"/>
      <c r="B267" s="175"/>
      <c r="C267" s="783"/>
      <c r="D267" s="489"/>
      <c r="E267" s="405"/>
      <c r="F267" s="425"/>
      <c r="G267" s="425"/>
      <c r="H267" s="405"/>
      <c r="I267" s="409"/>
      <c r="J267" s="410"/>
      <c r="K267" s="437"/>
    </row>
    <row r="268" spans="1:11" s="4" customFormat="1" ht="15" x14ac:dyDescent="0.25">
      <c r="A268" s="177"/>
      <c r="B268" s="244" t="s">
        <v>977</v>
      </c>
      <c r="C268" s="783"/>
      <c r="D268" s="489"/>
      <c r="E268" s="443"/>
      <c r="F268" s="405"/>
      <c r="G268" s="405"/>
      <c r="H268" s="405"/>
      <c r="I268" s="409"/>
      <c r="J268" s="410"/>
      <c r="K268" s="437"/>
    </row>
    <row r="269" spans="1:11" s="4" customFormat="1" ht="15" x14ac:dyDescent="0.25">
      <c r="A269" s="177"/>
      <c r="B269" s="175"/>
      <c r="C269" s="783"/>
      <c r="D269" s="489"/>
      <c r="E269" s="443"/>
      <c r="F269" s="402"/>
      <c r="G269" s="405"/>
      <c r="H269" s="405"/>
      <c r="I269" s="409"/>
      <c r="J269" s="410"/>
      <c r="K269" s="437"/>
    </row>
    <row r="270" spans="1:11" s="4" customFormat="1" x14ac:dyDescent="0.2">
      <c r="A270" s="177" t="s">
        <v>77</v>
      </c>
      <c r="B270" s="175" t="s">
        <v>978</v>
      </c>
      <c r="C270" s="783">
        <v>4</v>
      </c>
      <c r="D270" s="489" t="s">
        <v>199</v>
      </c>
      <c r="E270" s="545">
        <v>0</v>
      </c>
      <c r="F270" s="545">
        <v>0</v>
      </c>
      <c r="G270" s="545">
        <v>0</v>
      </c>
      <c r="H270" s="545">
        <v>1015.41</v>
      </c>
      <c r="I270" s="546">
        <f>E270+F270+G270+H270</f>
        <v>1015.41</v>
      </c>
      <c r="J270" s="547">
        <f>I270*C270</f>
        <v>4061.64</v>
      </c>
      <c r="K270" s="437"/>
    </row>
    <row r="271" spans="1:11" s="4" customFormat="1" ht="15" x14ac:dyDescent="0.25">
      <c r="A271" s="177"/>
      <c r="B271" s="175"/>
      <c r="C271" s="783"/>
      <c r="D271" s="489"/>
      <c r="E271" s="443"/>
      <c r="F271" s="402"/>
      <c r="G271" s="405"/>
      <c r="H271" s="405"/>
      <c r="I271" s="409"/>
      <c r="J271" s="410"/>
      <c r="K271" s="437"/>
    </row>
    <row r="272" spans="1:11" s="4" customFormat="1" x14ac:dyDescent="0.2">
      <c r="A272" s="177" t="s">
        <v>78</v>
      </c>
      <c r="B272" s="175" t="s">
        <v>979</v>
      </c>
      <c r="C272" s="783">
        <v>1</v>
      </c>
      <c r="D272" s="489" t="s">
        <v>199</v>
      </c>
      <c r="E272" s="545">
        <v>0</v>
      </c>
      <c r="F272" s="545">
        <v>0</v>
      </c>
      <c r="G272" s="545">
        <v>0</v>
      </c>
      <c r="H272" s="545">
        <v>5496.52</v>
      </c>
      <c r="I272" s="546">
        <f>E272+F272+G272+H272</f>
        <v>5496.52</v>
      </c>
      <c r="J272" s="547">
        <f>I272*C272</f>
        <v>5496.52</v>
      </c>
      <c r="K272" s="437"/>
    </row>
    <row r="273" spans="1:11" s="4" customFormat="1" ht="15" x14ac:dyDescent="0.25">
      <c r="A273" s="177"/>
      <c r="B273" s="175"/>
      <c r="C273" s="783"/>
      <c r="D273" s="489"/>
      <c r="E273" s="443"/>
      <c r="F273" s="402"/>
      <c r="G273" s="405"/>
      <c r="H273" s="405"/>
      <c r="I273" s="409"/>
      <c r="J273" s="410"/>
      <c r="K273" s="437"/>
    </row>
    <row r="274" spans="1:11" s="4" customFormat="1" x14ac:dyDescent="0.2">
      <c r="A274" s="177" t="s">
        <v>79</v>
      </c>
      <c r="B274" s="175" t="s">
        <v>980</v>
      </c>
      <c r="C274" s="783">
        <v>1</v>
      </c>
      <c r="D274" s="489" t="s">
        <v>199</v>
      </c>
      <c r="E274" s="545">
        <v>0</v>
      </c>
      <c r="F274" s="545">
        <v>0</v>
      </c>
      <c r="G274" s="545">
        <v>0</v>
      </c>
      <c r="H274" s="545">
        <v>6942.98</v>
      </c>
      <c r="I274" s="546">
        <f>E274+F274+G274+H274</f>
        <v>6942.98</v>
      </c>
      <c r="J274" s="547">
        <f>I274*C274</f>
        <v>6942.98</v>
      </c>
      <c r="K274" s="437"/>
    </row>
    <row r="275" spans="1:11" s="4" customFormat="1" x14ac:dyDescent="0.2">
      <c r="A275" s="177"/>
      <c r="B275" s="224"/>
      <c r="C275" s="779"/>
      <c r="D275" s="489"/>
      <c r="E275" s="414"/>
      <c r="F275" s="405"/>
      <c r="G275" s="425"/>
      <c r="H275" s="405"/>
      <c r="I275" s="409"/>
      <c r="J275" s="410"/>
      <c r="K275" s="437"/>
    </row>
    <row r="276" spans="1:11" s="4" customFormat="1" x14ac:dyDescent="0.2">
      <c r="A276" s="177"/>
      <c r="B276" s="244" t="s">
        <v>981</v>
      </c>
      <c r="C276" s="779"/>
      <c r="D276" s="444"/>
      <c r="E276" s="426"/>
      <c r="F276" s="405"/>
      <c r="G276" s="425"/>
      <c r="H276" s="405"/>
      <c r="I276" s="409"/>
      <c r="J276" s="410"/>
      <c r="K276" s="437"/>
    </row>
    <row r="277" spans="1:11" s="4" customFormat="1" ht="12" customHeight="1" x14ac:dyDescent="0.2">
      <c r="A277" s="177"/>
      <c r="B277" s="224"/>
      <c r="C277" s="779"/>
      <c r="D277" s="489"/>
      <c r="E277" s="414"/>
      <c r="F277" s="405"/>
      <c r="G277" s="425"/>
      <c r="H277" s="405"/>
      <c r="I277" s="409"/>
      <c r="J277" s="410"/>
      <c r="K277" s="437"/>
    </row>
    <row r="278" spans="1:11" s="4" customFormat="1" x14ac:dyDescent="0.2">
      <c r="A278" s="177" t="s">
        <v>80</v>
      </c>
      <c r="B278" s="175" t="s">
        <v>982</v>
      </c>
      <c r="C278" s="783">
        <v>11</v>
      </c>
      <c r="D278" s="489" t="s">
        <v>199</v>
      </c>
      <c r="E278" s="545">
        <v>0</v>
      </c>
      <c r="F278" s="545">
        <v>0</v>
      </c>
      <c r="G278" s="545">
        <v>0</v>
      </c>
      <c r="H278" s="545">
        <v>4139.75</v>
      </c>
      <c r="I278" s="546">
        <f>E278+F278+G278+H278</f>
        <v>4139.75</v>
      </c>
      <c r="J278" s="547">
        <f>I278*C278</f>
        <v>45537.25</v>
      </c>
      <c r="K278" s="437"/>
    </row>
    <row r="279" spans="1:11" s="4" customFormat="1" ht="12" customHeight="1" x14ac:dyDescent="0.2">
      <c r="A279" s="177"/>
      <c r="B279" s="175"/>
      <c r="C279" s="783"/>
      <c r="D279" s="489"/>
      <c r="E279" s="414"/>
      <c r="F279" s="405"/>
      <c r="G279" s="425"/>
      <c r="H279" s="405"/>
      <c r="I279" s="409"/>
      <c r="J279" s="410"/>
      <c r="K279" s="437"/>
    </row>
    <row r="280" spans="1:11" s="4" customFormat="1" x14ac:dyDescent="0.2">
      <c r="A280" s="177" t="s">
        <v>81</v>
      </c>
      <c r="B280" s="175" t="s">
        <v>983</v>
      </c>
      <c r="C280" s="783">
        <v>2</v>
      </c>
      <c r="D280" s="489" t="s">
        <v>199</v>
      </c>
      <c r="E280" s="545">
        <v>0</v>
      </c>
      <c r="F280" s="545">
        <v>0</v>
      </c>
      <c r="G280" s="545">
        <v>0</v>
      </c>
      <c r="H280" s="545">
        <v>5412.92</v>
      </c>
      <c r="I280" s="546">
        <f>E280+F280+G280+H280</f>
        <v>5412.92</v>
      </c>
      <c r="J280" s="547">
        <f>I280*C280</f>
        <v>10825.84</v>
      </c>
      <c r="K280" s="437"/>
    </row>
    <row r="281" spans="1:11" s="4" customFormat="1" ht="12" customHeight="1" x14ac:dyDescent="0.2">
      <c r="A281" s="177"/>
      <c r="B281" s="175"/>
      <c r="C281" s="783"/>
      <c r="D281" s="489"/>
      <c r="E281" s="405"/>
      <c r="F281" s="425"/>
      <c r="G281" s="425"/>
      <c r="H281" s="405"/>
      <c r="I281" s="409"/>
      <c r="J281" s="410"/>
      <c r="K281" s="437"/>
    </row>
    <row r="282" spans="1:11" s="4" customFormat="1" x14ac:dyDescent="0.2">
      <c r="A282" s="177" t="s">
        <v>92</v>
      </c>
      <c r="B282" s="175" t="s">
        <v>984</v>
      </c>
      <c r="C282" s="783">
        <v>4</v>
      </c>
      <c r="D282" s="489" t="s">
        <v>199</v>
      </c>
      <c r="E282" s="545">
        <v>0</v>
      </c>
      <c r="F282" s="545">
        <v>0</v>
      </c>
      <c r="G282" s="545">
        <v>0</v>
      </c>
      <c r="H282" s="545">
        <v>3442.56</v>
      </c>
      <c r="I282" s="546">
        <f>E282+F282+G282+H282</f>
        <v>3442.56</v>
      </c>
      <c r="J282" s="547">
        <f>I282*C282</f>
        <v>13770.24</v>
      </c>
      <c r="K282" s="437"/>
    </row>
    <row r="283" spans="1:11" s="4" customFormat="1" ht="12" customHeight="1" x14ac:dyDescent="0.2">
      <c r="A283" s="177"/>
      <c r="B283" s="175"/>
      <c r="C283" s="783"/>
      <c r="D283" s="489"/>
      <c r="E283" s="405"/>
      <c r="F283" s="425"/>
      <c r="G283" s="425"/>
      <c r="H283" s="405"/>
      <c r="I283" s="409"/>
      <c r="J283" s="410"/>
      <c r="K283" s="437"/>
    </row>
    <row r="284" spans="1:11" s="4" customFormat="1" x14ac:dyDescent="0.2">
      <c r="A284" s="177"/>
      <c r="B284" s="244" t="s">
        <v>985</v>
      </c>
      <c r="C284" s="783"/>
      <c r="D284" s="489"/>
      <c r="E284" s="405"/>
      <c r="F284" s="425"/>
      <c r="G284" s="425"/>
      <c r="H284" s="405"/>
      <c r="I284" s="409"/>
      <c r="J284" s="410"/>
      <c r="K284" s="437"/>
    </row>
    <row r="285" spans="1:11" s="4" customFormat="1" ht="12" customHeight="1" x14ac:dyDescent="0.2">
      <c r="A285" s="177"/>
      <c r="B285" s="175"/>
      <c r="C285" s="783"/>
      <c r="D285" s="489"/>
      <c r="E285" s="405"/>
      <c r="F285" s="425"/>
      <c r="G285" s="425"/>
      <c r="H285" s="405"/>
      <c r="I285" s="409"/>
      <c r="J285" s="410"/>
      <c r="K285" s="437"/>
    </row>
    <row r="286" spans="1:11" s="4" customFormat="1" x14ac:dyDescent="0.2">
      <c r="A286" s="177" t="s">
        <v>94</v>
      </c>
      <c r="B286" s="181" t="s">
        <v>986</v>
      </c>
      <c r="C286" s="783">
        <v>20</v>
      </c>
      <c r="D286" s="489" t="s">
        <v>199</v>
      </c>
      <c r="E286" s="545">
        <v>0</v>
      </c>
      <c r="F286" s="545">
        <v>0</v>
      </c>
      <c r="G286" s="545">
        <v>0</v>
      </c>
      <c r="H286" s="545">
        <v>33586.65</v>
      </c>
      <c r="I286" s="546">
        <f>E286+F286+G286+H286</f>
        <v>33586.65</v>
      </c>
      <c r="J286" s="547">
        <f>I286*C286</f>
        <v>671733</v>
      </c>
      <c r="K286" s="437"/>
    </row>
    <row r="287" spans="1:11" s="4" customFormat="1" ht="12" customHeight="1" x14ac:dyDescent="0.2">
      <c r="A287" s="177"/>
      <c r="B287" s="175"/>
      <c r="C287" s="783"/>
      <c r="D287" s="489"/>
      <c r="E287" s="405"/>
      <c r="F287" s="425"/>
      <c r="G287" s="425"/>
      <c r="H287" s="405"/>
      <c r="I287" s="409"/>
      <c r="J287" s="410"/>
      <c r="K287" s="437"/>
    </row>
    <row r="288" spans="1:11" s="4" customFormat="1" x14ac:dyDescent="0.2">
      <c r="A288" s="177" t="s">
        <v>96</v>
      </c>
      <c r="B288" s="175" t="s">
        <v>987</v>
      </c>
      <c r="C288" s="783">
        <v>2</v>
      </c>
      <c r="D288" s="489" t="s">
        <v>199</v>
      </c>
      <c r="E288" s="545">
        <v>0</v>
      </c>
      <c r="F288" s="545">
        <v>0</v>
      </c>
      <c r="G288" s="545">
        <v>0</v>
      </c>
      <c r="H288" s="545">
        <v>64830.05</v>
      </c>
      <c r="I288" s="546">
        <f>E288+F288+G288+H288</f>
        <v>64830.05</v>
      </c>
      <c r="J288" s="547">
        <f>I288*C288</f>
        <v>129660.1</v>
      </c>
      <c r="K288" s="437"/>
    </row>
    <row r="289" spans="1:11" s="4" customFormat="1" x14ac:dyDescent="0.2">
      <c r="A289" s="177"/>
      <c r="B289" s="244"/>
      <c r="C289" s="783"/>
      <c r="D289" s="489"/>
      <c r="E289" s="405"/>
      <c r="F289" s="425"/>
      <c r="G289" s="425"/>
      <c r="H289" s="405"/>
      <c r="I289" s="409"/>
      <c r="J289" s="410"/>
      <c r="K289" s="437"/>
    </row>
    <row r="290" spans="1:11" s="4" customFormat="1" x14ac:dyDescent="0.2">
      <c r="A290" s="28" t="s">
        <v>99</v>
      </c>
      <c r="B290" s="127" t="s">
        <v>988</v>
      </c>
      <c r="C290" s="807">
        <v>10</v>
      </c>
      <c r="D290" s="490" t="s">
        <v>199</v>
      </c>
      <c r="E290" s="545">
        <v>0</v>
      </c>
      <c r="F290" s="545">
        <v>0</v>
      </c>
      <c r="G290" s="545">
        <v>0</v>
      </c>
      <c r="H290" s="545">
        <v>7029.76</v>
      </c>
      <c r="I290" s="546">
        <f>E290+F290+G290+H290</f>
        <v>7029.76</v>
      </c>
      <c r="J290" s="547">
        <f>I290*C290</f>
        <v>70297.600000000006</v>
      </c>
      <c r="K290" s="437"/>
    </row>
    <row r="291" spans="1:11" s="4" customFormat="1" x14ac:dyDescent="0.2">
      <c r="A291" s="177"/>
      <c r="B291" s="175"/>
      <c r="C291" s="783"/>
      <c r="D291" s="489"/>
      <c r="E291" s="405"/>
      <c r="F291" s="425"/>
      <c r="G291" s="425"/>
      <c r="H291" s="405"/>
      <c r="I291" s="409"/>
      <c r="J291" s="410"/>
      <c r="K291" s="437"/>
    </row>
    <row r="292" spans="1:11" s="4" customFormat="1" x14ac:dyDescent="0.2">
      <c r="A292" s="177" t="s">
        <v>101</v>
      </c>
      <c r="B292" s="175" t="s">
        <v>989</v>
      </c>
      <c r="C292" s="783">
        <v>4</v>
      </c>
      <c r="D292" s="489" t="s">
        <v>199</v>
      </c>
      <c r="E292" s="545">
        <v>0</v>
      </c>
      <c r="F292" s="545">
        <v>0</v>
      </c>
      <c r="G292" s="545">
        <v>0</v>
      </c>
      <c r="H292" s="545">
        <v>2811.91</v>
      </c>
      <c r="I292" s="546">
        <f>E292+F292+G292+H292</f>
        <v>2811.91</v>
      </c>
      <c r="J292" s="547">
        <f>I292*C292</f>
        <v>11247.64</v>
      </c>
      <c r="K292" s="437"/>
    </row>
    <row r="293" spans="1:11" s="4" customFormat="1" x14ac:dyDescent="0.2">
      <c r="A293" s="177"/>
      <c r="B293" s="175"/>
      <c r="C293" s="783"/>
      <c r="D293" s="489"/>
      <c r="E293" s="405"/>
      <c r="F293" s="425"/>
      <c r="G293" s="425"/>
      <c r="H293" s="405"/>
      <c r="I293" s="409"/>
      <c r="J293" s="410"/>
      <c r="K293" s="437"/>
    </row>
    <row r="294" spans="1:11" s="4" customFormat="1" x14ac:dyDescent="0.2">
      <c r="A294" s="177" t="s">
        <v>103</v>
      </c>
      <c r="B294" s="175" t="s">
        <v>990</v>
      </c>
      <c r="C294" s="783">
        <v>5</v>
      </c>
      <c r="D294" s="489" t="s">
        <v>199</v>
      </c>
      <c r="E294" s="545">
        <v>0</v>
      </c>
      <c r="F294" s="545">
        <v>0</v>
      </c>
      <c r="G294" s="545">
        <v>0</v>
      </c>
      <c r="H294" s="545">
        <v>5062.59</v>
      </c>
      <c r="I294" s="546">
        <f>E294+F294+G294+H294</f>
        <v>5062.59</v>
      </c>
      <c r="J294" s="547">
        <f>I294*C294</f>
        <v>25312.95</v>
      </c>
      <c r="K294" s="437"/>
    </row>
    <row r="295" spans="1:11" s="4" customFormat="1" ht="18.75" customHeight="1" x14ac:dyDescent="0.2">
      <c r="A295" s="177"/>
      <c r="B295" s="244"/>
      <c r="C295" s="783"/>
      <c r="D295" s="489"/>
      <c r="E295" s="405"/>
      <c r="F295" s="425"/>
      <c r="G295" s="425"/>
      <c r="H295" s="405"/>
      <c r="I295" s="409"/>
      <c r="J295" s="410"/>
      <c r="K295" s="437"/>
    </row>
    <row r="296" spans="1:11" s="4" customFormat="1" hidden="1" x14ac:dyDescent="0.2">
      <c r="A296" s="177"/>
      <c r="B296" s="244"/>
      <c r="C296" s="783"/>
      <c r="D296" s="489"/>
      <c r="E296" s="405"/>
      <c r="F296" s="425"/>
      <c r="G296" s="425"/>
      <c r="H296" s="405"/>
      <c r="I296" s="409"/>
      <c r="J296" s="410"/>
      <c r="K296" s="437"/>
    </row>
    <row r="297" spans="1:11" s="4" customFormat="1" hidden="1" x14ac:dyDescent="0.2">
      <c r="A297" s="177"/>
      <c r="B297" s="244"/>
      <c r="C297" s="783"/>
      <c r="D297" s="489"/>
      <c r="E297" s="405"/>
      <c r="F297" s="425"/>
      <c r="G297" s="425"/>
      <c r="H297" s="405"/>
      <c r="I297" s="409"/>
      <c r="J297" s="410"/>
      <c r="K297" s="437"/>
    </row>
    <row r="298" spans="1:11" s="4" customFormat="1" hidden="1" x14ac:dyDescent="0.2">
      <c r="A298" s="177"/>
      <c r="B298" s="244"/>
      <c r="C298" s="783"/>
      <c r="D298" s="489"/>
      <c r="E298" s="405"/>
      <c r="F298" s="425"/>
      <c r="G298" s="425"/>
      <c r="H298" s="405"/>
      <c r="I298" s="409"/>
      <c r="J298" s="410"/>
      <c r="K298" s="437"/>
    </row>
    <row r="299" spans="1:11" s="4" customFormat="1" ht="12.75" customHeight="1" x14ac:dyDescent="0.2">
      <c r="A299" s="177"/>
      <c r="B299" s="244"/>
      <c r="C299" s="783"/>
      <c r="D299" s="489"/>
      <c r="E299" s="405"/>
      <c r="F299" s="425"/>
      <c r="G299" s="425"/>
      <c r="H299" s="405"/>
      <c r="I299" s="409"/>
      <c r="J299" s="410"/>
      <c r="K299" s="437"/>
    </row>
    <row r="300" spans="1:11" s="4" customFormat="1" x14ac:dyDescent="0.2">
      <c r="A300" s="177"/>
      <c r="B300" s="175"/>
      <c r="C300" s="783"/>
      <c r="D300" s="489"/>
      <c r="E300" s="475"/>
      <c r="F300" s="425"/>
      <c r="G300" s="425"/>
      <c r="H300" s="405"/>
      <c r="I300" s="409"/>
      <c r="J300" s="410"/>
      <c r="K300" s="437"/>
    </row>
    <row r="301" spans="1:11" s="4" customFormat="1" ht="15.75" thickBot="1" x14ac:dyDescent="0.3">
      <c r="A301" s="264"/>
      <c r="B301" s="413">
        <f>SUM(B266:B300)</f>
        <v>0</v>
      </c>
      <c r="C301" s="781"/>
      <c r="D301" s="500"/>
      <c r="E301" s="502"/>
      <c r="F301" s="412"/>
      <c r="G301" s="412"/>
      <c r="H301" s="411"/>
      <c r="I301" s="413"/>
      <c r="J301" s="413">
        <f>SUM(J266:J300)</f>
        <v>994885.76</v>
      </c>
      <c r="K301" s="437">
        <v>8</v>
      </c>
    </row>
    <row r="302" spans="1:11" s="4" customFormat="1" ht="12" customHeight="1" thickTop="1" x14ac:dyDescent="0.2">
      <c r="A302" s="177"/>
      <c r="B302" s="224"/>
      <c r="C302" s="779"/>
      <c r="D302" s="444"/>
      <c r="E302" s="425"/>
      <c r="F302" s="425"/>
      <c r="G302" s="425"/>
      <c r="H302" s="405"/>
      <c r="I302" s="409"/>
      <c r="J302" s="410"/>
      <c r="K302" s="437"/>
    </row>
    <row r="303" spans="1:11" s="4" customFormat="1" ht="15" x14ac:dyDescent="0.2">
      <c r="A303" s="177"/>
      <c r="B303" s="263" t="s">
        <v>948</v>
      </c>
      <c r="C303" s="779"/>
      <c r="D303" s="444"/>
      <c r="E303" s="425"/>
      <c r="F303" s="425"/>
      <c r="G303" s="425"/>
      <c r="H303" s="405"/>
      <c r="I303" s="409"/>
      <c r="J303" s="410"/>
      <c r="K303" s="437"/>
    </row>
    <row r="304" spans="1:11" s="4" customFormat="1" ht="12" customHeight="1" x14ac:dyDescent="0.2">
      <c r="A304" s="177"/>
      <c r="B304" s="224"/>
      <c r="C304" s="779"/>
      <c r="D304" s="444"/>
      <c r="E304" s="425"/>
      <c r="F304" s="425"/>
      <c r="G304" s="425"/>
      <c r="H304" s="405"/>
      <c r="I304" s="409"/>
      <c r="J304" s="410"/>
      <c r="K304" s="437"/>
    </row>
    <row r="305" spans="1:12" s="4" customFormat="1" ht="42.75" x14ac:dyDescent="0.2">
      <c r="A305" s="177"/>
      <c r="B305" s="244" t="s">
        <v>976</v>
      </c>
      <c r="C305" s="783"/>
      <c r="D305" s="489"/>
      <c r="E305" s="405"/>
      <c r="F305" s="425"/>
      <c r="G305" s="425"/>
      <c r="H305" s="405"/>
      <c r="I305" s="409"/>
      <c r="J305" s="410"/>
      <c r="K305" s="437"/>
    </row>
    <row r="306" spans="1:12" s="4" customFormat="1" ht="12" customHeight="1" x14ac:dyDescent="0.2">
      <c r="A306" s="177"/>
      <c r="B306" s="175"/>
      <c r="C306" s="783"/>
      <c r="D306" s="489"/>
      <c r="E306" s="405"/>
      <c r="F306" s="425"/>
      <c r="G306" s="425"/>
      <c r="H306" s="405"/>
      <c r="I306" s="409"/>
      <c r="J306" s="410"/>
      <c r="K306" s="437"/>
    </row>
    <row r="307" spans="1:12" s="4" customFormat="1" x14ac:dyDescent="0.2">
      <c r="A307" s="177"/>
      <c r="B307" s="244" t="s">
        <v>991</v>
      </c>
      <c r="C307" s="779"/>
      <c r="D307" s="444"/>
      <c r="E307" s="425"/>
      <c r="F307" s="425"/>
      <c r="G307" s="425"/>
      <c r="H307" s="405"/>
      <c r="I307" s="409"/>
      <c r="J307" s="410"/>
      <c r="K307" s="437"/>
    </row>
    <row r="308" spans="1:12" s="4" customFormat="1" ht="12" customHeight="1" x14ac:dyDescent="0.2">
      <c r="A308" s="177"/>
      <c r="B308" s="175"/>
      <c r="C308" s="783"/>
      <c r="D308" s="489"/>
      <c r="E308" s="405"/>
      <c r="F308" s="425"/>
      <c r="G308" s="425"/>
      <c r="H308" s="405"/>
      <c r="I308" s="409"/>
      <c r="J308" s="410"/>
      <c r="K308" s="437"/>
    </row>
    <row r="309" spans="1:12" s="4" customFormat="1" x14ac:dyDescent="0.2">
      <c r="A309" s="177" t="s">
        <v>77</v>
      </c>
      <c r="B309" s="175" t="s">
        <v>992</v>
      </c>
      <c r="C309" s="783">
        <v>5</v>
      </c>
      <c r="D309" s="489" t="s">
        <v>199</v>
      </c>
      <c r="E309" s="545">
        <v>0</v>
      </c>
      <c r="F309" s="545">
        <v>0</v>
      </c>
      <c r="G309" s="545">
        <v>0</v>
      </c>
      <c r="H309" s="545">
        <v>5062.59</v>
      </c>
      <c r="I309" s="546">
        <f>E309+F309+G309+H309</f>
        <v>5062.59</v>
      </c>
      <c r="J309" s="547">
        <f>I309*C309</f>
        <v>25312.95</v>
      </c>
      <c r="K309" s="437"/>
    </row>
    <row r="310" spans="1:12" s="4" customFormat="1" ht="12" customHeight="1" x14ac:dyDescent="0.2">
      <c r="A310" s="177"/>
      <c r="B310" s="224"/>
      <c r="C310" s="779"/>
      <c r="D310" s="489"/>
      <c r="E310" s="405"/>
      <c r="F310" s="425"/>
      <c r="G310" s="425"/>
      <c r="H310" s="405"/>
      <c r="I310" s="409"/>
      <c r="J310" s="410"/>
      <c r="K310" s="437"/>
    </row>
    <row r="311" spans="1:12" s="4" customFormat="1" x14ac:dyDescent="0.2">
      <c r="A311" s="28" t="s">
        <v>78</v>
      </c>
      <c r="B311" s="181" t="s">
        <v>993</v>
      </c>
      <c r="C311" s="807">
        <v>2</v>
      </c>
      <c r="D311" s="490" t="s">
        <v>199</v>
      </c>
      <c r="E311" s="545">
        <v>0</v>
      </c>
      <c r="F311" s="545">
        <v>0</v>
      </c>
      <c r="G311" s="545">
        <v>0</v>
      </c>
      <c r="H311" s="545">
        <v>6509.04</v>
      </c>
      <c r="I311" s="546">
        <f>E311+F311+G311+H311</f>
        <v>6509.04</v>
      </c>
      <c r="J311" s="547">
        <f>I311*C311</f>
        <v>13018.08</v>
      </c>
      <c r="K311" s="437"/>
    </row>
    <row r="312" spans="1:12" s="4" customFormat="1" ht="12" customHeight="1" x14ac:dyDescent="0.2">
      <c r="A312" s="177"/>
      <c r="B312" s="175"/>
      <c r="C312" s="783"/>
      <c r="D312" s="489"/>
      <c r="E312" s="405"/>
      <c r="F312" s="425"/>
      <c r="G312" s="425"/>
      <c r="H312" s="405"/>
      <c r="I312" s="409"/>
      <c r="J312" s="410"/>
      <c r="K312" s="437"/>
    </row>
    <row r="313" spans="1:12" s="162" customFormat="1" ht="15" customHeight="1" x14ac:dyDescent="0.2">
      <c r="A313" s="177" t="s">
        <v>79</v>
      </c>
      <c r="B313" s="175" t="s">
        <v>994</v>
      </c>
      <c r="C313" s="783">
        <v>1</v>
      </c>
      <c r="D313" s="489" t="s">
        <v>199</v>
      </c>
      <c r="E313" s="545">
        <v>0</v>
      </c>
      <c r="F313" s="545">
        <v>0</v>
      </c>
      <c r="G313" s="545">
        <v>0</v>
      </c>
      <c r="H313" s="545">
        <v>5207.2299999999996</v>
      </c>
      <c r="I313" s="546">
        <f>E313+F313+G313+H313</f>
        <v>5207.2299999999996</v>
      </c>
      <c r="J313" s="547">
        <f>I313*C313</f>
        <v>5207.2299999999996</v>
      </c>
      <c r="K313" s="437"/>
      <c r="L313" s="4"/>
    </row>
    <row r="314" spans="1:12" s="162" customFormat="1" ht="12" customHeight="1" x14ac:dyDescent="0.2">
      <c r="A314" s="177"/>
      <c r="B314" s="175"/>
      <c r="C314" s="783"/>
      <c r="D314" s="489"/>
      <c r="E314" s="444"/>
      <c r="F314" s="503"/>
      <c r="G314" s="503"/>
      <c r="H314" s="444"/>
      <c r="I314" s="504"/>
      <c r="J314" s="419"/>
      <c r="K314" s="496"/>
    </row>
    <row r="315" spans="1:12" s="162" customFormat="1" ht="15" customHeight="1" x14ac:dyDescent="0.2">
      <c r="A315" s="177" t="s">
        <v>80</v>
      </c>
      <c r="B315" s="175" t="s">
        <v>995</v>
      </c>
      <c r="C315" s="783">
        <v>5</v>
      </c>
      <c r="D315" s="489" t="s">
        <v>199</v>
      </c>
      <c r="E315" s="545">
        <v>0</v>
      </c>
      <c r="F315" s="545">
        <v>0</v>
      </c>
      <c r="G315" s="545">
        <v>0</v>
      </c>
      <c r="H315" s="545">
        <v>5207.2299999999996</v>
      </c>
      <c r="I315" s="546">
        <f>E315+F315+G315+H315</f>
        <v>5207.2299999999996</v>
      </c>
      <c r="J315" s="547">
        <f>I315*C315</f>
        <v>26036.15</v>
      </c>
      <c r="K315" s="437"/>
      <c r="L315" s="4"/>
    </row>
    <row r="316" spans="1:12" s="162" customFormat="1" ht="12" customHeight="1" x14ac:dyDescent="0.2">
      <c r="A316" s="177"/>
      <c r="B316" s="175"/>
      <c r="C316" s="783"/>
      <c r="D316" s="489"/>
      <c r="E316" s="444"/>
      <c r="F316" s="503"/>
      <c r="G316" s="503"/>
      <c r="H316" s="444"/>
      <c r="I316" s="504"/>
      <c r="J316" s="419"/>
      <c r="K316" s="496"/>
    </row>
    <row r="317" spans="1:12" s="162" customFormat="1" ht="15" customHeight="1" x14ac:dyDescent="0.2">
      <c r="A317" s="177" t="s">
        <v>81</v>
      </c>
      <c r="B317" s="175" t="s">
        <v>996</v>
      </c>
      <c r="C317" s="783">
        <v>2</v>
      </c>
      <c r="D317" s="489" t="s">
        <v>199</v>
      </c>
      <c r="E317" s="545">
        <v>0</v>
      </c>
      <c r="F317" s="545">
        <v>0</v>
      </c>
      <c r="G317" s="545">
        <v>0</v>
      </c>
      <c r="H317" s="545">
        <v>5207.2299999999996</v>
      </c>
      <c r="I317" s="546">
        <f>E317+F317+G317+H317</f>
        <v>5207.2299999999996</v>
      </c>
      <c r="J317" s="547">
        <f>I317*C317</f>
        <v>10414.459999999999</v>
      </c>
      <c r="K317" s="437"/>
      <c r="L317" s="4"/>
    </row>
    <row r="318" spans="1:12" s="4" customFormat="1" x14ac:dyDescent="0.2">
      <c r="A318" s="177"/>
      <c r="B318" s="175"/>
      <c r="C318" s="779"/>
      <c r="D318" s="489"/>
      <c r="E318" s="405"/>
      <c r="F318" s="425"/>
      <c r="G318" s="425"/>
      <c r="H318" s="405"/>
      <c r="I318" s="409"/>
      <c r="J318" s="453"/>
      <c r="K318" s="437"/>
    </row>
    <row r="319" spans="1:12" s="4" customFormat="1" x14ac:dyDescent="0.2">
      <c r="A319" s="177" t="s">
        <v>92</v>
      </c>
      <c r="B319" s="175" t="s">
        <v>997</v>
      </c>
      <c r="C319" s="783">
        <v>6</v>
      </c>
      <c r="D319" s="489" t="s">
        <v>199</v>
      </c>
      <c r="E319" s="545">
        <v>0</v>
      </c>
      <c r="F319" s="545">
        <v>0</v>
      </c>
      <c r="G319" s="545">
        <v>0</v>
      </c>
      <c r="H319" s="545">
        <v>6509.04</v>
      </c>
      <c r="I319" s="546">
        <f>E319+F319+G319+H319</f>
        <v>6509.04</v>
      </c>
      <c r="J319" s="547">
        <f>I319*C319</f>
        <v>39054.239999999998</v>
      </c>
      <c r="K319" s="437"/>
    </row>
    <row r="320" spans="1:12" s="4" customFormat="1" x14ac:dyDescent="0.2">
      <c r="A320" s="177"/>
      <c r="B320" s="175"/>
      <c r="C320" s="779"/>
      <c r="D320" s="444"/>
      <c r="E320" s="425"/>
      <c r="F320" s="425"/>
      <c r="G320" s="425"/>
      <c r="H320" s="405"/>
      <c r="I320" s="409"/>
      <c r="J320" s="410"/>
      <c r="K320" s="437"/>
    </row>
    <row r="321" spans="1:11" s="4" customFormat="1" x14ac:dyDescent="0.2">
      <c r="A321" s="177" t="s">
        <v>94</v>
      </c>
      <c r="B321" s="175" t="s">
        <v>998</v>
      </c>
      <c r="C321" s="783">
        <v>6</v>
      </c>
      <c r="D321" s="489" t="s">
        <v>199</v>
      </c>
      <c r="E321" s="545">
        <v>0</v>
      </c>
      <c r="F321" s="545">
        <v>0</v>
      </c>
      <c r="G321" s="545">
        <v>0</v>
      </c>
      <c r="H321" s="545">
        <v>6509.04</v>
      </c>
      <c r="I321" s="546">
        <f>E321+F321+G321+H321</f>
        <v>6509.04</v>
      </c>
      <c r="J321" s="547">
        <f>I321*C321</f>
        <v>39054.239999999998</v>
      </c>
      <c r="K321" s="437"/>
    </row>
    <row r="322" spans="1:11" s="4" customFormat="1" x14ac:dyDescent="0.2">
      <c r="A322" s="177"/>
      <c r="B322" s="175"/>
      <c r="C322" s="783"/>
      <c r="D322" s="489"/>
      <c r="E322" s="405"/>
      <c r="F322" s="425"/>
      <c r="G322" s="425"/>
      <c r="H322" s="405"/>
      <c r="I322" s="409"/>
      <c r="J322" s="410"/>
      <c r="K322" s="437"/>
    </row>
    <row r="323" spans="1:11" s="4" customFormat="1" x14ac:dyDescent="0.2">
      <c r="A323" s="177" t="s">
        <v>96</v>
      </c>
      <c r="B323" s="175" t="s">
        <v>999</v>
      </c>
      <c r="C323" s="783">
        <v>1</v>
      </c>
      <c r="D323" s="489" t="s">
        <v>199</v>
      </c>
      <c r="E323" s="545">
        <v>0</v>
      </c>
      <c r="F323" s="545">
        <v>0</v>
      </c>
      <c r="G323" s="545">
        <v>0</v>
      </c>
      <c r="H323" s="545">
        <v>21986.09</v>
      </c>
      <c r="I323" s="546">
        <f>E323+F323+G323+H323</f>
        <v>21986.09</v>
      </c>
      <c r="J323" s="547">
        <f>I323*C323</f>
        <v>21986.09</v>
      </c>
      <c r="K323" s="437"/>
    </row>
    <row r="324" spans="1:11" s="4" customFormat="1" x14ac:dyDescent="0.2">
      <c r="A324" s="177"/>
      <c r="B324" s="224"/>
      <c r="C324" s="779"/>
      <c r="D324" s="489"/>
      <c r="E324" s="405"/>
      <c r="F324" s="425"/>
      <c r="G324" s="425"/>
      <c r="H324" s="405"/>
      <c r="I324" s="409"/>
      <c r="J324" s="453"/>
      <c r="K324" s="437"/>
    </row>
    <row r="325" spans="1:11" s="4" customFormat="1" x14ac:dyDescent="0.2">
      <c r="A325" s="177" t="s">
        <v>99</v>
      </c>
      <c r="B325" s="175" t="s">
        <v>1000</v>
      </c>
      <c r="C325" s="783">
        <v>2</v>
      </c>
      <c r="D325" s="489" t="s">
        <v>199</v>
      </c>
      <c r="E325" s="545">
        <v>0</v>
      </c>
      <c r="F325" s="545">
        <v>0</v>
      </c>
      <c r="G325" s="545">
        <v>0</v>
      </c>
      <c r="H325" s="545">
        <v>21986.09</v>
      </c>
      <c r="I325" s="546">
        <f>E325+F325+G325+H325</f>
        <v>21986.09</v>
      </c>
      <c r="J325" s="547">
        <f>I325*C325</f>
        <v>43972.18</v>
      </c>
      <c r="K325" s="437"/>
    </row>
    <row r="326" spans="1:11" s="4" customFormat="1" x14ac:dyDescent="0.2">
      <c r="A326" s="177"/>
      <c r="B326" s="224"/>
      <c r="C326" s="779"/>
      <c r="D326" s="489"/>
      <c r="E326" s="405"/>
      <c r="F326" s="425"/>
      <c r="G326" s="425"/>
      <c r="H326" s="405"/>
      <c r="I326" s="409"/>
      <c r="J326" s="453"/>
      <c r="K326" s="437"/>
    </row>
    <row r="327" spans="1:11" s="4" customFormat="1" x14ac:dyDescent="0.2">
      <c r="A327" s="177" t="s">
        <v>101</v>
      </c>
      <c r="B327" s="175" t="s">
        <v>1001</v>
      </c>
      <c r="C327" s="783">
        <v>2</v>
      </c>
      <c r="D327" s="489" t="s">
        <v>199</v>
      </c>
      <c r="E327" s="545">
        <v>0</v>
      </c>
      <c r="F327" s="545">
        <v>0</v>
      </c>
      <c r="G327" s="545">
        <v>0</v>
      </c>
      <c r="H327" s="545">
        <v>21986.09</v>
      </c>
      <c r="I327" s="546">
        <f>E327+F327+G327+H327</f>
        <v>21986.09</v>
      </c>
      <c r="J327" s="547">
        <f>I327*C327</f>
        <v>43972.18</v>
      </c>
      <c r="K327" s="437"/>
    </row>
    <row r="328" spans="1:11" s="4" customFormat="1" x14ac:dyDescent="0.2">
      <c r="A328" s="177"/>
      <c r="B328" s="175"/>
      <c r="C328" s="783"/>
      <c r="D328" s="489"/>
      <c r="E328" s="405"/>
      <c r="F328" s="425"/>
      <c r="G328" s="425"/>
      <c r="H328" s="405"/>
      <c r="I328" s="409"/>
      <c r="J328" s="410"/>
      <c r="K328" s="437"/>
    </row>
    <row r="329" spans="1:11" s="4" customFormat="1" x14ac:dyDescent="0.2">
      <c r="A329" s="177" t="s">
        <v>103</v>
      </c>
      <c r="B329" s="175" t="s">
        <v>1002</v>
      </c>
      <c r="C329" s="783">
        <v>2</v>
      </c>
      <c r="D329" s="489" t="s">
        <v>199</v>
      </c>
      <c r="E329" s="545">
        <v>0</v>
      </c>
      <c r="F329" s="545">
        <v>0</v>
      </c>
      <c r="G329" s="545">
        <v>0</v>
      </c>
      <c r="H329" s="545">
        <v>4050.07</v>
      </c>
      <c r="I329" s="546">
        <f>E329+F329+G329+H329</f>
        <v>4050.07</v>
      </c>
      <c r="J329" s="547">
        <f>I329*C329</f>
        <v>8100.14</v>
      </c>
      <c r="K329" s="437"/>
    </row>
    <row r="330" spans="1:11" s="4" customFormat="1" x14ac:dyDescent="0.2">
      <c r="A330" s="177"/>
      <c r="B330" s="175"/>
      <c r="C330" s="783"/>
      <c r="D330" s="489"/>
      <c r="E330" s="405"/>
      <c r="F330" s="425"/>
      <c r="G330" s="425"/>
      <c r="H330" s="405"/>
      <c r="I330" s="409"/>
      <c r="J330" s="410"/>
      <c r="K330" s="437"/>
    </row>
    <row r="331" spans="1:11" s="4" customFormat="1" x14ac:dyDescent="0.2">
      <c r="A331" s="177" t="s">
        <v>105</v>
      </c>
      <c r="B331" s="175" t="s">
        <v>1003</v>
      </c>
      <c r="C331" s="783">
        <v>2</v>
      </c>
      <c r="D331" s="489" t="s">
        <v>199</v>
      </c>
      <c r="E331" s="545">
        <v>0</v>
      </c>
      <c r="F331" s="545">
        <v>0</v>
      </c>
      <c r="G331" s="545">
        <v>0</v>
      </c>
      <c r="H331" s="545">
        <v>2603.62</v>
      </c>
      <c r="I331" s="546">
        <f>E331+F331+G331+H331</f>
        <v>2603.62</v>
      </c>
      <c r="J331" s="547">
        <f>I331*C331</f>
        <v>5207.24</v>
      </c>
      <c r="K331" s="437"/>
    </row>
    <row r="332" spans="1:11" s="4" customFormat="1" x14ac:dyDescent="0.2">
      <c r="A332" s="177"/>
      <c r="B332" s="175"/>
      <c r="C332" s="783"/>
      <c r="D332" s="489"/>
      <c r="E332" s="405"/>
      <c r="F332" s="425"/>
      <c r="G332" s="425"/>
      <c r="H332" s="405"/>
      <c r="I332" s="409"/>
      <c r="J332" s="410"/>
      <c r="K332" s="437"/>
    </row>
    <row r="333" spans="1:11" s="4" customFormat="1" x14ac:dyDescent="0.2">
      <c r="A333" s="28" t="s">
        <v>107</v>
      </c>
      <c r="B333" s="127" t="s">
        <v>3763</v>
      </c>
      <c r="C333" s="807">
        <v>18</v>
      </c>
      <c r="D333" s="490" t="s">
        <v>199</v>
      </c>
      <c r="E333" s="545">
        <v>0</v>
      </c>
      <c r="F333" s="545">
        <v>0</v>
      </c>
      <c r="G333" s="545">
        <v>0</v>
      </c>
      <c r="H333" s="545">
        <v>6942.98</v>
      </c>
      <c r="I333" s="546">
        <f>E333+F333+G333+H333</f>
        <v>6942.98</v>
      </c>
      <c r="J333" s="547">
        <f>I333*C333</f>
        <v>124973.64</v>
      </c>
      <c r="K333" s="437"/>
    </row>
    <row r="334" spans="1:11" s="4" customFormat="1" x14ac:dyDescent="0.2">
      <c r="A334" s="28"/>
      <c r="B334" s="127"/>
      <c r="C334" s="807"/>
      <c r="D334" s="490"/>
      <c r="E334" s="505"/>
      <c r="F334" s="506"/>
      <c r="G334" s="506"/>
      <c r="H334" s="505"/>
      <c r="I334" s="507"/>
      <c r="J334" s="508"/>
      <c r="K334" s="437"/>
    </row>
    <row r="335" spans="1:11" s="4" customFormat="1" hidden="1" x14ac:dyDescent="0.2">
      <c r="A335" s="28"/>
      <c r="B335" s="127"/>
      <c r="C335" s="807"/>
      <c r="D335" s="490"/>
      <c r="E335" s="505"/>
      <c r="F335" s="506"/>
      <c r="G335" s="506"/>
      <c r="H335" s="505"/>
      <c r="I335" s="507"/>
      <c r="J335" s="508"/>
      <c r="K335" s="437"/>
    </row>
    <row r="336" spans="1:11" s="4" customFormat="1" hidden="1" x14ac:dyDescent="0.2">
      <c r="A336" s="177"/>
      <c r="B336" s="224"/>
      <c r="C336" s="779"/>
      <c r="D336" s="489"/>
      <c r="E336" s="405"/>
      <c r="F336" s="425"/>
      <c r="G336" s="425"/>
      <c r="H336" s="405"/>
      <c r="I336" s="409"/>
      <c r="J336" s="453"/>
      <c r="K336" s="437"/>
    </row>
    <row r="337" spans="1:11" s="4" customFormat="1" hidden="1" x14ac:dyDescent="0.2">
      <c r="A337" s="177"/>
      <c r="B337" s="224"/>
      <c r="C337" s="779"/>
      <c r="D337" s="489"/>
      <c r="E337" s="405"/>
      <c r="F337" s="425"/>
      <c r="G337" s="425"/>
      <c r="H337" s="405"/>
      <c r="I337" s="409"/>
      <c r="J337" s="453"/>
      <c r="K337" s="437"/>
    </row>
    <row r="338" spans="1:11" s="4" customFormat="1" ht="19.5" customHeight="1" x14ac:dyDescent="0.2">
      <c r="A338" s="177"/>
      <c r="B338" s="224"/>
      <c r="C338" s="779"/>
      <c r="D338" s="489"/>
      <c r="E338" s="405"/>
      <c r="F338" s="425"/>
      <c r="G338" s="425"/>
      <c r="H338" s="405"/>
      <c r="I338" s="409"/>
      <c r="J338" s="453"/>
      <c r="K338" s="437"/>
    </row>
    <row r="339" spans="1:11" s="4" customFormat="1" ht="13.5" customHeight="1" x14ac:dyDescent="0.2">
      <c r="A339" s="177"/>
      <c r="B339" s="224"/>
      <c r="C339" s="779"/>
      <c r="D339" s="489"/>
      <c r="E339" s="475"/>
      <c r="F339" s="425"/>
      <c r="G339" s="425"/>
      <c r="H339" s="405"/>
      <c r="I339" s="409"/>
      <c r="J339" s="453"/>
      <c r="K339" s="437"/>
    </row>
    <row r="340" spans="1:11" s="4" customFormat="1" ht="15.75" thickBot="1" x14ac:dyDescent="0.3">
      <c r="A340" s="264"/>
      <c r="B340" s="265" t="s">
        <v>111</v>
      </c>
      <c r="C340" s="781"/>
      <c r="D340" s="509"/>
      <c r="E340" s="510"/>
      <c r="F340" s="412"/>
      <c r="G340" s="412"/>
      <c r="H340" s="411"/>
      <c r="I340" s="413"/>
      <c r="J340" s="413">
        <f>SUM(J305:J339)</f>
        <v>406308.82</v>
      </c>
      <c r="K340" s="437">
        <v>9</v>
      </c>
    </row>
    <row r="341" spans="1:11" s="4" customFormat="1" ht="15" thickTop="1" x14ac:dyDescent="0.2">
      <c r="A341" s="177"/>
      <c r="B341" s="224"/>
      <c r="C341" s="779"/>
      <c r="D341" s="489"/>
      <c r="E341" s="405"/>
      <c r="F341" s="425"/>
      <c r="G341" s="425"/>
      <c r="H341" s="405"/>
      <c r="I341" s="409"/>
      <c r="J341" s="453"/>
      <c r="K341" s="437"/>
    </row>
    <row r="342" spans="1:11" s="4" customFormat="1" ht="15" x14ac:dyDescent="0.2">
      <c r="A342" s="177"/>
      <c r="B342" s="263" t="s">
        <v>948</v>
      </c>
      <c r="C342" s="779"/>
      <c r="D342" s="444"/>
      <c r="E342" s="425"/>
      <c r="F342" s="425"/>
      <c r="G342" s="425"/>
      <c r="H342" s="405"/>
      <c r="I342" s="409"/>
      <c r="J342" s="410"/>
      <c r="K342" s="437"/>
    </row>
    <row r="343" spans="1:11" s="4" customFormat="1" ht="12" customHeight="1" x14ac:dyDescent="0.2">
      <c r="A343" s="177"/>
      <c r="B343" s="224"/>
      <c r="C343" s="779"/>
      <c r="D343" s="444"/>
      <c r="E343" s="425"/>
      <c r="F343" s="425"/>
      <c r="G343" s="425"/>
      <c r="H343" s="405"/>
      <c r="I343" s="409"/>
      <c r="J343" s="410"/>
      <c r="K343" s="437"/>
    </row>
    <row r="344" spans="1:11" s="4" customFormat="1" ht="42.75" x14ac:dyDescent="0.2">
      <c r="A344" s="177"/>
      <c r="B344" s="244" t="s">
        <v>976</v>
      </c>
      <c r="C344" s="783"/>
      <c r="D344" s="489"/>
      <c r="E344" s="405"/>
      <c r="F344" s="425"/>
      <c r="G344" s="425"/>
      <c r="H344" s="405"/>
      <c r="I344" s="409"/>
      <c r="J344" s="410"/>
      <c r="K344" s="437"/>
    </row>
    <row r="345" spans="1:11" s="4" customFormat="1" ht="12" customHeight="1" x14ac:dyDescent="0.2">
      <c r="A345" s="177"/>
      <c r="B345" s="175"/>
      <c r="C345" s="783"/>
      <c r="D345" s="489"/>
      <c r="E345" s="405"/>
      <c r="F345" s="425"/>
      <c r="G345" s="425"/>
      <c r="H345" s="405"/>
      <c r="I345" s="409"/>
      <c r="J345" s="410"/>
      <c r="K345" s="437"/>
    </row>
    <row r="346" spans="1:11" s="4" customFormat="1" x14ac:dyDescent="0.2">
      <c r="A346" s="177"/>
      <c r="B346" s="244" t="s">
        <v>1004</v>
      </c>
      <c r="C346" s="783"/>
      <c r="D346" s="489"/>
      <c r="E346" s="405"/>
      <c r="F346" s="425"/>
      <c r="G346" s="425"/>
      <c r="H346" s="405"/>
      <c r="I346" s="409"/>
      <c r="J346" s="410"/>
      <c r="K346" s="437"/>
    </row>
    <row r="347" spans="1:11" s="4" customFormat="1" ht="12" customHeight="1" x14ac:dyDescent="0.2">
      <c r="A347" s="177"/>
      <c r="B347" s="175"/>
      <c r="C347" s="783"/>
      <c r="D347" s="489"/>
      <c r="E347" s="405"/>
      <c r="F347" s="425"/>
      <c r="G347" s="425"/>
      <c r="H347" s="405"/>
      <c r="I347" s="409"/>
      <c r="J347" s="410"/>
      <c r="K347" s="437"/>
    </row>
    <row r="348" spans="1:11" s="4" customFormat="1" x14ac:dyDescent="0.2">
      <c r="A348" s="177" t="s">
        <v>77</v>
      </c>
      <c r="B348" s="175" t="s">
        <v>1005</v>
      </c>
      <c r="C348" s="783">
        <v>13</v>
      </c>
      <c r="D348" s="489" t="s">
        <v>199</v>
      </c>
      <c r="E348" s="545">
        <v>0</v>
      </c>
      <c r="F348" s="545">
        <v>0</v>
      </c>
      <c r="G348" s="545">
        <v>0</v>
      </c>
      <c r="H348" s="545">
        <v>5496.52</v>
      </c>
      <c r="I348" s="546">
        <f>E348+F348+G348+H348</f>
        <v>5496.52</v>
      </c>
      <c r="J348" s="547">
        <f>I348*C348</f>
        <v>71454.759999999995</v>
      </c>
      <c r="K348" s="437"/>
    </row>
    <row r="349" spans="1:11" s="4" customFormat="1" x14ac:dyDescent="0.2">
      <c r="A349" s="177"/>
      <c r="B349" s="175"/>
      <c r="C349" s="783"/>
      <c r="D349" s="489"/>
      <c r="E349" s="405"/>
      <c r="F349" s="425"/>
      <c r="G349" s="425"/>
      <c r="H349" s="405"/>
      <c r="I349" s="409"/>
      <c r="J349" s="410"/>
      <c r="K349" s="437"/>
    </row>
    <row r="350" spans="1:11" s="4" customFormat="1" x14ac:dyDescent="0.2">
      <c r="A350" s="177" t="s">
        <v>78</v>
      </c>
      <c r="B350" s="175" t="s">
        <v>1006</v>
      </c>
      <c r="C350" s="783">
        <v>20</v>
      </c>
      <c r="D350" s="489" t="s">
        <v>199</v>
      </c>
      <c r="E350" s="545">
        <v>0</v>
      </c>
      <c r="F350" s="545">
        <v>0</v>
      </c>
      <c r="G350" s="545">
        <v>0</v>
      </c>
      <c r="H350" s="545">
        <v>2458.9699999999998</v>
      </c>
      <c r="I350" s="546">
        <f>E350+F350+G350+H350</f>
        <v>2458.9699999999998</v>
      </c>
      <c r="J350" s="547">
        <f>I350*C350</f>
        <v>49179.4</v>
      </c>
      <c r="K350" s="437"/>
    </row>
    <row r="351" spans="1:11" s="4" customFormat="1" x14ac:dyDescent="0.2">
      <c r="A351" s="177"/>
      <c r="B351" s="175"/>
      <c r="C351" s="783"/>
      <c r="D351" s="489"/>
      <c r="E351" s="405"/>
      <c r="F351" s="425"/>
      <c r="G351" s="425"/>
      <c r="H351" s="405"/>
      <c r="I351" s="409"/>
      <c r="J351" s="410"/>
      <c r="K351" s="437"/>
    </row>
    <row r="352" spans="1:11" s="4" customFormat="1" x14ac:dyDescent="0.2">
      <c r="A352" s="177" t="s">
        <v>79</v>
      </c>
      <c r="B352" s="175" t="s">
        <v>1007</v>
      </c>
      <c r="C352" s="783">
        <v>2</v>
      </c>
      <c r="D352" s="489" t="s">
        <v>199</v>
      </c>
      <c r="E352" s="545">
        <v>0</v>
      </c>
      <c r="F352" s="545">
        <v>0</v>
      </c>
      <c r="G352" s="545">
        <v>0</v>
      </c>
      <c r="H352" s="545">
        <v>2999.37</v>
      </c>
      <c r="I352" s="546">
        <f>E352+F352+G352+H352</f>
        <v>2999.37</v>
      </c>
      <c r="J352" s="547">
        <f>I352*C352</f>
        <v>5998.74</v>
      </c>
      <c r="K352" s="437"/>
    </row>
    <row r="353" spans="1:11" s="4" customFormat="1" x14ac:dyDescent="0.2">
      <c r="A353" s="177"/>
      <c r="B353" s="175"/>
      <c r="C353" s="783"/>
      <c r="D353" s="489"/>
      <c r="E353" s="405"/>
      <c r="F353" s="425"/>
      <c r="G353" s="425"/>
      <c r="H353" s="405"/>
      <c r="I353" s="409"/>
      <c r="J353" s="410"/>
      <c r="K353" s="437"/>
    </row>
    <row r="354" spans="1:11" s="4" customFormat="1" x14ac:dyDescent="0.2">
      <c r="A354" s="177" t="s">
        <v>80</v>
      </c>
      <c r="B354" s="175" t="s">
        <v>1008</v>
      </c>
      <c r="C354" s="783">
        <v>8</v>
      </c>
      <c r="D354" s="489" t="s">
        <v>199</v>
      </c>
      <c r="E354" s="545">
        <v>0</v>
      </c>
      <c r="F354" s="545">
        <v>0</v>
      </c>
      <c r="G354" s="545">
        <v>0</v>
      </c>
      <c r="H354" s="545">
        <v>1312.22</v>
      </c>
      <c r="I354" s="546">
        <f>E354+F354+G354+H354</f>
        <v>1312.22</v>
      </c>
      <c r="J354" s="547">
        <f>I354*C354</f>
        <v>10497.76</v>
      </c>
      <c r="K354" s="437"/>
    </row>
    <row r="355" spans="1:11" s="4" customFormat="1" x14ac:dyDescent="0.2">
      <c r="A355" s="177"/>
      <c r="B355" s="175"/>
      <c r="C355" s="783"/>
      <c r="D355" s="489"/>
      <c r="E355" s="405"/>
      <c r="F355" s="425"/>
      <c r="G355" s="425"/>
      <c r="H355" s="405"/>
      <c r="I355" s="409"/>
      <c r="J355" s="410"/>
      <c r="K355" s="437"/>
    </row>
    <row r="356" spans="1:11" s="4" customFormat="1" x14ac:dyDescent="0.2">
      <c r="A356" s="177" t="s">
        <v>81</v>
      </c>
      <c r="B356" s="175" t="s">
        <v>1009</v>
      </c>
      <c r="C356" s="783">
        <v>10</v>
      </c>
      <c r="D356" s="489" t="s">
        <v>199</v>
      </c>
      <c r="E356" s="545">
        <v>0</v>
      </c>
      <c r="F356" s="545">
        <v>0</v>
      </c>
      <c r="G356" s="545">
        <v>0</v>
      </c>
      <c r="H356" s="545">
        <v>1312.22</v>
      </c>
      <c r="I356" s="546">
        <f>E356+F356+G356+H356</f>
        <v>1312.22</v>
      </c>
      <c r="J356" s="547">
        <f>I356*C356</f>
        <v>13122.2</v>
      </c>
      <c r="K356" s="437"/>
    </row>
    <row r="357" spans="1:11" s="4" customFormat="1" x14ac:dyDescent="0.2">
      <c r="A357" s="177"/>
      <c r="B357" s="224"/>
      <c r="C357" s="779"/>
      <c r="D357" s="489"/>
      <c r="E357" s="405"/>
      <c r="F357" s="425"/>
      <c r="G357" s="425"/>
      <c r="H357" s="405"/>
      <c r="I357" s="409"/>
      <c r="J357" s="410"/>
      <c r="K357" s="437"/>
    </row>
    <row r="358" spans="1:11" s="4" customFormat="1" x14ac:dyDescent="0.2">
      <c r="A358" s="177"/>
      <c r="B358" s="244" t="s">
        <v>1010</v>
      </c>
      <c r="C358" s="783"/>
      <c r="D358" s="489"/>
      <c r="E358" s="405"/>
      <c r="F358" s="425"/>
      <c r="G358" s="425"/>
      <c r="H358" s="405"/>
      <c r="I358" s="409"/>
      <c r="J358" s="410"/>
      <c r="K358" s="437"/>
    </row>
    <row r="359" spans="1:11" s="4" customFormat="1" x14ac:dyDescent="0.2">
      <c r="A359" s="177"/>
      <c r="B359" s="175"/>
      <c r="C359" s="783"/>
      <c r="D359" s="489"/>
      <c r="E359" s="405"/>
      <c r="F359" s="425"/>
      <c r="G359" s="425"/>
      <c r="H359" s="405"/>
      <c r="I359" s="409"/>
      <c r="J359" s="410"/>
      <c r="K359" s="437"/>
    </row>
    <row r="360" spans="1:11" s="4" customFormat="1" ht="15" customHeight="1" x14ac:dyDescent="0.2">
      <c r="A360" s="28" t="s">
        <v>92</v>
      </c>
      <c r="B360" s="38" t="s">
        <v>1011</v>
      </c>
      <c r="C360" s="807">
        <v>37</v>
      </c>
      <c r="D360" s="490" t="s">
        <v>199</v>
      </c>
      <c r="E360" s="545">
        <v>0</v>
      </c>
      <c r="F360" s="545">
        <v>0</v>
      </c>
      <c r="G360" s="545">
        <v>0</v>
      </c>
      <c r="H360" s="545">
        <v>1735.74</v>
      </c>
      <c r="I360" s="546">
        <f>E360+F360+G360+H360</f>
        <v>1735.74</v>
      </c>
      <c r="J360" s="547">
        <f>I360*C360</f>
        <v>64222.38</v>
      </c>
      <c r="K360" s="437"/>
    </row>
    <row r="361" spans="1:11" s="4" customFormat="1" x14ac:dyDescent="0.2">
      <c r="A361" s="177"/>
      <c r="B361" s="175"/>
      <c r="C361" s="783"/>
      <c r="D361" s="489"/>
      <c r="E361" s="405"/>
      <c r="F361" s="425"/>
      <c r="G361" s="425"/>
      <c r="H361" s="405"/>
      <c r="I361" s="409"/>
      <c r="J361" s="410"/>
      <c r="K361" s="437"/>
    </row>
    <row r="362" spans="1:11" s="4" customFormat="1" x14ac:dyDescent="0.2">
      <c r="A362" s="177" t="s">
        <v>94</v>
      </c>
      <c r="B362" s="175" t="s">
        <v>1012</v>
      </c>
      <c r="C362" s="783">
        <v>18</v>
      </c>
      <c r="D362" s="489" t="s">
        <v>199</v>
      </c>
      <c r="E362" s="545">
        <v>0</v>
      </c>
      <c r="F362" s="545">
        <v>0</v>
      </c>
      <c r="G362" s="545">
        <v>0</v>
      </c>
      <c r="H362" s="545">
        <v>810.01</v>
      </c>
      <c r="I362" s="546">
        <f>E362+F362+G362+H362</f>
        <v>810.01</v>
      </c>
      <c r="J362" s="547">
        <f>I362*C362</f>
        <v>14580.18</v>
      </c>
      <c r="K362" s="437"/>
    </row>
    <row r="363" spans="1:11" s="4" customFormat="1" x14ac:dyDescent="0.2">
      <c r="A363" s="177"/>
      <c r="B363" s="175"/>
      <c r="C363" s="783"/>
      <c r="D363" s="489"/>
      <c r="E363" s="405"/>
      <c r="F363" s="425"/>
      <c r="G363" s="425"/>
      <c r="H363" s="405"/>
      <c r="I363" s="409"/>
      <c r="J363" s="410"/>
      <c r="K363" s="437"/>
    </row>
    <row r="364" spans="1:11" s="4" customFormat="1" x14ac:dyDescent="0.2">
      <c r="A364" s="177" t="s">
        <v>96</v>
      </c>
      <c r="B364" s="175" t="s">
        <v>1013</v>
      </c>
      <c r="C364" s="783">
        <v>12</v>
      </c>
      <c r="D364" s="489" t="s">
        <v>199</v>
      </c>
      <c r="E364" s="545">
        <v>0</v>
      </c>
      <c r="F364" s="545">
        <v>0</v>
      </c>
      <c r="G364" s="545">
        <v>0</v>
      </c>
      <c r="H364" s="545">
        <v>759.39</v>
      </c>
      <c r="I364" s="546">
        <f>E364+F364+G364+H364</f>
        <v>759.39</v>
      </c>
      <c r="J364" s="547">
        <f>I364*C364</f>
        <v>9112.68</v>
      </c>
      <c r="K364" s="437"/>
    </row>
    <row r="365" spans="1:11" s="4" customFormat="1" x14ac:dyDescent="0.2">
      <c r="A365" s="177"/>
      <c r="B365" s="224"/>
      <c r="C365" s="779"/>
      <c r="D365" s="489"/>
      <c r="E365" s="405"/>
      <c r="F365" s="425"/>
      <c r="G365" s="425"/>
      <c r="H365" s="405"/>
      <c r="I365" s="409"/>
      <c r="J365" s="410"/>
      <c r="K365" s="437"/>
    </row>
    <row r="366" spans="1:11" s="4" customFormat="1" x14ac:dyDescent="0.2">
      <c r="A366" s="177"/>
      <c r="B366" s="224"/>
      <c r="C366" s="779"/>
      <c r="D366" s="489"/>
      <c r="E366" s="405"/>
      <c r="F366" s="425"/>
      <c r="G366" s="425"/>
      <c r="H366" s="405"/>
      <c r="I366" s="409"/>
      <c r="J366" s="410"/>
      <c r="K366" s="437"/>
    </row>
    <row r="367" spans="1:11" s="4" customFormat="1" x14ac:dyDescent="0.2">
      <c r="A367" s="177"/>
      <c r="B367" s="224"/>
      <c r="C367" s="779"/>
      <c r="D367" s="489"/>
      <c r="E367" s="405"/>
      <c r="F367" s="425"/>
      <c r="G367" s="425"/>
      <c r="H367" s="405"/>
      <c r="I367" s="409"/>
      <c r="J367" s="410"/>
      <c r="K367" s="437"/>
    </row>
    <row r="368" spans="1:11" s="4" customFormat="1" x14ac:dyDescent="0.2">
      <c r="A368" s="177"/>
      <c r="B368" s="224"/>
      <c r="C368" s="779"/>
      <c r="D368" s="489"/>
      <c r="E368" s="405"/>
      <c r="F368" s="425"/>
      <c r="G368" s="425"/>
      <c r="H368" s="405"/>
      <c r="I368" s="409"/>
      <c r="J368" s="410"/>
      <c r="K368" s="437"/>
    </row>
    <row r="369" spans="1:11" s="4" customFormat="1" x14ac:dyDescent="0.2">
      <c r="A369" s="177"/>
      <c r="B369" s="224"/>
      <c r="C369" s="779"/>
      <c r="D369" s="489"/>
      <c r="E369" s="405"/>
      <c r="F369" s="425"/>
      <c r="G369" s="425"/>
      <c r="H369" s="405"/>
      <c r="I369" s="409"/>
      <c r="J369" s="410"/>
      <c r="K369" s="437"/>
    </row>
    <row r="370" spans="1:11" s="4" customFormat="1" x14ac:dyDescent="0.2">
      <c r="A370" s="177"/>
      <c r="B370" s="224"/>
      <c r="C370" s="779"/>
      <c r="D370" s="489"/>
      <c r="E370" s="405"/>
      <c r="F370" s="425"/>
      <c r="G370" s="425"/>
      <c r="H370" s="405"/>
      <c r="I370" s="409"/>
      <c r="J370" s="410"/>
      <c r="K370" s="437"/>
    </row>
    <row r="371" spans="1:11" s="4" customFormat="1" ht="9" customHeight="1" x14ac:dyDescent="0.2">
      <c r="A371" s="177"/>
      <c r="B371" s="224"/>
      <c r="C371" s="779"/>
      <c r="D371" s="489"/>
      <c r="E371" s="405"/>
      <c r="F371" s="425"/>
      <c r="G371" s="425"/>
      <c r="H371" s="405"/>
      <c r="I371" s="409"/>
      <c r="J371" s="410"/>
      <c r="K371" s="437"/>
    </row>
    <row r="372" spans="1:11" s="4" customFormat="1" ht="9" customHeight="1" x14ac:dyDescent="0.2">
      <c r="A372" s="177"/>
      <c r="B372" s="224"/>
      <c r="C372" s="779"/>
      <c r="D372" s="489"/>
      <c r="E372" s="405"/>
      <c r="F372" s="425"/>
      <c r="G372" s="425"/>
      <c r="H372" s="405"/>
      <c r="I372" s="409"/>
      <c r="J372" s="410"/>
      <c r="K372" s="437"/>
    </row>
    <row r="373" spans="1:11" s="4" customFormat="1" ht="9" customHeight="1" x14ac:dyDescent="0.2">
      <c r="A373" s="177"/>
      <c r="B373" s="224"/>
      <c r="C373" s="779"/>
      <c r="D373" s="489"/>
      <c r="E373" s="405"/>
      <c r="F373" s="425"/>
      <c r="G373" s="425"/>
      <c r="H373" s="405"/>
      <c r="I373" s="409"/>
      <c r="J373" s="410"/>
      <c r="K373" s="437"/>
    </row>
    <row r="374" spans="1:11" s="4" customFormat="1" ht="9" customHeight="1" x14ac:dyDescent="0.2">
      <c r="A374" s="177"/>
      <c r="B374" s="224"/>
      <c r="C374" s="779"/>
      <c r="D374" s="489"/>
      <c r="E374" s="405"/>
      <c r="F374" s="425"/>
      <c r="G374" s="425"/>
      <c r="H374" s="405"/>
      <c r="I374" s="409"/>
      <c r="J374" s="410"/>
      <c r="K374" s="437"/>
    </row>
    <row r="375" spans="1:11" s="4" customFormat="1" ht="9" customHeight="1" x14ac:dyDescent="0.2">
      <c r="A375" s="177"/>
      <c r="B375" s="224"/>
      <c r="C375" s="779"/>
      <c r="D375" s="489"/>
      <c r="E375" s="405"/>
      <c r="F375" s="425"/>
      <c r="G375" s="425"/>
      <c r="H375" s="405"/>
      <c r="I375" s="409"/>
      <c r="J375" s="410"/>
      <c r="K375" s="437"/>
    </row>
    <row r="376" spans="1:11" s="4" customFormat="1" x14ac:dyDescent="0.2">
      <c r="A376" s="177"/>
      <c r="B376" s="224"/>
      <c r="C376" s="779"/>
      <c r="D376" s="489"/>
      <c r="E376" s="405"/>
      <c r="F376" s="425"/>
      <c r="G376" s="425"/>
      <c r="H376" s="405"/>
      <c r="I376" s="409"/>
      <c r="J376" s="410"/>
      <c r="K376" s="437"/>
    </row>
    <row r="377" spans="1:11" s="4" customFormat="1" ht="16.5" customHeight="1" x14ac:dyDescent="0.2">
      <c r="A377" s="177"/>
      <c r="B377" s="224"/>
      <c r="C377" s="779"/>
      <c r="D377" s="489"/>
      <c r="E377" s="475"/>
      <c r="F377" s="425"/>
      <c r="G377" s="425"/>
      <c r="H377" s="405"/>
      <c r="I377" s="409"/>
      <c r="J377" s="410"/>
      <c r="K377" s="437"/>
    </row>
    <row r="378" spans="1:11" s="4" customFormat="1" ht="15.75" thickBot="1" x14ac:dyDescent="0.3">
      <c r="A378" s="264"/>
      <c r="B378" s="265" t="s">
        <v>111</v>
      </c>
      <c r="C378" s="781"/>
      <c r="D378" s="500"/>
      <c r="E378" s="502"/>
      <c r="F378" s="412"/>
      <c r="G378" s="412"/>
      <c r="H378" s="411"/>
      <c r="I378" s="413"/>
      <c r="J378" s="413">
        <f>SUM(J343:J377)</f>
        <v>238168.1</v>
      </c>
      <c r="K378" s="437">
        <v>10</v>
      </c>
    </row>
    <row r="379" spans="1:11" s="4" customFormat="1" ht="15" thickTop="1" x14ac:dyDescent="0.2">
      <c r="A379" s="177"/>
      <c r="B379" s="224"/>
      <c r="C379" s="779"/>
      <c r="D379" s="444"/>
      <c r="E379" s="425"/>
      <c r="F379" s="425"/>
      <c r="G379" s="425"/>
      <c r="H379" s="405"/>
      <c r="I379" s="409"/>
      <c r="J379" s="410"/>
      <c r="K379" s="437"/>
    </row>
    <row r="380" spans="1:11" s="4" customFormat="1" ht="15" x14ac:dyDescent="0.2">
      <c r="A380" s="177"/>
      <c r="B380" s="263" t="s">
        <v>948</v>
      </c>
      <c r="C380" s="779"/>
      <c r="D380" s="444"/>
      <c r="E380" s="425"/>
      <c r="F380" s="425"/>
      <c r="G380" s="425"/>
      <c r="H380" s="405"/>
      <c r="I380" s="409"/>
      <c r="J380" s="410"/>
      <c r="K380" s="437"/>
    </row>
    <row r="381" spans="1:11" s="4" customFormat="1" x14ac:dyDescent="0.2">
      <c r="A381" s="177"/>
      <c r="B381" s="224"/>
      <c r="C381" s="779"/>
      <c r="D381" s="489"/>
      <c r="E381" s="405"/>
      <c r="F381" s="425"/>
      <c r="G381" s="425"/>
      <c r="H381" s="405"/>
      <c r="I381" s="409"/>
      <c r="J381" s="410"/>
      <c r="K381" s="437"/>
    </row>
    <row r="382" spans="1:11" s="4" customFormat="1" ht="42.75" x14ac:dyDescent="0.2">
      <c r="A382" s="177"/>
      <c r="B382" s="244" t="s">
        <v>976</v>
      </c>
      <c r="C382" s="783"/>
      <c r="D382" s="489"/>
      <c r="E382" s="405"/>
      <c r="F382" s="425"/>
      <c r="G382" s="425"/>
      <c r="H382" s="405"/>
      <c r="I382" s="409"/>
      <c r="J382" s="410"/>
      <c r="K382" s="437"/>
    </row>
    <row r="383" spans="1:11" s="4" customFormat="1" ht="12" customHeight="1" x14ac:dyDescent="0.2">
      <c r="A383" s="177"/>
      <c r="B383" s="175"/>
      <c r="C383" s="783"/>
      <c r="D383" s="489"/>
      <c r="E383" s="405"/>
      <c r="F383" s="425"/>
      <c r="G383" s="425"/>
      <c r="H383" s="405"/>
      <c r="I383" s="409"/>
      <c r="J383" s="410"/>
      <c r="K383" s="437"/>
    </row>
    <row r="384" spans="1:11" s="4" customFormat="1" x14ac:dyDescent="0.2">
      <c r="A384" s="177"/>
      <c r="B384" s="244" t="s">
        <v>1014</v>
      </c>
      <c r="C384" s="783"/>
      <c r="D384" s="489"/>
      <c r="E384" s="405"/>
      <c r="F384" s="425"/>
      <c r="G384" s="425"/>
      <c r="H384" s="405"/>
      <c r="I384" s="409"/>
      <c r="J384" s="410"/>
      <c r="K384" s="437"/>
    </row>
    <row r="385" spans="1:11" s="4" customFormat="1" ht="12" customHeight="1" x14ac:dyDescent="0.2">
      <c r="A385" s="177"/>
      <c r="B385" s="244"/>
      <c r="C385" s="783"/>
      <c r="D385" s="489"/>
      <c r="E385" s="405"/>
      <c r="F385" s="425"/>
      <c r="G385" s="425"/>
      <c r="H385" s="405"/>
      <c r="I385" s="409"/>
      <c r="J385" s="410"/>
      <c r="K385" s="437"/>
    </row>
    <row r="386" spans="1:11" s="4" customFormat="1" x14ac:dyDescent="0.2">
      <c r="A386" s="177" t="s">
        <v>77</v>
      </c>
      <c r="B386" s="175" t="s">
        <v>1015</v>
      </c>
      <c r="C386" s="783">
        <v>47</v>
      </c>
      <c r="D386" s="489" t="s">
        <v>199</v>
      </c>
      <c r="E386" s="545">
        <v>0</v>
      </c>
      <c r="F386" s="545">
        <v>0</v>
      </c>
      <c r="G386" s="545">
        <v>0</v>
      </c>
      <c r="H386" s="545">
        <v>636.44000000000005</v>
      </c>
      <c r="I386" s="546">
        <f>E386+F386+G386+H386</f>
        <v>636.44000000000005</v>
      </c>
      <c r="J386" s="547">
        <f>I386*C386</f>
        <v>29912.68</v>
      </c>
      <c r="K386" s="437"/>
    </row>
    <row r="387" spans="1:11" s="4" customFormat="1" ht="12" customHeight="1" x14ac:dyDescent="0.2">
      <c r="A387" s="177"/>
      <c r="B387" s="175"/>
      <c r="C387" s="783"/>
      <c r="D387" s="489"/>
      <c r="E387" s="405"/>
      <c r="F387" s="425"/>
      <c r="G387" s="425"/>
      <c r="H387" s="405"/>
      <c r="I387" s="409"/>
      <c r="J387" s="410"/>
      <c r="K387" s="437"/>
    </row>
    <row r="388" spans="1:11" s="4" customFormat="1" x14ac:dyDescent="0.2">
      <c r="A388" s="177" t="s">
        <v>78</v>
      </c>
      <c r="B388" s="175" t="s">
        <v>1016</v>
      </c>
      <c r="C388" s="783">
        <v>194</v>
      </c>
      <c r="D388" s="489" t="s">
        <v>199</v>
      </c>
      <c r="E388" s="545">
        <v>0</v>
      </c>
      <c r="F388" s="545">
        <v>0</v>
      </c>
      <c r="G388" s="545">
        <v>0</v>
      </c>
      <c r="H388" s="545">
        <v>506.26</v>
      </c>
      <c r="I388" s="546">
        <f>E388+F388+G388+H388</f>
        <v>506.26</v>
      </c>
      <c r="J388" s="547">
        <f>I388*C388</f>
        <v>98214.44</v>
      </c>
      <c r="K388" s="437"/>
    </row>
    <row r="389" spans="1:11" s="4" customFormat="1" ht="12" customHeight="1" x14ac:dyDescent="0.2">
      <c r="A389" s="177"/>
      <c r="B389" s="175"/>
      <c r="C389" s="783"/>
      <c r="D389" s="489"/>
      <c r="E389" s="405"/>
      <c r="F389" s="425"/>
      <c r="G389" s="425"/>
      <c r="H389" s="405"/>
      <c r="I389" s="409"/>
      <c r="J389" s="410"/>
      <c r="K389" s="437"/>
    </row>
    <row r="390" spans="1:11" s="4" customFormat="1" x14ac:dyDescent="0.2">
      <c r="A390" s="177" t="s">
        <v>79</v>
      </c>
      <c r="B390" s="175" t="s">
        <v>1017</v>
      </c>
      <c r="C390" s="783">
        <v>29</v>
      </c>
      <c r="D390" s="489" t="s">
        <v>199</v>
      </c>
      <c r="E390" s="545">
        <v>0</v>
      </c>
      <c r="F390" s="545">
        <v>0</v>
      </c>
      <c r="G390" s="545">
        <v>0</v>
      </c>
      <c r="H390" s="545">
        <v>433.94</v>
      </c>
      <c r="I390" s="546">
        <f>E390+F390+G390+H390</f>
        <v>433.94</v>
      </c>
      <c r="J390" s="547">
        <f>I390*C390</f>
        <v>12584.26</v>
      </c>
      <c r="K390" s="437"/>
    </row>
    <row r="391" spans="1:11" s="4" customFormat="1" ht="12" customHeight="1" x14ac:dyDescent="0.2">
      <c r="A391" s="177"/>
      <c r="B391" s="224"/>
      <c r="C391" s="779"/>
      <c r="D391" s="489"/>
      <c r="E391" s="405"/>
      <c r="F391" s="425"/>
      <c r="G391" s="425"/>
      <c r="H391" s="405"/>
      <c r="I391" s="409"/>
      <c r="J391" s="410"/>
      <c r="K391" s="437"/>
    </row>
    <row r="392" spans="1:11" s="4" customFormat="1" x14ac:dyDescent="0.2">
      <c r="A392" s="177"/>
      <c r="B392" s="244" t="s">
        <v>1018</v>
      </c>
      <c r="C392" s="783"/>
      <c r="D392" s="489"/>
      <c r="E392" s="405"/>
      <c r="F392" s="425"/>
      <c r="G392" s="425"/>
      <c r="H392" s="405"/>
      <c r="I392" s="409"/>
      <c r="J392" s="410"/>
      <c r="K392" s="437"/>
    </row>
    <row r="393" spans="1:11" s="4" customFormat="1" ht="12" customHeight="1" x14ac:dyDescent="0.2">
      <c r="A393" s="177"/>
      <c r="B393" s="175"/>
      <c r="C393" s="783"/>
      <c r="D393" s="489"/>
      <c r="E393" s="405"/>
      <c r="F393" s="425"/>
      <c r="G393" s="425"/>
      <c r="H393" s="405"/>
      <c r="I393" s="409"/>
      <c r="J393" s="410"/>
      <c r="K393" s="437"/>
    </row>
    <row r="394" spans="1:11" s="4" customFormat="1" x14ac:dyDescent="0.2">
      <c r="A394" s="177" t="s">
        <v>80</v>
      </c>
      <c r="B394" s="175" t="s">
        <v>1019</v>
      </c>
      <c r="C394" s="783">
        <v>1034</v>
      </c>
      <c r="D394" s="489" t="s">
        <v>199</v>
      </c>
      <c r="E394" s="545">
        <v>0</v>
      </c>
      <c r="F394" s="545">
        <v>0</v>
      </c>
      <c r="G394" s="545">
        <v>0</v>
      </c>
      <c r="H394" s="545">
        <v>144.65</v>
      </c>
      <c r="I394" s="546">
        <f>E394+F394+G394+H394</f>
        <v>144.65</v>
      </c>
      <c r="J394" s="547">
        <f>I394*C394</f>
        <v>149568.1</v>
      </c>
      <c r="K394" s="437"/>
    </row>
    <row r="395" spans="1:11" s="4" customFormat="1" ht="12" customHeight="1" x14ac:dyDescent="0.2">
      <c r="A395" s="177"/>
      <c r="B395" s="224"/>
      <c r="C395" s="779"/>
      <c r="D395" s="489"/>
      <c r="E395" s="405"/>
      <c r="F395" s="425"/>
      <c r="G395" s="425"/>
      <c r="H395" s="405"/>
      <c r="I395" s="409"/>
      <c r="J395" s="410"/>
      <c r="K395" s="437"/>
    </row>
    <row r="396" spans="1:11" s="4" customFormat="1" x14ac:dyDescent="0.2">
      <c r="A396" s="177"/>
      <c r="B396" s="244" t="s">
        <v>1020</v>
      </c>
      <c r="C396" s="783"/>
      <c r="D396" s="489"/>
      <c r="E396" s="405"/>
      <c r="F396" s="425"/>
      <c r="G396" s="425"/>
      <c r="H396" s="405"/>
      <c r="I396" s="409"/>
      <c r="J396" s="410"/>
      <c r="K396" s="437"/>
    </row>
    <row r="397" spans="1:11" s="4" customFormat="1" ht="12" customHeight="1" x14ac:dyDescent="0.2">
      <c r="A397" s="177"/>
      <c r="B397" s="175"/>
      <c r="C397" s="783"/>
      <c r="D397" s="489"/>
      <c r="E397" s="405"/>
      <c r="F397" s="425"/>
      <c r="G397" s="425"/>
      <c r="H397" s="405"/>
      <c r="I397" s="409"/>
      <c r="J397" s="410"/>
      <c r="K397" s="437"/>
    </row>
    <row r="398" spans="1:11" s="4" customFormat="1" x14ac:dyDescent="0.2">
      <c r="A398" s="177" t="s">
        <v>81</v>
      </c>
      <c r="B398" s="175" t="s">
        <v>1021</v>
      </c>
      <c r="C398" s="783">
        <v>1</v>
      </c>
      <c r="D398" s="489" t="s">
        <v>199</v>
      </c>
      <c r="E398" s="545">
        <v>0</v>
      </c>
      <c r="F398" s="545">
        <v>0</v>
      </c>
      <c r="G398" s="545">
        <v>0</v>
      </c>
      <c r="H398" s="545">
        <v>57858.14</v>
      </c>
      <c r="I398" s="546">
        <f>E398+F398+G398+H398</f>
        <v>57858.14</v>
      </c>
      <c r="J398" s="547">
        <f>I398*C398</f>
        <v>57858.14</v>
      </c>
      <c r="K398" s="437"/>
    </row>
    <row r="399" spans="1:11" s="4" customFormat="1" ht="12" customHeight="1" x14ac:dyDescent="0.2">
      <c r="A399" s="177"/>
      <c r="B399" s="175"/>
      <c r="C399" s="783"/>
      <c r="D399" s="489"/>
      <c r="E399" s="405"/>
      <c r="F399" s="425"/>
      <c r="G399" s="425"/>
      <c r="H399" s="405"/>
      <c r="I399" s="409"/>
      <c r="J399" s="410"/>
      <c r="K399" s="437"/>
    </row>
    <row r="400" spans="1:11" s="4" customFormat="1" x14ac:dyDescent="0.2">
      <c r="A400" s="177" t="s">
        <v>92</v>
      </c>
      <c r="B400" s="175" t="s">
        <v>1022</v>
      </c>
      <c r="C400" s="783">
        <v>10</v>
      </c>
      <c r="D400" s="489" t="s">
        <v>199</v>
      </c>
      <c r="E400" s="545">
        <v>0</v>
      </c>
      <c r="F400" s="545">
        <v>0</v>
      </c>
      <c r="G400" s="545">
        <v>0</v>
      </c>
      <c r="H400" s="545">
        <v>3182.2</v>
      </c>
      <c r="I400" s="546">
        <f>E400+F400+G400+H400</f>
        <v>3182.2</v>
      </c>
      <c r="J400" s="547">
        <f>I400*C400</f>
        <v>31822</v>
      </c>
      <c r="K400" s="437"/>
    </row>
    <row r="401" spans="1:11" s="4" customFormat="1" x14ac:dyDescent="0.2">
      <c r="A401" s="177"/>
      <c r="B401" s="175"/>
      <c r="C401" s="783"/>
      <c r="D401" s="444"/>
      <c r="E401" s="425"/>
      <c r="F401" s="425"/>
      <c r="G401" s="425"/>
      <c r="H401" s="405"/>
      <c r="I401" s="409"/>
      <c r="J401" s="453"/>
      <c r="K401" s="437"/>
    </row>
    <row r="402" spans="1:11" s="4" customFormat="1" x14ac:dyDescent="0.2">
      <c r="A402" s="177"/>
      <c r="B402" s="244" t="s">
        <v>1023</v>
      </c>
      <c r="C402" s="783"/>
      <c r="D402" s="489"/>
      <c r="E402" s="405"/>
      <c r="F402" s="425"/>
      <c r="G402" s="425"/>
      <c r="H402" s="405"/>
      <c r="I402" s="409"/>
      <c r="J402" s="410"/>
      <c r="K402" s="437"/>
    </row>
    <row r="403" spans="1:11" s="4" customFormat="1" x14ac:dyDescent="0.2">
      <c r="A403" s="177"/>
      <c r="B403" s="175"/>
      <c r="C403" s="783"/>
      <c r="D403" s="489"/>
      <c r="E403" s="405"/>
      <c r="F403" s="425"/>
      <c r="G403" s="425"/>
      <c r="H403" s="405"/>
      <c r="I403" s="409"/>
      <c r="J403" s="410"/>
      <c r="K403" s="437"/>
    </row>
    <row r="404" spans="1:11" s="4" customFormat="1" x14ac:dyDescent="0.2">
      <c r="A404" s="177" t="s">
        <v>94</v>
      </c>
      <c r="B404" s="175" t="s">
        <v>1024</v>
      </c>
      <c r="C404" s="783">
        <v>2</v>
      </c>
      <c r="D404" s="489" t="s">
        <v>199</v>
      </c>
      <c r="E404" s="545">
        <v>0</v>
      </c>
      <c r="F404" s="545">
        <v>0</v>
      </c>
      <c r="G404" s="545">
        <v>0</v>
      </c>
      <c r="H404" s="545">
        <v>2748.26</v>
      </c>
      <c r="I404" s="546">
        <f>E404+F404+G404+H404</f>
        <v>2748.26</v>
      </c>
      <c r="J404" s="547">
        <f>I404*C404</f>
        <v>5496.52</v>
      </c>
      <c r="K404" s="437"/>
    </row>
    <row r="405" spans="1:11" s="4" customFormat="1" x14ac:dyDescent="0.2">
      <c r="A405" s="177"/>
      <c r="B405" s="175"/>
      <c r="C405" s="783"/>
      <c r="D405" s="489"/>
      <c r="E405" s="405"/>
      <c r="F405" s="425"/>
      <c r="G405" s="425"/>
      <c r="H405" s="405"/>
      <c r="I405" s="409"/>
      <c r="J405" s="410"/>
      <c r="K405" s="437"/>
    </row>
    <row r="406" spans="1:11" s="4" customFormat="1" x14ac:dyDescent="0.2">
      <c r="A406" s="177"/>
      <c r="B406" s="175"/>
      <c r="C406" s="783"/>
      <c r="D406" s="489"/>
      <c r="E406" s="405"/>
      <c r="F406" s="425"/>
      <c r="G406" s="425"/>
      <c r="H406" s="405"/>
      <c r="I406" s="409"/>
      <c r="J406" s="453"/>
      <c r="K406" s="437"/>
    </row>
    <row r="407" spans="1:11" s="4" customFormat="1" x14ac:dyDescent="0.2">
      <c r="A407" s="177"/>
      <c r="B407" s="175"/>
      <c r="C407" s="783"/>
      <c r="D407" s="489"/>
      <c r="E407" s="405"/>
      <c r="F407" s="425"/>
      <c r="G407" s="425"/>
      <c r="H407" s="405"/>
      <c r="I407" s="409"/>
      <c r="J407" s="453"/>
      <c r="K407" s="437"/>
    </row>
    <row r="408" spans="1:11" s="4" customFormat="1" x14ac:dyDescent="0.2">
      <c r="A408" s="177"/>
      <c r="B408" s="175"/>
      <c r="C408" s="783"/>
      <c r="D408" s="489"/>
      <c r="E408" s="405"/>
      <c r="F408" s="425"/>
      <c r="G408" s="425"/>
      <c r="H408" s="405"/>
      <c r="I408" s="409"/>
      <c r="J408" s="453"/>
      <c r="K408" s="437"/>
    </row>
    <row r="409" spans="1:11" s="4" customFormat="1" x14ac:dyDescent="0.2">
      <c r="A409" s="177"/>
      <c r="B409" s="175"/>
      <c r="C409" s="783"/>
      <c r="D409" s="489"/>
      <c r="E409" s="405"/>
      <c r="F409" s="425"/>
      <c r="G409" s="425"/>
      <c r="H409" s="405"/>
      <c r="I409" s="409"/>
      <c r="J409" s="453"/>
      <c r="K409" s="437"/>
    </row>
    <row r="410" spans="1:11" s="4" customFormat="1" ht="9" customHeight="1" x14ac:dyDescent="0.2">
      <c r="A410" s="177"/>
      <c r="B410" s="175"/>
      <c r="C410" s="783"/>
      <c r="D410" s="489"/>
      <c r="E410" s="405"/>
      <c r="F410" s="425"/>
      <c r="G410" s="425"/>
      <c r="H410" s="405"/>
      <c r="I410" s="409"/>
      <c r="J410" s="453"/>
      <c r="K410" s="437"/>
    </row>
    <row r="411" spans="1:11" s="4" customFormat="1" ht="9" customHeight="1" x14ac:dyDescent="0.2">
      <c r="A411" s="177"/>
      <c r="B411" s="175"/>
      <c r="C411" s="783"/>
      <c r="D411" s="489"/>
      <c r="E411" s="405"/>
      <c r="F411" s="425"/>
      <c r="G411" s="425"/>
      <c r="H411" s="405"/>
      <c r="I411" s="409"/>
      <c r="J411" s="453"/>
      <c r="K411" s="437"/>
    </row>
    <row r="412" spans="1:11" s="4" customFormat="1" ht="9" customHeight="1" x14ac:dyDescent="0.2">
      <c r="A412" s="177"/>
      <c r="B412" s="175"/>
      <c r="C412" s="783"/>
      <c r="D412" s="489"/>
      <c r="E412" s="405"/>
      <c r="F412" s="425"/>
      <c r="G412" s="425"/>
      <c r="H412" s="405"/>
      <c r="I412" s="409"/>
      <c r="J412" s="453"/>
      <c r="K412" s="437"/>
    </row>
    <row r="413" spans="1:11" s="4" customFormat="1" ht="9" customHeight="1" x14ac:dyDescent="0.2">
      <c r="A413" s="177"/>
      <c r="B413" s="175"/>
      <c r="C413" s="783"/>
      <c r="D413" s="489"/>
      <c r="E413" s="405"/>
      <c r="F413" s="425"/>
      <c r="G413" s="425"/>
      <c r="H413" s="405"/>
      <c r="I413" s="409"/>
      <c r="J413" s="453"/>
      <c r="K413" s="437"/>
    </row>
    <row r="414" spans="1:11" s="4" customFormat="1" ht="9" customHeight="1" x14ac:dyDescent="0.2">
      <c r="A414" s="177"/>
      <c r="B414" s="175"/>
      <c r="C414" s="783"/>
      <c r="D414" s="489"/>
      <c r="E414" s="405"/>
      <c r="F414" s="425"/>
      <c r="G414" s="425"/>
      <c r="H414" s="405"/>
      <c r="I414" s="409"/>
      <c r="J414" s="453"/>
      <c r="K414" s="437"/>
    </row>
    <row r="415" spans="1:11" s="4" customFormat="1" x14ac:dyDescent="0.2">
      <c r="A415" s="177"/>
      <c r="B415" s="175"/>
      <c r="C415" s="783"/>
      <c r="D415" s="489"/>
      <c r="E415" s="405"/>
      <c r="F415" s="425"/>
      <c r="G415" s="425"/>
      <c r="H415" s="405"/>
      <c r="I415" s="409"/>
      <c r="J415" s="453"/>
      <c r="K415" s="437"/>
    </row>
    <row r="416" spans="1:11" s="4" customFormat="1" ht="10.5" customHeight="1" x14ac:dyDescent="0.2">
      <c r="A416" s="177"/>
      <c r="B416" s="175"/>
      <c r="C416" s="783"/>
      <c r="D416" s="489"/>
      <c r="E416" s="405"/>
      <c r="F416" s="425"/>
      <c r="G416" s="425"/>
      <c r="H416" s="405"/>
      <c r="I416" s="409"/>
      <c r="J416" s="453"/>
      <c r="K416" s="437"/>
    </row>
    <row r="417" spans="1:11" s="4" customFormat="1" ht="6.75" customHeight="1" x14ac:dyDescent="0.2">
      <c r="A417" s="177"/>
      <c r="B417" s="175"/>
      <c r="C417" s="783"/>
      <c r="D417" s="489"/>
      <c r="E417" s="475"/>
      <c r="F417" s="425"/>
      <c r="G417" s="425"/>
      <c r="H417" s="405"/>
      <c r="I417" s="409"/>
      <c r="J417" s="453"/>
      <c r="K417" s="437"/>
    </row>
    <row r="418" spans="1:11" s="4" customFormat="1" ht="15.75" thickBot="1" x14ac:dyDescent="0.3">
      <c r="A418" s="264"/>
      <c r="B418" s="265" t="s">
        <v>111</v>
      </c>
      <c r="C418" s="781"/>
      <c r="D418" s="500"/>
      <c r="E418" s="502"/>
      <c r="F418" s="412"/>
      <c r="G418" s="412"/>
      <c r="H418" s="411"/>
      <c r="I418" s="413"/>
      <c r="J418" s="413">
        <f>SUM(J383:J417)</f>
        <v>385456.14</v>
      </c>
      <c r="K418" s="437">
        <v>11</v>
      </c>
    </row>
    <row r="419" spans="1:11" s="4" customFormat="1" ht="15" thickTop="1" x14ac:dyDescent="0.2">
      <c r="A419" s="177"/>
      <c r="B419" s="175"/>
      <c r="C419" s="783"/>
      <c r="D419" s="489"/>
      <c r="E419" s="405"/>
      <c r="F419" s="425"/>
      <c r="G419" s="425"/>
      <c r="H419" s="405"/>
      <c r="I419" s="409"/>
      <c r="J419" s="410"/>
      <c r="K419" s="437"/>
    </row>
    <row r="420" spans="1:11" s="4" customFormat="1" ht="15" x14ac:dyDescent="0.2">
      <c r="A420" s="177"/>
      <c r="B420" s="263" t="s">
        <v>1025</v>
      </c>
      <c r="C420" s="783"/>
      <c r="D420" s="444"/>
      <c r="E420" s="425"/>
      <c r="F420" s="425"/>
      <c r="G420" s="425"/>
      <c r="H420" s="405"/>
      <c r="I420" s="409"/>
      <c r="J420" s="410"/>
      <c r="K420" s="437"/>
    </row>
    <row r="421" spans="1:11" s="4" customFormat="1" x14ac:dyDescent="0.2">
      <c r="A421" s="177"/>
      <c r="B421" s="224"/>
      <c r="C421" s="779"/>
      <c r="D421" s="444"/>
      <c r="E421" s="425"/>
      <c r="F421" s="425"/>
      <c r="G421" s="425"/>
      <c r="H421" s="405"/>
      <c r="I421" s="409"/>
      <c r="J421" s="410"/>
      <c r="K421" s="437"/>
    </row>
    <row r="422" spans="1:11" s="4" customFormat="1" ht="73.5" customHeight="1" x14ac:dyDescent="0.25">
      <c r="A422" s="248"/>
      <c r="B422" s="30" t="s">
        <v>1026</v>
      </c>
      <c r="C422" s="783"/>
      <c r="D422" s="489"/>
      <c r="E422" s="443"/>
      <c r="F422" s="405"/>
      <c r="G422" s="425"/>
      <c r="H422" s="405"/>
      <c r="I422" s="409"/>
      <c r="J422" s="410"/>
      <c r="K422" s="437"/>
    </row>
    <row r="423" spans="1:11" s="4" customFormat="1" ht="15" x14ac:dyDescent="0.25">
      <c r="A423" s="248"/>
      <c r="B423" s="224"/>
      <c r="C423" s="783"/>
      <c r="D423" s="489"/>
      <c r="E423" s="443"/>
      <c r="F423" s="405"/>
      <c r="G423" s="425"/>
      <c r="H423" s="405"/>
      <c r="I423" s="409"/>
      <c r="J423" s="410"/>
      <c r="K423" s="437"/>
    </row>
    <row r="424" spans="1:11" s="4" customFormat="1" x14ac:dyDescent="0.2">
      <c r="A424" s="248" t="s">
        <v>77</v>
      </c>
      <c r="B424" s="224" t="s">
        <v>3713</v>
      </c>
      <c r="C424" s="783">
        <v>1</v>
      </c>
      <c r="D424" s="489" t="s">
        <v>199</v>
      </c>
      <c r="E424" s="545">
        <v>0</v>
      </c>
      <c r="F424" s="545">
        <v>0</v>
      </c>
      <c r="G424" s="545">
        <v>0</v>
      </c>
      <c r="H424" s="545">
        <v>39330.080000000002</v>
      </c>
      <c r="I424" s="546">
        <f>E424+F424+G424+H424</f>
        <v>39330.080000000002</v>
      </c>
      <c r="J424" s="547">
        <f>I424*C424</f>
        <v>39330.080000000002</v>
      </c>
      <c r="K424" s="437"/>
    </row>
    <row r="425" spans="1:11" s="4" customFormat="1" x14ac:dyDescent="0.2">
      <c r="A425" s="248"/>
      <c r="B425" s="224"/>
      <c r="C425" s="779"/>
      <c r="D425" s="444"/>
      <c r="E425" s="426"/>
      <c r="F425" s="405"/>
      <c r="G425" s="425"/>
      <c r="H425" s="405"/>
      <c r="I425" s="409"/>
      <c r="J425" s="410"/>
      <c r="K425" s="437"/>
    </row>
    <row r="426" spans="1:11" s="4" customFormat="1" ht="71.25" customHeight="1" x14ac:dyDescent="0.2">
      <c r="A426" s="177"/>
      <c r="B426" s="34" t="s">
        <v>1027</v>
      </c>
      <c r="C426" s="783"/>
      <c r="D426" s="489"/>
      <c r="E426" s="405"/>
      <c r="F426" s="425"/>
      <c r="G426" s="425"/>
      <c r="H426" s="405"/>
      <c r="I426" s="409"/>
      <c r="J426" s="410"/>
      <c r="K426" s="437"/>
    </row>
    <row r="427" spans="1:11" s="4" customFormat="1" x14ac:dyDescent="0.2">
      <c r="A427" s="177"/>
      <c r="B427" s="175"/>
      <c r="C427" s="783"/>
      <c r="D427" s="489"/>
      <c r="E427" s="405"/>
      <c r="F427" s="425"/>
      <c r="G427" s="425"/>
      <c r="H427" s="405"/>
      <c r="I427" s="409"/>
      <c r="J427" s="410"/>
      <c r="K427" s="437"/>
    </row>
    <row r="428" spans="1:11" s="4" customFormat="1" ht="28.5" x14ac:dyDescent="0.2">
      <c r="A428" s="28" t="s">
        <v>78</v>
      </c>
      <c r="B428" s="175" t="s">
        <v>1028</v>
      </c>
      <c r="C428" s="773">
        <v>1</v>
      </c>
      <c r="D428" s="451" t="s">
        <v>199</v>
      </c>
      <c r="E428" s="545">
        <v>0</v>
      </c>
      <c r="F428" s="545">
        <v>0</v>
      </c>
      <c r="G428" s="545">
        <v>0</v>
      </c>
      <c r="H428" s="545">
        <v>94245.94</v>
      </c>
      <c r="I428" s="546">
        <f>E428+F428+G428+H428</f>
        <v>94245.94</v>
      </c>
      <c r="J428" s="547">
        <f>I428*C428</f>
        <v>94245.94</v>
      </c>
      <c r="K428" s="437"/>
    </row>
    <row r="429" spans="1:11" s="4" customFormat="1" ht="9.75" customHeight="1" x14ac:dyDescent="0.2">
      <c r="A429" s="1"/>
      <c r="B429" s="224"/>
      <c r="C429" s="770"/>
      <c r="D429" s="407"/>
      <c r="E429" s="425"/>
      <c r="F429" s="425"/>
      <c r="G429" s="425"/>
      <c r="H429" s="405"/>
      <c r="I429" s="409"/>
      <c r="J429" s="410"/>
      <c r="K429" s="437"/>
    </row>
    <row r="430" spans="1:11" s="4" customFormat="1" ht="28.5" x14ac:dyDescent="0.2">
      <c r="A430" s="28" t="s">
        <v>79</v>
      </c>
      <c r="B430" s="175" t="s">
        <v>1029</v>
      </c>
      <c r="C430" s="773">
        <v>1</v>
      </c>
      <c r="D430" s="451" t="s">
        <v>199</v>
      </c>
      <c r="E430" s="545">
        <v>0</v>
      </c>
      <c r="F430" s="545">
        <v>0</v>
      </c>
      <c r="G430" s="545">
        <v>0</v>
      </c>
      <c r="H430" s="545">
        <v>94245.94</v>
      </c>
      <c r="I430" s="546">
        <f>E430+F430+G430+H430</f>
        <v>94245.94</v>
      </c>
      <c r="J430" s="547">
        <f>I430*C430</f>
        <v>94245.94</v>
      </c>
      <c r="K430" s="437"/>
    </row>
    <row r="431" spans="1:11" s="4" customFormat="1" ht="17.25" customHeight="1" x14ac:dyDescent="0.2">
      <c r="A431" s="248"/>
      <c r="B431" s="224"/>
      <c r="C431" s="779"/>
      <c r="D431" s="444"/>
      <c r="E431" s="425"/>
      <c r="F431" s="425"/>
      <c r="G431" s="425"/>
      <c r="H431" s="405"/>
      <c r="I431" s="409"/>
      <c r="J431" s="410"/>
      <c r="K431" s="437"/>
    </row>
    <row r="432" spans="1:11" s="4" customFormat="1" ht="42.75" x14ac:dyDescent="0.2">
      <c r="A432" s="177"/>
      <c r="B432" s="244" t="s">
        <v>1030</v>
      </c>
      <c r="C432" s="783"/>
      <c r="D432" s="489"/>
      <c r="E432" s="405"/>
      <c r="F432" s="425"/>
      <c r="G432" s="425"/>
      <c r="H432" s="405"/>
      <c r="I432" s="409"/>
      <c r="J432" s="410"/>
      <c r="K432" s="437"/>
    </row>
    <row r="433" spans="1:11" s="4" customFormat="1" ht="12.75" customHeight="1" x14ac:dyDescent="0.2">
      <c r="A433" s="177"/>
      <c r="B433" s="175"/>
      <c r="C433" s="783"/>
      <c r="D433" s="489"/>
      <c r="E433" s="405"/>
      <c r="F433" s="425"/>
      <c r="G433" s="425"/>
      <c r="H433" s="405"/>
      <c r="I433" s="409"/>
      <c r="J433" s="410"/>
      <c r="K433" s="437"/>
    </row>
    <row r="434" spans="1:11" s="4" customFormat="1" x14ac:dyDescent="0.2">
      <c r="A434" s="177" t="s">
        <v>80</v>
      </c>
      <c r="B434" s="175" t="s">
        <v>3714</v>
      </c>
      <c r="C434" s="783">
        <v>2</v>
      </c>
      <c r="D434" s="489" t="s">
        <v>199</v>
      </c>
      <c r="E434" s="545">
        <v>0</v>
      </c>
      <c r="F434" s="545">
        <v>0</v>
      </c>
      <c r="G434" s="545">
        <v>0</v>
      </c>
      <c r="H434" s="545">
        <v>66622.570000000007</v>
      </c>
      <c r="I434" s="546">
        <f>E434+F434+G434+H434</f>
        <v>66622.570000000007</v>
      </c>
      <c r="J434" s="547">
        <f>I434*C434</f>
        <v>133245.14000000001</v>
      </c>
      <c r="K434" s="437"/>
    </row>
    <row r="435" spans="1:11" s="4" customFormat="1" x14ac:dyDescent="0.2">
      <c r="A435" s="177"/>
      <c r="B435" s="224"/>
      <c r="C435" s="779"/>
      <c r="D435" s="489"/>
      <c r="E435" s="405"/>
      <c r="F435" s="425"/>
      <c r="G435" s="425"/>
      <c r="H435" s="405"/>
      <c r="I435" s="409"/>
      <c r="J435" s="410"/>
      <c r="K435" s="437"/>
    </row>
    <row r="436" spans="1:11" s="4" customFormat="1" x14ac:dyDescent="0.2">
      <c r="A436" s="177"/>
      <c r="B436" s="175"/>
      <c r="C436" s="783"/>
      <c r="D436" s="489"/>
      <c r="E436" s="405"/>
      <c r="F436" s="425"/>
      <c r="G436" s="425"/>
      <c r="H436" s="405"/>
      <c r="I436" s="409"/>
      <c r="J436" s="410"/>
      <c r="K436" s="437"/>
    </row>
    <row r="437" spans="1:11" s="4" customFormat="1" x14ac:dyDescent="0.2">
      <c r="A437" s="177"/>
      <c r="B437" s="175"/>
      <c r="C437" s="783"/>
      <c r="D437" s="489"/>
      <c r="E437" s="405"/>
      <c r="F437" s="425"/>
      <c r="G437" s="425"/>
      <c r="H437" s="405"/>
      <c r="I437" s="409"/>
      <c r="J437" s="410"/>
      <c r="K437" s="437"/>
    </row>
    <row r="438" spans="1:11" s="4" customFormat="1" x14ac:dyDescent="0.2">
      <c r="A438" s="177"/>
      <c r="B438" s="175"/>
      <c r="C438" s="783"/>
      <c r="D438" s="489"/>
      <c r="E438" s="405"/>
      <c r="F438" s="425"/>
      <c r="G438" s="425"/>
      <c r="H438" s="405"/>
      <c r="I438" s="409"/>
      <c r="J438" s="410"/>
      <c r="K438" s="437"/>
    </row>
    <row r="439" spans="1:11" s="4" customFormat="1" ht="9" customHeight="1" x14ac:dyDescent="0.2">
      <c r="A439" s="177"/>
      <c r="B439" s="175"/>
      <c r="C439" s="783"/>
      <c r="D439" s="489"/>
      <c r="E439" s="405"/>
      <c r="F439" s="425"/>
      <c r="G439" s="425"/>
      <c r="H439" s="405"/>
      <c r="I439" s="409"/>
      <c r="J439" s="410"/>
      <c r="K439" s="437"/>
    </row>
    <row r="440" spans="1:11" s="4" customFormat="1" ht="9" customHeight="1" x14ac:dyDescent="0.2">
      <c r="A440" s="177"/>
      <c r="B440" s="175"/>
      <c r="C440" s="783"/>
      <c r="D440" s="489"/>
      <c r="E440" s="405"/>
      <c r="F440" s="425"/>
      <c r="G440" s="425"/>
      <c r="H440" s="405"/>
      <c r="I440" s="409"/>
      <c r="J440" s="410"/>
      <c r="K440" s="437"/>
    </row>
    <row r="441" spans="1:11" s="4" customFormat="1" ht="9" customHeight="1" x14ac:dyDescent="0.2">
      <c r="A441" s="177"/>
      <c r="B441" s="175"/>
      <c r="C441" s="783"/>
      <c r="D441" s="489"/>
      <c r="E441" s="405"/>
      <c r="F441" s="425"/>
      <c r="G441" s="425"/>
      <c r="H441" s="405"/>
      <c r="I441" s="409"/>
      <c r="J441" s="410"/>
      <c r="K441" s="437"/>
    </row>
    <row r="442" spans="1:11" s="4" customFormat="1" ht="9" customHeight="1" x14ac:dyDescent="0.2">
      <c r="A442" s="177"/>
      <c r="B442" s="175"/>
      <c r="C442" s="783"/>
      <c r="D442" s="489"/>
      <c r="E442" s="405"/>
      <c r="F442" s="425"/>
      <c r="G442" s="425"/>
      <c r="H442" s="405"/>
      <c r="I442" s="409"/>
      <c r="J442" s="410"/>
      <c r="K442" s="437"/>
    </row>
    <row r="443" spans="1:11" s="4" customFormat="1" ht="10.5" customHeight="1" x14ac:dyDescent="0.2">
      <c r="A443" s="177"/>
      <c r="B443" s="175"/>
      <c r="C443" s="783"/>
      <c r="D443" s="489"/>
      <c r="E443" s="405"/>
      <c r="F443" s="425"/>
      <c r="G443" s="425"/>
      <c r="H443" s="405"/>
      <c r="I443" s="409"/>
      <c r="J443" s="410"/>
      <c r="K443" s="437"/>
    </row>
    <row r="444" spans="1:11" s="4" customFormat="1" x14ac:dyDescent="0.2">
      <c r="A444" s="177"/>
      <c r="B444" s="175"/>
      <c r="C444" s="783"/>
      <c r="D444" s="489"/>
      <c r="E444" s="405"/>
      <c r="F444" s="425"/>
      <c r="G444" s="425"/>
      <c r="H444" s="405"/>
      <c r="I444" s="409"/>
      <c r="J444" s="410"/>
      <c r="K444" s="437"/>
    </row>
    <row r="445" spans="1:11" s="4" customFormat="1" ht="10.5" customHeight="1" x14ac:dyDescent="0.2">
      <c r="A445" s="177"/>
      <c r="B445" s="175"/>
      <c r="C445" s="783"/>
      <c r="D445" s="489"/>
      <c r="E445" s="405"/>
      <c r="F445" s="425"/>
      <c r="G445" s="425"/>
      <c r="H445" s="405"/>
      <c r="I445" s="409"/>
      <c r="J445" s="410"/>
      <c r="K445" s="437"/>
    </row>
    <row r="446" spans="1:11" s="4" customFormat="1" ht="15.75" thickBot="1" x14ac:dyDescent="0.3">
      <c r="A446" s="264"/>
      <c r="B446" s="265" t="s">
        <v>111</v>
      </c>
      <c r="C446" s="781"/>
      <c r="D446" s="500"/>
      <c r="E446" s="412"/>
      <c r="F446" s="412"/>
      <c r="G446" s="412"/>
      <c r="H446" s="411"/>
      <c r="I446" s="413"/>
      <c r="J446" s="413">
        <f>SUM(J420:J445)</f>
        <v>361067.1</v>
      </c>
      <c r="K446" s="437">
        <v>12</v>
      </c>
    </row>
    <row r="447" spans="1:11" s="4" customFormat="1" ht="15" thickTop="1" x14ac:dyDescent="0.2">
      <c r="A447" s="177"/>
      <c r="B447" s="175"/>
      <c r="C447" s="783"/>
      <c r="D447" s="489"/>
      <c r="E447" s="405"/>
      <c r="F447" s="425"/>
      <c r="G447" s="425"/>
      <c r="H447" s="405"/>
      <c r="I447" s="409"/>
      <c r="J447" s="410"/>
      <c r="K447" s="437"/>
    </row>
    <row r="448" spans="1:11" s="4" customFormat="1" ht="15" x14ac:dyDescent="0.2">
      <c r="A448" s="177"/>
      <c r="B448" s="258" t="s">
        <v>1031</v>
      </c>
      <c r="C448" s="783"/>
      <c r="D448" s="489"/>
      <c r="E448" s="405"/>
      <c r="F448" s="425"/>
      <c r="G448" s="425"/>
      <c r="H448" s="405"/>
      <c r="I448" s="409"/>
      <c r="J448" s="410"/>
      <c r="K448" s="437"/>
    </row>
    <row r="449" spans="1:11" s="4" customFormat="1" x14ac:dyDescent="0.2">
      <c r="A449" s="177"/>
      <c r="B449" s="175"/>
      <c r="C449" s="783"/>
      <c r="D449" s="489"/>
      <c r="E449" s="405"/>
      <c r="F449" s="425"/>
      <c r="G449" s="425"/>
      <c r="H449" s="405"/>
      <c r="I449" s="409"/>
      <c r="J449" s="410"/>
      <c r="K449" s="437"/>
    </row>
    <row r="450" spans="1:11" s="4" customFormat="1" ht="57" x14ac:dyDescent="0.2">
      <c r="A450" s="177"/>
      <c r="B450" s="244" t="s">
        <v>3715</v>
      </c>
      <c r="C450" s="783"/>
      <c r="D450" s="489"/>
      <c r="E450" s="405"/>
      <c r="F450" s="425"/>
      <c r="G450" s="425"/>
      <c r="H450" s="405"/>
      <c r="I450" s="409"/>
      <c r="J450" s="410"/>
      <c r="K450" s="437"/>
    </row>
    <row r="451" spans="1:11" s="4" customFormat="1" x14ac:dyDescent="0.2">
      <c r="A451" s="177"/>
      <c r="B451" s="175"/>
      <c r="C451" s="783"/>
      <c r="D451" s="489"/>
      <c r="E451" s="405"/>
      <c r="F451" s="425"/>
      <c r="G451" s="425"/>
      <c r="H451" s="405"/>
      <c r="I451" s="409"/>
      <c r="J451" s="410"/>
      <c r="K451" s="437"/>
    </row>
    <row r="452" spans="1:11" s="4" customFormat="1" x14ac:dyDescent="0.2">
      <c r="A452" s="177" t="s">
        <v>77</v>
      </c>
      <c r="B452" s="175" t="s">
        <v>3716</v>
      </c>
      <c r="C452" s="783">
        <v>29</v>
      </c>
      <c r="D452" s="489" t="s">
        <v>199</v>
      </c>
      <c r="E452" s="545">
        <v>0</v>
      </c>
      <c r="F452" s="545">
        <v>0</v>
      </c>
      <c r="G452" s="545">
        <v>0</v>
      </c>
      <c r="H452" s="545">
        <v>204679.23</v>
      </c>
      <c r="I452" s="546">
        <f>E452+F452+G452+H452</f>
        <v>204679.23</v>
      </c>
      <c r="J452" s="547">
        <f>I452*C452</f>
        <v>5935697.6699999999</v>
      </c>
      <c r="K452" s="437"/>
    </row>
    <row r="453" spans="1:11" s="4" customFormat="1" ht="15" x14ac:dyDescent="0.2">
      <c r="A453" s="177"/>
      <c r="B453" s="266"/>
      <c r="C453" s="783"/>
      <c r="D453" s="489"/>
      <c r="E453" s="405"/>
      <c r="F453" s="425"/>
      <c r="G453" s="425"/>
      <c r="H453" s="405"/>
      <c r="I453" s="409"/>
      <c r="J453" s="410"/>
      <c r="K453" s="437"/>
    </row>
    <row r="454" spans="1:11" s="4" customFormat="1" ht="99.75" x14ac:dyDescent="0.2">
      <c r="A454" s="177"/>
      <c r="B454" s="34" t="s">
        <v>1032</v>
      </c>
      <c r="C454" s="783"/>
      <c r="D454" s="489"/>
      <c r="E454" s="405"/>
      <c r="F454" s="425"/>
      <c r="G454" s="425"/>
      <c r="H454" s="405"/>
      <c r="I454" s="409"/>
      <c r="J454" s="410"/>
      <c r="K454" s="437"/>
    </row>
    <row r="455" spans="1:11" s="4" customFormat="1" x14ac:dyDescent="0.2">
      <c r="A455" s="177"/>
      <c r="B455" s="175"/>
      <c r="C455" s="783"/>
      <c r="D455" s="489"/>
      <c r="E455" s="405"/>
      <c r="F455" s="425"/>
      <c r="G455" s="425"/>
      <c r="H455" s="405"/>
      <c r="I455" s="409"/>
      <c r="J455" s="410"/>
      <c r="K455" s="437"/>
    </row>
    <row r="456" spans="1:11" s="4" customFormat="1" ht="29.25" customHeight="1" x14ac:dyDescent="0.2">
      <c r="A456" s="28" t="s">
        <v>78</v>
      </c>
      <c r="B456" s="175" t="s">
        <v>1033</v>
      </c>
      <c r="C456" s="773">
        <v>10</v>
      </c>
      <c r="D456" s="451" t="s">
        <v>199</v>
      </c>
      <c r="E456" s="545">
        <v>0</v>
      </c>
      <c r="F456" s="545">
        <v>0</v>
      </c>
      <c r="G456" s="545">
        <v>0</v>
      </c>
      <c r="H456" s="545">
        <v>38230.76</v>
      </c>
      <c r="I456" s="546">
        <f>E456+F456+G456+H456</f>
        <v>38230.76</v>
      </c>
      <c r="J456" s="547">
        <f>I456*C456</f>
        <v>382307.6</v>
      </c>
      <c r="K456" s="437"/>
    </row>
    <row r="457" spans="1:11" s="4" customFormat="1" x14ac:dyDescent="0.2">
      <c r="A457" s="28"/>
      <c r="B457" s="175"/>
      <c r="C457" s="773"/>
      <c r="D457" s="451"/>
      <c r="E457" s="405"/>
      <c r="F457" s="425"/>
      <c r="G457" s="425"/>
      <c r="H457" s="405"/>
      <c r="I457" s="409"/>
      <c r="J457" s="410"/>
      <c r="K457" s="437"/>
    </row>
    <row r="458" spans="1:11" s="4" customFormat="1" ht="29.25" customHeight="1" x14ac:dyDescent="0.2">
      <c r="A458" s="28" t="s">
        <v>79</v>
      </c>
      <c r="B458" s="175" t="s">
        <v>1034</v>
      </c>
      <c r="C458" s="773">
        <v>9</v>
      </c>
      <c r="D458" s="451" t="s">
        <v>199</v>
      </c>
      <c r="E458" s="545">
        <v>0</v>
      </c>
      <c r="F458" s="545">
        <v>0</v>
      </c>
      <c r="G458" s="545">
        <v>0</v>
      </c>
      <c r="H458" s="545">
        <v>38230.76</v>
      </c>
      <c r="I458" s="546">
        <f>E458+F458+G458+H458</f>
        <v>38230.76</v>
      </c>
      <c r="J458" s="547">
        <f>I458*C458</f>
        <v>344076.84</v>
      </c>
      <c r="K458" s="437"/>
    </row>
    <row r="459" spans="1:11" s="4" customFormat="1" x14ac:dyDescent="0.2">
      <c r="A459" s="28"/>
      <c r="B459" s="175"/>
      <c r="C459" s="773"/>
      <c r="D459" s="451"/>
      <c r="E459" s="405"/>
      <c r="F459" s="425"/>
      <c r="G459" s="425"/>
      <c r="H459" s="405"/>
      <c r="I459" s="409"/>
      <c r="J459" s="410"/>
      <c r="K459" s="437"/>
    </row>
    <row r="460" spans="1:11" s="4" customFormat="1" ht="28.5" x14ac:dyDescent="0.2">
      <c r="A460" s="28" t="s">
        <v>80</v>
      </c>
      <c r="B460" s="175" t="s">
        <v>1035</v>
      </c>
      <c r="C460" s="773">
        <v>1</v>
      </c>
      <c r="D460" s="451" t="s">
        <v>199</v>
      </c>
      <c r="E460" s="545">
        <v>0</v>
      </c>
      <c r="F460" s="545">
        <v>0</v>
      </c>
      <c r="G460" s="545">
        <v>0</v>
      </c>
      <c r="H460" s="545">
        <v>38230.76</v>
      </c>
      <c r="I460" s="546">
        <f>E460+F460+G460+H460</f>
        <v>38230.76</v>
      </c>
      <c r="J460" s="547">
        <f>I460*C460</f>
        <v>38230.76</v>
      </c>
      <c r="K460" s="437"/>
    </row>
    <row r="461" spans="1:11" s="4" customFormat="1" x14ac:dyDescent="0.2">
      <c r="A461" s="177"/>
      <c r="B461" s="175"/>
      <c r="C461" s="783"/>
      <c r="D461" s="489"/>
      <c r="E461" s="405"/>
      <c r="F461" s="425"/>
      <c r="G461" s="425"/>
      <c r="H461" s="405"/>
      <c r="I461" s="409"/>
      <c r="J461" s="410"/>
      <c r="K461" s="437"/>
    </row>
    <row r="462" spans="1:11" s="4" customFormat="1" x14ac:dyDescent="0.2">
      <c r="A462" s="177"/>
      <c r="B462" s="175"/>
      <c r="C462" s="783"/>
      <c r="D462" s="489"/>
      <c r="E462" s="405"/>
      <c r="F462" s="425"/>
      <c r="G462" s="425"/>
      <c r="H462" s="405"/>
      <c r="I462" s="409"/>
      <c r="J462" s="410"/>
      <c r="K462" s="437"/>
    </row>
    <row r="463" spans="1:11" s="4" customFormat="1" x14ac:dyDescent="0.2">
      <c r="A463" s="177"/>
      <c r="B463" s="175"/>
      <c r="C463" s="783"/>
      <c r="D463" s="489"/>
      <c r="E463" s="405"/>
      <c r="F463" s="425"/>
      <c r="G463" s="425"/>
      <c r="H463" s="405"/>
      <c r="I463" s="409"/>
      <c r="J463" s="410"/>
      <c r="K463" s="437"/>
    </row>
    <row r="464" spans="1:11" s="4" customFormat="1" x14ac:dyDescent="0.2">
      <c r="A464" s="177"/>
      <c r="B464" s="175"/>
      <c r="C464" s="783"/>
      <c r="D464" s="489"/>
      <c r="E464" s="405"/>
      <c r="F464" s="425"/>
      <c r="G464" s="425"/>
      <c r="H464" s="405"/>
      <c r="I464" s="409"/>
      <c r="J464" s="410"/>
      <c r="K464" s="437"/>
    </row>
    <row r="465" spans="1:11" s="4" customFormat="1" ht="9" customHeight="1" x14ac:dyDescent="0.2">
      <c r="A465" s="177"/>
      <c r="B465" s="175"/>
      <c r="C465" s="783"/>
      <c r="D465" s="489"/>
      <c r="E465" s="405"/>
      <c r="F465" s="425"/>
      <c r="G465" s="425"/>
      <c r="H465" s="405"/>
      <c r="I465" s="409"/>
      <c r="J465" s="410"/>
      <c r="K465" s="437"/>
    </row>
    <row r="466" spans="1:11" s="4" customFormat="1" x14ac:dyDescent="0.2">
      <c r="A466" s="177"/>
      <c r="B466" s="175"/>
      <c r="C466" s="783"/>
      <c r="D466" s="489"/>
      <c r="E466" s="405"/>
      <c r="F466" s="425"/>
      <c r="G466" s="425"/>
      <c r="H466" s="405"/>
      <c r="I466" s="409"/>
      <c r="J466" s="410"/>
      <c r="K466" s="437"/>
    </row>
    <row r="467" spans="1:11" s="4" customFormat="1" ht="13.5" customHeight="1" x14ac:dyDescent="0.2">
      <c r="A467" s="177"/>
      <c r="B467" s="175"/>
      <c r="C467" s="783"/>
      <c r="D467" s="489"/>
      <c r="E467" s="405"/>
      <c r="F467" s="425"/>
      <c r="G467" s="425"/>
      <c r="H467" s="405"/>
      <c r="I467" s="409"/>
      <c r="J467" s="410"/>
      <c r="K467" s="437"/>
    </row>
    <row r="468" spans="1:11" s="4" customFormat="1" ht="9" hidden="1" customHeight="1" x14ac:dyDescent="0.2">
      <c r="A468" s="177"/>
      <c r="B468" s="175"/>
      <c r="C468" s="783"/>
      <c r="D468" s="489"/>
      <c r="E468" s="405"/>
      <c r="F468" s="425"/>
      <c r="G468" s="425"/>
      <c r="H468" s="405"/>
      <c r="I468" s="409"/>
      <c r="J468" s="410"/>
      <c r="K468" s="437"/>
    </row>
    <row r="469" spans="1:11" s="4" customFormat="1" ht="9" customHeight="1" x14ac:dyDescent="0.2">
      <c r="A469" s="177"/>
      <c r="B469" s="175"/>
      <c r="C469" s="783"/>
      <c r="D469" s="489"/>
      <c r="E469" s="405"/>
      <c r="F469" s="425"/>
      <c r="G469" s="425"/>
      <c r="H469" s="405"/>
      <c r="I469" s="409"/>
      <c r="J469" s="410"/>
      <c r="K469" s="437"/>
    </row>
    <row r="470" spans="1:11" s="4" customFormat="1" ht="9" customHeight="1" x14ac:dyDescent="0.2">
      <c r="A470" s="177"/>
      <c r="B470" s="175"/>
      <c r="C470" s="783"/>
      <c r="D470" s="489"/>
      <c r="E470" s="405"/>
      <c r="F470" s="425"/>
      <c r="G470" s="425"/>
      <c r="H470" s="405"/>
      <c r="I470" s="409"/>
      <c r="J470" s="410"/>
      <c r="K470" s="437"/>
    </row>
    <row r="471" spans="1:11" s="4" customFormat="1" x14ac:dyDescent="0.2">
      <c r="A471" s="177"/>
      <c r="B471" s="175"/>
      <c r="C471" s="783"/>
      <c r="D471" s="489"/>
      <c r="E471" s="405"/>
      <c r="F471" s="425"/>
      <c r="G471" s="425"/>
      <c r="H471" s="405"/>
      <c r="I471" s="409"/>
      <c r="J471" s="410"/>
      <c r="K471" s="437"/>
    </row>
    <row r="472" spans="1:11" s="4" customFormat="1" x14ac:dyDescent="0.2">
      <c r="A472" s="177"/>
      <c r="B472" s="175"/>
      <c r="C472" s="783"/>
      <c r="D472" s="489"/>
      <c r="E472" s="405"/>
      <c r="F472" s="425"/>
      <c r="G472" s="425"/>
      <c r="H472" s="405"/>
      <c r="I472" s="409"/>
      <c r="J472" s="410"/>
      <c r="K472" s="437"/>
    </row>
    <row r="473" spans="1:11" s="4" customFormat="1" ht="9" customHeight="1" x14ac:dyDescent="0.2">
      <c r="A473" s="177"/>
      <c r="B473" s="175"/>
      <c r="C473" s="783"/>
      <c r="D473" s="489"/>
      <c r="E473" s="405"/>
      <c r="F473" s="425"/>
      <c r="G473" s="425"/>
      <c r="H473" s="405"/>
      <c r="I473" s="409"/>
      <c r="J473" s="410"/>
      <c r="K473" s="437"/>
    </row>
    <row r="474" spans="1:11" s="4" customFormat="1" ht="15.75" thickBot="1" x14ac:dyDescent="0.3">
      <c r="A474" s="264"/>
      <c r="B474" s="265" t="s">
        <v>111</v>
      </c>
      <c r="C474" s="781"/>
      <c r="D474" s="500"/>
      <c r="E474" s="412"/>
      <c r="F474" s="412"/>
      <c r="G474" s="412"/>
      <c r="H474" s="411"/>
      <c r="I474" s="413"/>
      <c r="J474" s="413">
        <f>SUM(J448:J473)</f>
        <v>6700312.8700000001</v>
      </c>
      <c r="K474" s="437">
        <v>13</v>
      </c>
    </row>
    <row r="475" spans="1:11" s="4" customFormat="1" ht="15" thickTop="1" x14ac:dyDescent="0.2">
      <c r="A475" s="177"/>
      <c r="B475" s="224"/>
      <c r="C475" s="779"/>
      <c r="D475" s="444"/>
      <c r="E475" s="425"/>
      <c r="F475" s="425"/>
      <c r="G475" s="425"/>
      <c r="H475" s="405"/>
      <c r="I475" s="409"/>
      <c r="J475" s="410"/>
      <c r="K475" s="437"/>
    </row>
    <row r="476" spans="1:11" s="4" customFormat="1" ht="15" x14ac:dyDescent="0.2">
      <c r="A476" s="177"/>
      <c r="B476" s="258" t="s">
        <v>1031</v>
      </c>
      <c r="C476" s="779"/>
      <c r="D476" s="444"/>
      <c r="E476" s="425"/>
      <c r="F476" s="425"/>
      <c r="G476" s="425"/>
      <c r="H476" s="405"/>
      <c r="I476" s="409"/>
      <c r="J476" s="410"/>
      <c r="K476" s="437"/>
    </row>
    <row r="477" spans="1:11" s="4" customFormat="1" x14ac:dyDescent="0.2">
      <c r="A477" s="177"/>
      <c r="B477" s="244"/>
      <c r="C477" s="783"/>
      <c r="D477" s="489"/>
      <c r="E477" s="405"/>
      <c r="F477" s="425"/>
      <c r="G477" s="425"/>
      <c r="H477" s="405"/>
      <c r="I477" s="409"/>
      <c r="J477" s="410"/>
      <c r="K477" s="437"/>
    </row>
    <row r="478" spans="1:11" s="4" customFormat="1" ht="71.25" customHeight="1" x14ac:dyDescent="0.2">
      <c r="A478" s="177"/>
      <c r="B478" s="34" t="s">
        <v>1036</v>
      </c>
      <c r="C478" s="783"/>
      <c r="D478" s="489"/>
      <c r="E478" s="405"/>
      <c r="F478" s="425"/>
      <c r="G478" s="425"/>
      <c r="H478" s="405"/>
      <c r="I478" s="409"/>
      <c r="J478" s="410"/>
      <c r="K478" s="437"/>
    </row>
    <row r="479" spans="1:11" s="4" customFormat="1" x14ac:dyDescent="0.2">
      <c r="A479" s="177"/>
      <c r="B479" s="244"/>
      <c r="C479" s="783"/>
      <c r="D479" s="489"/>
      <c r="E479" s="405"/>
      <c r="F479" s="425"/>
      <c r="G479" s="425"/>
      <c r="H479" s="405"/>
      <c r="I479" s="409"/>
      <c r="J479" s="410"/>
      <c r="K479" s="437"/>
    </row>
    <row r="480" spans="1:11" s="4" customFormat="1" ht="15" customHeight="1" x14ac:dyDescent="0.2">
      <c r="A480" s="177" t="s">
        <v>77</v>
      </c>
      <c r="B480" s="175" t="s">
        <v>1037</v>
      </c>
      <c r="C480" s="783">
        <v>2</v>
      </c>
      <c r="D480" s="489" t="s">
        <v>199</v>
      </c>
      <c r="E480" s="545">
        <v>0</v>
      </c>
      <c r="F480" s="545">
        <v>0</v>
      </c>
      <c r="G480" s="545">
        <v>0</v>
      </c>
      <c r="H480" s="545">
        <v>12837.35</v>
      </c>
      <c r="I480" s="546">
        <f>E480+F480+G480+H480</f>
        <v>12837.35</v>
      </c>
      <c r="J480" s="547">
        <f>I480*C480</f>
        <v>25674.7</v>
      </c>
      <c r="K480" s="437"/>
    </row>
    <row r="481" spans="1:11" s="4" customFormat="1" x14ac:dyDescent="0.2">
      <c r="A481" s="177"/>
      <c r="B481" s="224"/>
      <c r="C481" s="779"/>
      <c r="D481" s="444"/>
      <c r="E481" s="425"/>
      <c r="F481" s="425"/>
      <c r="G481" s="425"/>
      <c r="H481" s="405"/>
      <c r="I481" s="409"/>
      <c r="J481" s="410"/>
      <c r="K481" s="437"/>
    </row>
    <row r="482" spans="1:11" s="4" customFormat="1" ht="99.75" x14ac:dyDescent="0.2">
      <c r="A482" s="177"/>
      <c r="B482" s="34" t="s">
        <v>1038</v>
      </c>
      <c r="C482" s="783"/>
      <c r="D482" s="489"/>
      <c r="E482" s="405"/>
      <c r="F482" s="425"/>
      <c r="G482" s="425"/>
      <c r="H482" s="405"/>
      <c r="I482" s="409"/>
      <c r="J482" s="410"/>
      <c r="K482" s="437"/>
    </row>
    <row r="483" spans="1:11" s="4" customFormat="1" ht="9.75" customHeight="1" x14ac:dyDescent="0.2">
      <c r="A483" s="177"/>
      <c r="B483" s="224"/>
      <c r="C483" s="779"/>
      <c r="D483" s="444"/>
      <c r="E483" s="425"/>
      <c r="F483" s="425"/>
      <c r="G483" s="425"/>
      <c r="H483" s="405"/>
      <c r="I483" s="409"/>
      <c r="J483" s="410"/>
      <c r="K483" s="437"/>
    </row>
    <row r="484" spans="1:11" s="4" customFormat="1" ht="15" customHeight="1" x14ac:dyDescent="0.2">
      <c r="A484" s="177" t="s">
        <v>78</v>
      </c>
      <c r="B484" s="175" t="s">
        <v>1039</v>
      </c>
      <c r="C484" s="783">
        <v>15</v>
      </c>
      <c r="D484" s="489" t="s">
        <v>199</v>
      </c>
      <c r="E484" s="545">
        <v>0</v>
      </c>
      <c r="F484" s="545">
        <v>0</v>
      </c>
      <c r="G484" s="545">
        <v>0</v>
      </c>
      <c r="H484" s="545">
        <v>18574.939999999999</v>
      </c>
      <c r="I484" s="546">
        <f>E484+F484+G484+H484</f>
        <v>18574.939999999999</v>
      </c>
      <c r="J484" s="547">
        <f>I484*C484</f>
        <v>278624.09999999998</v>
      </c>
      <c r="K484" s="437"/>
    </row>
    <row r="485" spans="1:11" s="4" customFormat="1" ht="9" customHeight="1" x14ac:dyDescent="0.2">
      <c r="A485" s="177"/>
      <c r="B485" s="224"/>
      <c r="C485" s="779"/>
      <c r="D485" s="444"/>
      <c r="E485" s="425"/>
      <c r="F485" s="425"/>
      <c r="G485" s="425"/>
      <c r="H485" s="405"/>
      <c r="I485" s="409"/>
      <c r="J485" s="410"/>
      <c r="K485" s="437"/>
    </row>
    <row r="486" spans="1:11" s="4" customFormat="1" ht="15" x14ac:dyDescent="0.2">
      <c r="A486" s="177"/>
      <c r="B486" s="258" t="s">
        <v>1031</v>
      </c>
      <c r="C486" s="779"/>
      <c r="D486" s="489"/>
      <c r="E486" s="405"/>
      <c r="F486" s="425"/>
      <c r="G486" s="425"/>
      <c r="H486" s="405"/>
      <c r="I486" s="409"/>
      <c r="J486" s="410"/>
      <c r="K486" s="437"/>
    </row>
    <row r="487" spans="1:11" s="4" customFormat="1" ht="9.75" customHeight="1" x14ac:dyDescent="0.2">
      <c r="A487" s="177"/>
      <c r="B487" s="175"/>
      <c r="C487" s="783"/>
      <c r="D487" s="489"/>
      <c r="E487" s="405"/>
      <c r="F487" s="425"/>
      <c r="G487" s="425"/>
      <c r="H487" s="405"/>
      <c r="I487" s="409"/>
      <c r="J487" s="410"/>
      <c r="K487" s="437"/>
    </row>
    <row r="488" spans="1:11" s="4" customFormat="1" ht="99.75" x14ac:dyDescent="0.2">
      <c r="A488" s="177"/>
      <c r="B488" s="34" t="s">
        <v>1040</v>
      </c>
      <c r="C488" s="783"/>
      <c r="D488" s="489"/>
      <c r="E488" s="405"/>
      <c r="F488" s="425"/>
      <c r="G488" s="425"/>
      <c r="H488" s="405"/>
      <c r="I488" s="409"/>
      <c r="J488" s="410"/>
      <c r="K488" s="437"/>
    </row>
    <row r="489" spans="1:11" s="4" customFormat="1" ht="10.5" customHeight="1" x14ac:dyDescent="0.2">
      <c r="A489" s="177"/>
      <c r="B489" s="175"/>
      <c r="C489" s="783"/>
      <c r="D489" s="489"/>
      <c r="E489" s="405"/>
      <c r="F489" s="425"/>
      <c r="G489" s="425"/>
      <c r="H489" s="405"/>
      <c r="I489" s="409"/>
      <c r="J489" s="410"/>
      <c r="K489" s="437"/>
    </row>
    <row r="490" spans="1:11" s="4" customFormat="1" ht="28.5" x14ac:dyDescent="0.2">
      <c r="A490" s="28" t="s">
        <v>79</v>
      </c>
      <c r="B490" s="175" t="s">
        <v>1041</v>
      </c>
      <c r="C490" s="773">
        <v>1</v>
      </c>
      <c r="D490" s="451" t="s">
        <v>199</v>
      </c>
      <c r="E490" s="545">
        <v>0</v>
      </c>
      <c r="F490" s="545">
        <v>0</v>
      </c>
      <c r="G490" s="545">
        <v>0</v>
      </c>
      <c r="H490" s="545">
        <v>19617.63</v>
      </c>
      <c r="I490" s="546">
        <f>E490+F490+G490+H490</f>
        <v>19617.63</v>
      </c>
      <c r="J490" s="547">
        <f>I490*C490</f>
        <v>19617.63</v>
      </c>
      <c r="K490" s="437"/>
    </row>
    <row r="491" spans="1:11" s="4" customFormat="1" ht="9.75" customHeight="1" x14ac:dyDescent="0.2">
      <c r="A491" s="28"/>
      <c r="B491" s="175"/>
      <c r="C491" s="773"/>
      <c r="D491" s="451"/>
      <c r="E491" s="405"/>
      <c r="F491" s="425"/>
      <c r="G491" s="425"/>
      <c r="H491" s="405"/>
      <c r="I491" s="409"/>
      <c r="J491" s="410"/>
      <c r="K491" s="437"/>
    </row>
    <row r="492" spans="1:11" s="4" customFormat="1" ht="28.5" x14ac:dyDescent="0.2">
      <c r="A492" s="28" t="s">
        <v>80</v>
      </c>
      <c r="B492" s="175" t="s">
        <v>1042</v>
      </c>
      <c r="C492" s="773">
        <v>3</v>
      </c>
      <c r="D492" s="451" t="s">
        <v>199</v>
      </c>
      <c r="E492" s="545">
        <v>0</v>
      </c>
      <c r="F492" s="545">
        <v>0</v>
      </c>
      <c r="G492" s="545">
        <v>0</v>
      </c>
      <c r="H492" s="545">
        <v>11064.44</v>
      </c>
      <c r="I492" s="546">
        <f>E492+F492+G492+H492</f>
        <v>11064.44</v>
      </c>
      <c r="J492" s="547">
        <f>I492*C492</f>
        <v>33193.32</v>
      </c>
      <c r="K492" s="437"/>
    </row>
    <row r="493" spans="1:11" s="4" customFormat="1" ht="3.75" customHeight="1" x14ac:dyDescent="0.2">
      <c r="A493" s="177"/>
      <c r="B493" s="175"/>
      <c r="C493" s="783"/>
      <c r="D493" s="489"/>
      <c r="E493" s="405"/>
      <c r="F493" s="425"/>
      <c r="G493" s="425"/>
      <c r="H493" s="405"/>
      <c r="I493" s="409"/>
      <c r="J493" s="410"/>
      <c r="K493" s="437"/>
    </row>
    <row r="494" spans="1:11" s="4" customFormat="1" ht="9" hidden="1" customHeight="1" x14ac:dyDescent="0.2">
      <c r="A494" s="177"/>
      <c r="B494" s="175"/>
      <c r="C494" s="783"/>
      <c r="D494" s="489"/>
      <c r="E494" s="405"/>
      <c r="F494" s="425"/>
      <c r="G494" s="425"/>
      <c r="H494" s="405"/>
      <c r="I494" s="409"/>
      <c r="J494" s="410"/>
      <c r="K494" s="437"/>
    </row>
    <row r="495" spans="1:11" s="4" customFormat="1" ht="9" customHeight="1" x14ac:dyDescent="0.2">
      <c r="A495" s="177"/>
      <c r="B495" s="175"/>
      <c r="C495" s="783"/>
      <c r="D495" s="489"/>
      <c r="E495" s="405"/>
      <c r="F495" s="425"/>
      <c r="G495" s="425"/>
      <c r="H495" s="405"/>
      <c r="I495" s="409"/>
      <c r="J495" s="410"/>
      <c r="K495" s="437"/>
    </row>
    <row r="496" spans="1:11" s="4" customFormat="1" ht="9" customHeight="1" x14ac:dyDescent="0.2">
      <c r="A496" s="177"/>
      <c r="B496" s="175"/>
      <c r="C496" s="783"/>
      <c r="D496" s="489"/>
      <c r="E496" s="405"/>
      <c r="F496" s="425"/>
      <c r="G496" s="425"/>
      <c r="H496" s="405"/>
      <c r="I496" s="409"/>
      <c r="J496" s="410"/>
      <c r="K496" s="437"/>
    </row>
    <row r="497" spans="1:11" s="4" customFormat="1" ht="9.75" customHeight="1" x14ac:dyDescent="0.2">
      <c r="A497" s="177"/>
      <c r="B497" s="175"/>
      <c r="C497" s="783"/>
      <c r="D497" s="489"/>
      <c r="E497" s="405"/>
      <c r="F497" s="425"/>
      <c r="G497" s="425"/>
      <c r="H497" s="405"/>
      <c r="I497" s="409"/>
      <c r="J497" s="410"/>
      <c r="K497" s="437"/>
    </row>
    <row r="498" spans="1:11" s="4" customFormat="1" ht="15.75" thickBot="1" x14ac:dyDescent="0.3">
      <c r="A498" s="264"/>
      <c r="B498" s="265" t="s">
        <v>111</v>
      </c>
      <c r="C498" s="781"/>
      <c r="D498" s="500"/>
      <c r="E498" s="412"/>
      <c r="F498" s="412"/>
      <c r="G498" s="412"/>
      <c r="H498" s="411"/>
      <c r="I498" s="413"/>
      <c r="J498" s="413">
        <f>SUM(J478:J497)</f>
        <v>357109.75</v>
      </c>
      <c r="K498" s="437">
        <v>14</v>
      </c>
    </row>
    <row r="499" spans="1:11" s="4" customFormat="1" ht="15" thickTop="1" x14ac:dyDescent="0.2">
      <c r="A499" s="177"/>
      <c r="B499" s="175"/>
      <c r="C499" s="783"/>
      <c r="D499" s="489"/>
      <c r="E499" s="405"/>
      <c r="F499" s="425"/>
      <c r="G499" s="425"/>
      <c r="H499" s="405"/>
      <c r="I499" s="409"/>
      <c r="J499" s="410"/>
      <c r="K499" s="437"/>
    </row>
    <row r="500" spans="1:11" s="4" customFormat="1" ht="15" x14ac:dyDescent="0.2">
      <c r="A500" s="177"/>
      <c r="B500" s="258" t="s">
        <v>1031</v>
      </c>
      <c r="C500" s="783"/>
      <c r="D500" s="489"/>
      <c r="E500" s="405"/>
      <c r="F500" s="425"/>
      <c r="G500" s="425"/>
      <c r="H500" s="405"/>
      <c r="I500" s="409"/>
      <c r="J500" s="410"/>
      <c r="K500" s="437"/>
    </row>
    <row r="501" spans="1:11" s="4" customFormat="1" x14ac:dyDescent="0.2">
      <c r="A501" s="177"/>
      <c r="B501" s="175"/>
      <c r="C501" s="783"/>
      <c r="D501" s="489"/>
      <c r="E501" s="405"/>
      <c r="F501" s="425"/>
      <c r="G501" s="425"/>
      <c r="H501" s="405"/>
      <c r="I501" s="409"/>
      <c r="J501" s="410"/>
      <c r="K501" s="437"/>
    </row>
    <row r="502" spans="1:11" s="4" customFormat="1" ht="99.75" x14ac:dyDescent="0.2">
      <c r="A502" s="177"/>
      <c r="B502" s="244" t="s">
        <v>1043</v>
      </c>
      <c r="C502" s="783"/>
      <c r="D502" s="489"/>
      <c r="E502" s="405"/>
      <c r="F502" s="425"/>
      <c r="G502" s="425"/>
      <c r="H502" s="405"/>
      <c r="I502" s="409"/>
      <c r="J502" s="410"/>
      <c r="K502" s="437"/>
    </row>
    <row r="503" spans="1:11" s="4" customFormat="1" ht="9" customHeight="1" x14ac:dyDescent="0.2">
      <c r="A503" s="177"/>
      <c r="B503" s="175"/>
      <c r="C503" s="783"/>
      <c r="D503" s="489"/>
      <c r="E503" s="405"/>
      <c r="F503" s="425"/>
      <c r="G503" s="425"/>
      <c r="H503" s="405"/>
      <c r="I503" s="409"/>
      <c r="J503" s="410"/>
      <c r="K503" s="437"/>
    </row>
    <row r="504" spans="1:11" s="4" customFormat="1" ht="28.5" x14ac:dyDescent="0.2">
      <c r="A504" s="28" t="s">
        <v>77</v>
      </c>
      <c r="B504" s="175" t="s">
        <v>1044</v>
      </c>
      <c r="C504" s="783">
        <v>1</v>
      </c>
      <c r="D504" s="489" t="s">
        <v>199</v>
      </c>
      <c r="E504" s="545">
        <v>0</v>
      </c>
      <c r="F504" s="545">
        <v>0</v>
      </c>
      <c r="G504" s="545">
        <v>0</v>
      </c>
      <c r="H504" s="545">
        <v>35453.360000000001</v>
      </c>
      <c r="I504" s="546">
        <f>E504+F504+G504+H504</f>
        <v>35453.360000000001</v>
      </c>
      <c r="J504" s="547">
        <f>I504*C504</f>
        <v>35453.360000000001</v>
      </c>
      <c r="K504" s="437"/>
    </row>
    <row r="505" spans="1:11" s="4" customFormat="1" x14ac:dyDescent="0.2">
      <c r="A505" s="28"/>
      <c r="B505" s="224"/>
      <c r="C505" s="779"/>
      <c r="D505" s="489"/>
      <c r="E505" s="405"/>
      <c r="F505" s="425"/>
      <c r="G505" s="425"/>
      <c r="H505" s="405"/>
      <c r="I505" s="409"/>
      <c r="J505" s="410"/>
      <c r="K505" s="437"/>
    </row>
    <row r="506" spans="1:11" s="4" customFormat="1" x14ac:dyDescent="0.2">
      <c r="A506" s="28"/>
      <c r="B506" s="244" t="s">
        <v>1045</v>
      </c>
      <c r="C506" s="783"/>
      <c r="D506" s="489"/>
      <c r="E506" s="405"/>
      <c r="F506" s="425"/>
      <c r="G506" s="425"/>
      <c r="H506" s="405"/>
      <c r="I506" s="409"/>
      <c r="J506" s="410"/>
      <c r="K506" s="437"/>
    </row>
    <row r="507" spans="1:11" s="4" customFormat="1" ht="9.75" customHeight="1" x14ac:dyDescent="0.2">
      <c r="A507" s="28"/>
      <c r="B507" s="244"/>
      <c r="C507" s="783"/>
      <c r="D507" s="489"/>
      <c r="E507" s="405"/>
      <c r="F507" s="425"/>
      <c r="G507" s="425"/>
      <c r="H507" s="405"/>
      <c r="I507" s="409"/>
      <c r="J507" s="410"/>
      <c r="K507" s="437"/>
    </row>
    <row r="508" spans="1:11" s="4" customFormat="1" ht="28.5" x14ac:dyDescent="0.2">
      <c r="A508" s="28" t="s">
        <v>78</v>
      </c>
      <c r="B508" s="175" t="s">
        <v>1046</v>
      </c>
      <c r="C508" s="783">
        <v>8</v>
      </c>
      <c r="D508" s="489" t="s">
        <v>199</v>
      </c>
      <c r="E508" s="545">
        <v>0</v>
      </c>
      <c r="F508" s="545">
        <v>0</v>
      </c>
      <c r="G508" s="545">
        <v>0</v>
      </c>
      <c r="H508" s="545">
        <v>30280.77</v>
      </c>
      <c r="I508" s="546">
        <f>E508+F508+G508+H508</f>
        <v>30280.77</v>
      </c>
      <c r="J508" s="547">
        <f>I508*C508</f>
        <v>242246.16</v>
      </c>
      <c r="K508" s="437"/>
    </row>
    <row r="509" spans="1:11" s="4" customFormat="1" x14ac:dyDescent="0.2">
      <c r="A509" s="28"/>
      <c r="B509" s="224"/>
      <c r="C509" s="779"/>
      <c r="D509" s="489"/>
      <c r="E509" s="405"/>
      <c r="F509" s="425"/>
      <c r="G509" s="425"/>
      <c r="H509" s="405"/>
      <c r="I509" s="409"/>
      <c r="J509" s="410"/>
      <c r="K509" s="437"/>
    </row>
    <row r="510" spans="1:11" s="4" customFormat="1" ht="57" x14ac:dyDescent="0.2">
      <c r="A510" s="28"/>
      <c r="B510" s="244" t="s">
        <v>1047</v>
      </c>
      <c r="C510" s="783"/>
      <c r="D510" s="489"/>
      <c r="E510" s="405"/>
      <c r="F510" s="425"/>
      <c r="G510" s="425"/>
      <c r="H510" s="405"/>
      <c r="I510" s="409"/>
      <c r="J510" s="410"/>
      <c r="K510" s="437"/>
    </row>
    <row r="511" spans="1:11" s="4" customFormat="1" x14ac:dyDescent="0.2">
      <c r="A511" s="28"/>
      <c r="B511" s="175"/>
      <c r="C511" s="783"/>
      <c r="D511" s="489"/>
      <c r="E511" s="405"/>
      <c r="F511" s="425"/>
      <c r="G511" s="425"/>
      <c r="H511" s="405"/>
      <c r="I511" s="409"/>
      <c r="J511" s="410"/>
      <c r="K511" s="437"/>
    </row>
    <row r="512" spans="1:11" s="4" customFormat="1" x14ac:dyDescent="0.2">
      <c r="A512" s="28" t="s">
        <v>79</v>
      </c>
      <c r="B512" s="175" t="s">
        <v>1048</v>
      </c>
      <c r="C512" s="783">
        <v>8</v>
      </c>
      <c r="D512" s="489" t="s">
        <v>199</v>
      </c>
      <c r="E512" s="545">
        <v>0</v>
      </c>
      <c r="F512" s="545">
        <v>0</v>
      </c>
      <c r="G512" s="545">
        <v>0</v>
      </c>
      <c r="H512" s="545">
        <v>29297.26</v>
      </c>
      <c r="I512" s="546">
        <f>E512+F512+G512+H512</f>
        <v>29297.26</v>
      </c>
      <c r="J512" s="547">
        <f>I512*C512</f>
        <v>234378.08</v>
      </c>
      <c r="K512" s="437"/>
    </row>
    <row r="513" spans="1:11" s="4" customFormat="1" ht="12.75" customHeight="1" x14ac:dyDescent="0.2">
      <c r="A513" s="28"/>
      <c r="B513" s="175"/>
      <c r="C513" s="783"/>
      <c r="D513" s="489"/>
      <c r="E513" s="405"/>
      <c r="F513" s="425"/>
      <c r="G513" s="425"/>
      <c r="H513" s="405"/>
      <c r="I513" s="409"/>
      <c r="J513" s="410"/>
      <c r="K513" s="437"/>
    </row>
    <row r="514" spans="1:11" s="4" customFormat="1" x14ac:dyDescent="0.2">
      <c r="A514" s="28" t="s">
        <v>80</v>
      </c>
      <c r="B514" s="175" t="s">
        <v>1049</v>
      </c>
      <c r="C514" s="783">
        <v>39</v>
      </c>
      <c r="D514" s="489" t="s">
        <v>199</v>
      </c>
      <c r="E514" s="545">
        <v>0</v>
      </c>
      <c r="F514" s="545">
        <v>0</v>
      </c>
      <c r="G514" s="545">
        <v>0</v>
      </c>
      <c r="H514" s="545">
        <v>43366.57</v>
      </c>
      <c r="I514" s="546">
        <f>E514+F514+G514+H514</f>
        <v>43366.57</v>
      </c>
      <c r="J514" s="547">
        <f>I514*C514</f>
        <v>1691296.23</v>
      </c>
      <c r="K514" s="437"/>
    </row>
    <row r="515" spans="1:11" s="4" customFormat="1" ht="12" customHeight="1" x14ac:dyDescent="0.2">
      <c r="A515" s="28"/>
      <c r="B515" s="175"/>
      <c r="C515" s="783"/>
      <c r="D515" s="489"/>
      <c r="E515" s="405"/>
      <c r="F515" s="425"/>
      <c r="G515" s="425"/>
      <c r="H515" s="405"/>
      <c r="I515" s="409"/>
      <c r="J515" s="410"/>
      <c r="K515" s="437"/>
    </row>
    <row r="516" spans="1:11" s="4" customFormat="1" x14ac:dyDescent="0.2">
      <c r="A516" s="28" t="s">
        <v>81</v>
      </c>
      <c r="B516" s="175" t="s">
        <v>1050</v>
      </c>
      <c r="C516" s="783">
        <v>1</v>
      </c>
      <c r="D516" s="489" t="s">
        <v>199</v>
      </c>
      <c r="E516" s="545">
        <v>0</v>
      </c>
      <c r="F516" s="545">
        <v>0</v>
      </c>
      <c r="G516" s="545">
        <v>0</v>
      </c>
      <c r="H516" s="545">
        <v>43366.57</v>
      </c>
      <c r="I516" s="546">
        <f>E516+F516+G516+H516</f>
        <v>43366.57</v>
      </c>
      <c r="J516" s="547">
        <f>I516*C516</f>
        <v>43366.57</v>
      </c>
      <c r="K516" s="437"/>
    </row>
    <row r="517" spans="1:11" s="4" customFormat="1" x14ac:dyDescent="0.2">
      <c r="A517" s="177"/>
      <c r="B517" s="175"/>
      <c r="C517" s="783"/>
      <c r="D517" s="489"/>
      <c r="E517" s="405"/>
      <c r="F517" s="425"/>
      <c r="G517" s="425"/>
      <c r="H517" s="405"/>
      <c r="I517" s="409"/>
      <c r="J517" s="410"/>
      <c r="K517" s="437"/>
    </row>
    <row r="518" spans="1:11" s="4" customFormat="1" x14ac:dyDescent="0.2">
      <c r="A518" s="177"/>
      <c r="B518" s="175"/>
      <c r="C518" s="783"/>
      <c r="D518" s="489"/>
      <c r="E518" s="405"/>
      <c r="F518" s="425"/>
      <c r="G518" s="425"/>
      <c r="H518" s="405"/>
      <c r="I518" s="409"/>
      <c r="J518" s="410"/>
      <c r="K518" s="437"/>
    </row>
    <row r="519" spans="1:11" s="4" customFormat="1" x14ac:dyDescent="0.2">
      <c r="A519" s="177"/>
      <c r="B519" s="175"/>
      <c r="C519" s="783"/>
      <c r="D519" s="489"/>
      <c r="E519" s="405"/>
      <c r="F519" s="425"/>
      <c r="G519" s="425"/>
      <c r="H519" s="405"/>
      <c r="I519" s="409"/>
      <c r="J519" s="410"/>
      <c r="K519" s="437"/>
    </row>
    <row r="520" spans="1:11" s="4" customFormat="1" x14ac:dyDescent="0.2">
      <c r="A520" s="177"/>
      <c r="B520" s="175"/>
      <c r="C520" s="783"/>
      <c r="D520" s="489"/>
      <c r="E520" s="405"/>
      <c r="F520" s="425"/>
      <c r="G520" s="425"/>
      <c r="H520" s="405"/>
      <c r="I520" s="409"/>
      <c r="J520" s="410"/>
      <c r="K520" s="437"/>
    </row>
    <row r="521" spans="1:11" s="4" customFormat="1" ht="23.25" customHeight="1" x14ac:dyDescent="0.2">
      <c r="A521" s="177"/>
      <c r="B521" s="175"/>
      <c r="C521" s="783"/>
      <c r="D521" s="489"/>
      <c r="E521" s="405"/>
      <c r="F521" s="425"/>
      <c r="G521" s="425"/>
      <c r="H521" s="405"/>
      <c r="I521" s="409"/>
      <c r="J521" s="410"/>
      <c r="K521" s="437"/>
    </row>
    <row r="522" spans="1:11" s="4" customFormat="1" hidden="1" x14ac:dyDescent="0.2">
      <c r="A522" s="177"/>
      <c r="B522" s="175"/>
      <c r="C522" s="783"/>
      <c r="D522" s="489"/>
      <c r="E522" s="405"/>
      <c r="F522" s="425"/>
      <c r="G522" s="425"/>
      <c r="H522" s="405"/>
      <c r="I522" s="409"/>
      <c r="J522" s="410"/>
      <c r="K522" s="437"/>
    </row>
    <row r="523" spans="1:11" s="4" customFormat="1" hidden="1" x14ac:dyDescent="0.2">
      <c r="A523" s="177"/>
      <c r="B523" s="175"/>
      <c r="C523" s="783"/>
      <c r="D523" s="489"/>
      <c r="E523" s="405"/>
      <c r="F523" s="425"/>
      <c r="G523" s="425"/>
      <c r="H523" s="405"/>
      <c r="I523" s="409"/>
      <c r="J523" s="410"/>
      <c r="K523" s="437"/>
    </row>
    <row r="524" spans="1:11" s="4" customFormat="1" hidden="1" x14ac:dyDescent="0.2">
      <c r="A524" s="177"/>
      <c r="B524" s="175"/>
      <c r="C524" s="783"/>
      <c r="D524" s="489"/>
      <c r="E524" s="405"/>
      <c r="F524" s="425"/>
      <c r="G524" s="425"/>
      <c r="H524" s="405"/>
      <c r="I524" s="409"/>
      <c r="J524" s="410"/>
      <c r="K524" s="437"/>
    </row>
    <row r="525" spans="1:11" s="4" customFormat="1" x14ac:dyDescent="0.2">
      <c r="A525" s="177"/>
      <c r="B525" s="175"/>
      <c r="C525" s="783"/>
      <c r="D525" s="489"/>
      <c r="E525" s="405"/>
      <c r="F525" s="425"/>
      <c r="G525" s="425"/>
      <c r="H525" s="405"/>
      <c r="I525" s="409"/>
      <c r="J525" s="410"/>
      <c r="K525" s="437"/>
    </row>
    <row r="526" spans="1:11" s="4" customFormat="1" ht="20.25" customHeight="1" x14ac:dyDescent="0.2">
      <c r="A526" s="177"/>
      <c r="B526" s="175"/>
      <c r="C526" s="783"/>
      <c r="D526" s="489"/>
      <c r="E526" s="405"/>
      <c r="F526" s="425"/>
      <c r="G526" s="425"/>
      <c r="H526" s="405"/>
      <c r="I526" s="409"/>
      <c r="J526" s="410"/>
      <c r="K526" s="437"/>
    </row>
    <row r="527" spans="1:11" s="4" customFormat="1" ht="10.5" customHeight="1" x14ac:dyDescent="0.2">
      <c r="A527" s="177"/>
      <c r="B527" s="175"/>
      <c r="C527" s="783"/>
      <c r="D527" s="489"/>
      <c r="E527" s="405"/>
      <c r="F527" s="425"/>
      <c r="G527" s="425"/>
      <c r="H527" s="405"/>
      <c r="I527" s="409"/>
      <c r="J527" s="410"/>
      <c r="K527" s="437"/>
    </row>
    <row r="528" spans="1:11" s="4" customFormat="1" ht="15.75" thickBot="1" x14ac:dyDescent="0.3">
      <c r="A528" s="264"/>
      <c r="B528" s="265" t="s">
        <v>111</v>
      </c>
      <c r="C528" s="781"/>
      <c r="D528" s="500"/>
      <c r="E528" s="412"/>
      <c r="F528" s="412"/>
      <c r="G528" s="412"/>
      <c r="H528" s="411"/>
      <c r="I528" s="413"/>
      <c r="J528" s="413">
        <f>SUM(J503:J527)</f>
        <v>2246740.4</v>
      </c>
      <c r="K528" s="437">
        <v>15</v>
      </c>
    </row>
    <row r="529" spans="1:11" s="4" customFormat="1" ht="15" thickTop="1" x14ac:dyDescent="0.2">
      <c r="A529" s="177"/>
      <c r="B529" s="271"/>
      <c r="C529" s="783"/>
      <c r="D529" s="489"/>
      <c r="E529" s="405"/>
      <c r="F529" s="425"/>
      <c r="G529" s="425"/>
      <c r="H529" s="405"/>
      <c r="I529" s="409"/>
      <c r="J529" s="410"/>
      <c r="K529" s="437"/>
    </row>
    <row r="530" spans="1:11" s="4" customFormat="1" ht="15" x14ac:dyDescent="0.2">
      <c r="A530" s="177"/>
      <c r="B530" s="258" t="s">
        <v>1031</v>
      </c>
      <c r="C530" s="783"/>
      <c r="D530" s="489"/>
      <c r="E530" s="405"/>
      <c r="F530" s="425"/>
      <c r="G530" s="425"/>
      <c r="H530" s="405"/>
      <c r="I530" s="409"/>
      <c r="J530" s="410"/>
      <c r="K530" s="437"/>
    </row>
    <row r="531" spans="1:11" s="4" customFormat="1" x14ac:dyDescent="0.2">
      <c r="A531" s="177"/>
      <c r="B531" s="175"/>
      <c r="C531" s="783"/>
      <c r="D531" s="489"/>
      <c r="E531" s="405"/>
      <c r="F531" s="425"/>
      <c r="G531" s="425"/>
      <c r="H531" s="405"/>
      <c r="I531" s="409"/>
      <c r="J531" s="410"/>
      <c r="K531" s="437"/>
    </row>
    <row r="532" spans="1:11" s="4" customFormat="1" ht="57.75" customHeight="1" x14ac:dyDescent="0.2">
      <c r="A532" s="177"/>
      <c r="B532" s="34" t="s">
        <v>1051</v>
      </c>
      <c r="C532" s="783"/>
      <c r="D532" s="489"/>
      <c r="E532" s="405"/>
      <c r="F532" s="425"/>
      <c r="G532" s="425"/>
      <c r="H532" s="405"/>
      <c r="I532" s="409"/>
      <c r="J532" s="410"/>
      <c r="K532" s="437"/>
    </row>
    <row r="533" spans="1:11" s="4" customFormat="1" ht="9.75" customHeight="1" x14ac:dyDescent="0.2">
      <c r="A533" s="177"/>
      <c r="B533" s="175"/>
      <c r="C533" s="783"/>
      <c r="D533" s="489"/>
      <c r="E533" s="405"/>
      <c r="F533" s="425"/>
      <c r="G533" s="425"/>
      <c r="H533" s="405"/>
      <c r="I533" s="409"/>
      <c r="J533" s="410"/>
      <c r="K533" s="437"/>
    </row>
    <row r="534" spans="1:11" s="4" customFormat="1" x14ac:dyDescent="0.2">
      <c r="A534" s="177" t="s">
        <v>77</v>
      </c>
      <c r="B534" s="175" t="s">
        <v>3717</v>
      </c>
      <c r="C534" s="783">
        <v>4</v>
      </c>
      <c r="D534" s="489" t="s">
        <v>199</v>
      </c>
      <c r="E534" s="545">
        <v>0</v>
      </c>
      <c r="F534" s="545">
        <v>0</v>
      </c>
      <c r="G534" s="545">
        <v>0</v>
      </c>
      <c r="H534" s="545">
        <v>38352.39</v>
      </c>
      <c r="I534" s="546">
        <f>E534+F534+G534+H534</f>
        <v>38352.39</v>
      </c>
      <c r="J534" s="547">
        <f>I534*C534</f>
        <v>153409.56</v>
      </c>
      <c r="K534" s="437"/>
    </row>
    <row r="535" spans="1:11" s="4" customFormat="1" ht="8.25" customHeight="1" x14ac:dyDescent="0.2">
      <c r="A535" s="177"/>
      <c r="B535" s="175"/>
      <c r="C535" s="783"/>
      <c r="D535" s="489"/>
      <c r="E535" s="405"/>
      <c r="F535" s="425"/>
      <c r="G535" s="425"/>
      <c r="H535" s="405"/>
      <c r="I535" s="409"/>
      <c r="J535" s="410"/>
      <c r="K535" s="437"/>
    </row>
    <row r="536" spans="1:11" s="4" customFormat="1" x14ac:dyDescent="0.2">
      <c r="A536" s="177" t="s">
        <v>78</v>
      </c>
      <c r="B536" s="175" t="s">
        <v>3718</v>
      </c>
      <c r="C536" s="783">
        <v>14</v>
      </c>
      <c r="D536" s="489" t="s">
        <v>199</v>
      </c>
      <c r="E536" s="545">
        <v>0</v>
      </c>
      <c r="F536" s="545">
        <v>0</v>
      </c>
      <c r="G536" s="545">
        <v>0</v>
      </c>
      <c r="H536" s="545">
        <v>43488.87</v>
      </c>
      <c r="I536" s="546">
        <f>E536+F536+G536+H536</f>
        <v>43488.87</v>
      </c>
      <c r="J536" s="547">
        <f>I536*C536</f>
        <v>608844.18000000005</v>
      </c>
      <c r="K536" s="437"/>
    </row>
    <row r="537" spans="1:11" s="4" customFormat="1" ht="19.5" customHeight="1" x14ac:dyDescent="0.2">
      <c r="A537" s="177"/>
      <c r="B537" s="224"/>
      <c r="C537" s="779"/>
      <c r="D537" s="489"/>
      <c r="E537" s="405"/>
      <c r="F537" s="425"/>
      <c r="G537" s="425"/>
      <c r="H537" s="405"/>
      <c r="I537" s="409"/>
      <c r="J537" s="410"/>
      <c r="K537" s="437"/>
    </row>
    <row r="538" spans="1:11" s="4" customFormat="1" ht="85.5" x14ac:dyDescent="0.2">
      <c r="A538" s="177"/>
      <c r="B538" s="244" t="s">
        <v>1052</v>
      </c>
      <c r="C538" s="783"/>
      <c r="D538" s="489"/>
      <c r="E538" s="405"/>
      <c r="F538" s="425"/>
      <c r="G538" s="425"/>
      <c r="H538" s="405"/>
      <c r="I538" s="409"/>
      <c r="J538" s="410"/>
      <c r="K538" s="437"/>
    </row>
    <row r="539" spans="1:11" s="4" customFormat="1" ht="9" customHeight="1" x14ac:dyDescent="0.2">
      <c r="A539" s="177"/>
      <c r="B539" s="244"/>
      <c r="C539" s="783"/>
      <c r="D539" s="489"/>
      <c r="E539" s="405"/>
      <c r="F539" s="425"/>
      <c r="G539" s="425"/>
      <c r="H539" s="405"/>
      <c r="I539" s="409"/>
      <c r="J539" s="410"/>
      <c r="K539" s="437"/>
    </row>
    <row r="540" spans="1:11" s="4" customFormat="1" x14ac:dyDescent="0.2">
      <c r="A540" s="177" t="s">
        <v>79</v>
      </c>
      <c r="B540" s="175" t="s">
        <v>1053</v>
      </c>
      <c r="C540" s="783">
        <v>1</v>
      </c>
      <c r="D540" s="489" t="s">
        <v>199</v>
      </c>
      <c r="E540" s="545">
        <v>0</v>
      </c>
      <c r="F540" s="545">
        <v>0</v>
      </c>
      <c r="G540" s="545">
        <v>0</v>
      </c>
      <c r="H540" s="545">
        <v>36708.980000000003</v>
      </c>
      <c r="I540" s="546">
        <f>E540+F540+G540+H540</f>
        <v>36708.980000000003</v>
      </c>
      <c r="J540" s="547">
        <f>I540*C540</f>
        <v>36708.980000000003</v>
      </c>
      <c r="K540" s="437"/>
    </row>
    <row r="541" spans="1:11" s="4" customFormat="1" x14ac:dyDescent="0.2">
      <c r="A541" s="177"/>
      <c r="B541" s="271"/>
      <c r="C541" s="783"/>
      <c r="D541" s="489"/>
      <c r="E541" s="405"/>
      <c r="F541" s="425"/>
      <c r="G541" s="425"/>
      <c r="H541" s="405"/>
      <c r="I541" s="409"/>
      <c r="J541" s="410"/>
      <c r="K541" s="437"/>
    </row>
    <row r="542" spans="1:11" s="4" customFormat="1" ht="71.25" customHeight="1" x14ac:dyDescent="0.2">
      <c r="A542" s="177"/>
      <c r="B542" s="34" t="s">
        <v>1054</v>
      </c>
      <c r="C542" s="783"/>
      <c r="D542" s="489"/>
      <c r="E542" s="405"/>
      <c r="F542" s="425"/>
      <c r="G542" s="425"/>
      <c r="H542" s="405"/>
      <c r="I542" s="409"/>
      <c r="J542" s="410"/>
      <c r="K542" s="437"/>
    </row>
    <row r="543" spans="1:11" s="4" customFormat="1" ht="9.75" customHeight="1" x14ac:dyDescent="0.2">
      <c r="A543" s="177"/>
      <c r="B543" s="175"/>
      <c r="C543" s="783"/>
      <c r="D543" s="489"/>
      <c r="E543" s="405"/>
      <c r="F543" s="425"/>
      <c r="G543" s="425"/>
      <c r="H543" s="405"/>
      <c r="I543" s="409"/>
      <c r="J543" s="410"/>
      <c r="K543" s="437"/>
    </row>
    <row r="544" spans="1:11" s="4" customFormat="1" x14ac:dyDescent="0.2">
      <c r="A544" s="177" t="s">
        <v>80</v>
      </c>
      <c r="B544" s="181" t="s">
        <v>1055</v>
      </c>
      <c r="C544" s="783">
        <v>1</v>
      </c>
      <c r="D544" s="489" t="s">
        <v>199</v>
      </c>
      <c r="E544" s="545">
        <v>0</v>
      </c>
      <c r="F544" s="545">
        <v>0</v>
      </c>
      <c r="G544" s="545">
        <v>0</v>
      </c>
      <c r="H544" s="545">
        <v>7139.13</v>
      </c>
      <c r="I544" s="546">
        <f>E544+F544+G544+H544</f>
        <v>7139.13</v>
      </c>
      <c r="J544" s="547">
        <f>I544*C544</f>
        <v>7139.13</v>
      </c>
      <c r="K544" s="437"/>
    </row>
    <row r="545" spans="1:12" s="4" customFormat="1" ht="11.25" customHeight="1" x14ac:dyDescent="0.2">
      <c r="A545" s="177"/>
      <c r="B545" s="175"/>
      <c r="C545" s="783"/>
      <c r="D545" s="489"/>
      <c r="E545" s="405"/>
      <c r="F545" s="425"/>
      <c r="G545" s="425"/>
      <c r="H545" s="405"/>
      <c r="I545" s="409"/>
      <c r="J545" s="410"/>
      <c r="K545" s="437"/>
    </row>
    <row r="546" spans="1:12" s="273" customFormat="1" x14ac:dyDescent="0.2">
      <c r="A546" s="272" t="s">
        <v>81</v>
      </c>
      <c r="B546" s="181" t="s">
        <v>1056</v>
      </c>
      <c r="C546" s="862">
        <v>1</v>
      </c>
      <c r="D546" s="511" t="s">
        <v>199</v>
      </c>
      <c r="E546" s="545">
        <v>0</v>
      </c>
      <c r="F546" s="545">
        <v>0</v>
      </c>
      <c r="G546" s="545">
        <v>0</v>
      </c>
      <c r="H546" s="545">
        <v>9735.18</v>
      </c>
      <c r="I546" s="546">
        <f>E546+F546+G546+H546</f>
        <v>9735.18</v>
      </c>
      <c r="J546" s="547">
        <f>I546*C546</f>
        <v>9735.18</v>
      </c>
      <c r="K546" s="437"/>
      <c r="L546" s="4"/>
    </row>
    <row r="547" spans="1:12" s="273" customFormat="1" x14ac:dyDescent="0.2">
      <c r="A547" s="272"/>
      <c r="B547" s="181"/>
      <c r="C547" s="862"/>
      <c r="D547" s="511"/>
      <c r="E547" s="512"/>
      <c r="F547" s="513"/>
      <c r="G547" s="513"/>
      <c r="H547" s="512"/>
      <c r="I547" s="514"/>
      <c r="J547" s="515"/>
      <c r="K547" s="436"/>
    </row>
    <row r="548" spans="1:12" s="273" customFormat="1" x14ac:dyDescent="0.2">
      <c r="A548" s="272"/>
      <c r="B548" s="181"/>
      <c r="C548" s="862"/>
      <c r="D548" s="511"/>
      <c r="E548" s="512"/>
      <c r="F548" s="513"/>
      <c r="G548" s="513"/>
      <c r="H548" s="512"/>
      <c r="I548" s="514"/>
      <c r="J548" s="515"/>
      <c r="K548" s="436"/>
    </row>
    <row r="549" spans="1:12" s="273" customFormat="1" hidden="1" x14ac:dyDescent="0.2">
      <c r="A549" s="272"/>
      <c r="B549" s="181"/>
      <c r="C549" s="862"/>
      <c r="D549" s="511"/>
      <c r="E549" s="512"/>
      <c r="F549" s="513"/>
      <c r="G549" s="513"/>
      <c r="H549" s="512"/>
      <c r="I549" s="514"/>
      <c r="J549" s="515"/>
      <c r="K549" s="436"/>
    </row>
    <row r="550" spans="1:12" s="273" customFormat="1" hidden="1" x14ac:dyDescent="0.2">
      <c r="A550" s="272"/>
      <c r="B550" s="181"/>
      <c r="C550" s="862"/>
      <c r="D550" s="511"/>
      <c r="E550" s="512"/>
      <c r="F550" s="513"/>
      <c r="G550" s="513"/>
      <c r="H550" s="512"/>
      <c r="I550" s="514"/>
      <c r="J550" s="515"/>
      <c r="K550" s="436"/>
    </row>
    <row r="551" spans="1:12" s="273" customFormat="1" x14ac:dyDescent="0.2">
      <c r="A551" s="272"/>
      <c r="B551" s="181"/>
      <c r="C551" s="862"/>
      <c r="D551" s="511"/>
      <c r="E551" s="512"/>
      <c r="F551" s="513"/>
      <c r="G551" s="513"/>
      <c r="H551" s="512"/>
      <c r="I551" s="514"/>
      <c r="J551" s="515"/>
      <c r="K551" s="436"/>
    </row>
    <row r="552" spans="1:12" s="273" customFormat="1" x14ac:dyDescent="0.2">
      <c r="A552" s="272"/>
      <c r="B552" s="181"/>
      <c r="C552" s="862"/>
      <c r="D552" s="511"/>
      <c r="E552" s="512"/>
      <c r="F552" s="513"/>
      <c r="G552" s="513"/>
      <c r="H552" s="512"/>
      <c r="I552" s="514"/>
      <c r="J552" s="515"/>
      <c r="K552" s="436"/>
    </row>
    <row r="553" spans="1:12" s="273" customFormat="1" x14ac:dyDescent="0.2">
      <c r="A553" s="272"/>
      <c r="B553" s="181"/>
      <c r="C553" s="862"/>
      <c r="D553" s="511"/>
      <c r="E553" s="512"/>
      <c r="F553" s="513"/>
      <c r="G553" s="513"/>
      <c r="H553" s="512"/>
      <c r="I553" s="514"/>
      <c r="J553" s="515"/>
      <c r="K553" s="436"/>
    </row>
    <row r="554" spans="1:12" s="273" customFormat="1" x14ac:dyDescent="0.2">
      <c r="A554" s="272"/>
      <c r="B554" s="181"/>
      <c r="C554" s="862"/>
      <c r="D554" s="511"/>
      <c r="E554" s="512"/>
      <c r="F554" s="513"/>
      <c r="G554" s="513"/>
      <c r="H554" s="512"/>
      <c r="I554" s="514"/>
      <c r="J554" s="515"/>
      <c r="K554" s="436"/>
    </row>
    <row r="555" spans="1:12" s="273" customFormat="1" x14ac:dyDescent="0.2">
      <c r="A555" s="272"/>
      <c r="B555" s="181"/>
      <c r="C555" s="862"/>
      <c r="D555" s="511"/>
      <c r="E555" s="512"/>
      <c r="F555" s="513"/>
      <c r="G555" s="513"/>
      <c r="H555" s="512"/>
      <c r="I555" s="514"/>
      <c r="J555" s="515"/>
      <c r="K555" s="436"/>
    </row>
    <row r="556" spans="1:12" s="273" customFormat="1" ht="12" customHeight="1" x14ac:dyDescent="0.2">
      <c r="A556" s="272"/>
      <c r="B556" s="181"/>
      <c r="C556" s="862"/>
      <c r="D556" s="511"/>
      <c r="E556" s="512"/>
      <c r="F556" s="513"/>
      <c r="G556" s="513"/>
      <c r="H556" s="512"/>
      <c r="I556" s="514"/>
      <c r="J556" s="515"/>
      <c r="K556" s="436"/>
    </row>
    <row r="557" spans="1:12" s="4" customFormat="1" ht="15.75" thickBot="1" x14ac:dyDescent="0.3">
      <c r="A557" s="264"/>
      <c r="B557" s="265" t="s">
        <v>111</v>
      </c>
      <c r="C557" s="781"/>
      <c r="D557" s="500"/>
      <c r="E557" s="412"/>
      <c r="F557" s="412"/>
      <c r="G557" s="412"/>
      <c r="H557" s="411"/>
      <c r="I557" s="413"/>
      <c r="J557" s="413">
        <f>SUM(J532:J556)</f>
        <v>815837.03</v>
      </c>
      <c r="K557" s="437">
        <v>16</v>
      </c>
    </row>
    <row r="558" spans="1:12" s="4" customFormat="1" ht="15" thickTop="1" x14ac:dyDescent="0.2">
      <c r="A558" s="177"/>
      <c r="B558" s="271"/>
      <c r="C558" s="783"/>
      <c r="D558" s="489"/>
      <c r="E558" s="405"/>
      <c r="F558" s="425"/>
      <c r="G558" s="425"/>
      <c r="H558" s="405"/>
      <c r="I558" s="409"/>
      <c r="J558" s="410"/>
      <c r="K558" s="437"/>
    </row>
    <row r="559" spans="1:12" s="4" customFormat="1" ht="15" x14ac:dyDescent="0.2">
      <c r="A559" s="177"/>
      <c r="B559" s="258" t="s">
        <v>1031</v>
      </c>
      <c r="C559" s="783"/>
      <c r="D559" s="489"/>
      <c r="E559" s="405"/>
      <c r="F559" s="425"/>
      <c r="G559" s="425"/>
      <c r="H559" s="405"/>
      <c r="I559" s="409"/>
      <c r="J559" s="410"/>
      <c r="K559" s="437"/>
    </row>
    <row r="560" spans="1:12" s="273" customFormat="1" x14ac:dyDescent="0.2">
      <c r="A560" s="272"/>
      <c r="B560" s="181"/>
      <c r="C560" s="862"/>
      <c r="D560" s="511"/>
      <c r="E560" s="512"/>
      <c r="F560" s="513"/>
      <c r="G560" s="513"/>
      <c r="H560" s="512"/>
      <c r="I560" s="514"/>
      <c r="J560" s="515"/>
      <c r="K560" s="436"/>
    </row>
    <row r="561" spans="1:11" s="273" customFormat="1" ht="72" customHeight="1" x14ac:dyDescent="0.2">
      <c r="A561" s="272"/>
      <c r="B561" s="34" t="s">
        <v>1057</v>
      </c>
      <c r="C561" s="862"/>
      <c r="D561" s="511"/>
      <c r="E561" s="512"/>
      <c r="F561" s="513"/>
      <c r="G561" s="513"/>
      <c r="H561" s="512"/>
      <c r="I561" s="514"/>
      <c r="J561" s="515"/>
      <c r="K561" s="436"/>
    </row>
    <row r="562" spans="1:11" s="273" customFormat="1" x14ac:dyDescent="0.2">
      <c r="A562" s="272"/>
      <c r="B562" s="181"/>
      <c r="C562" s="862"/>
      <c r="D562" s="511"/>
      <c r="E562" s="512"/>
      <c r="F562" s="513"/>
      <c r="G562" s="513"/>
      <c r="H562" s="512"/>
      <c r="I562" s="514"/>
      <c r="J562" s="515"/>
      <c r="K562" s="436"/>
    </row>
    <row r="563" spans="1:11" s="4" customFormat="1" x14ac:dyDescent="0.2">
      <c r="A563" s="177" t="s">
        <v>77</v>
      </c>
      <c r="B563" s="175" t="s">
        <v>3719</v>
      </c>
      <c r="C563" s="783">
        <v>1</v>
      </c>
      <c r="D563" s="489" t="s">
        <v>199</v>
      </c>
      <c r="E563" s="545">
        <v>0</v>
      </c>
      <c r="F563" s="545">
        <v>0</v>
      </c>
      <c r="G563" s="545">
        <v>0</v>
      </c>
      <c r="H563" s="545">
        <v>5424.25</v>
      </c>
      <c r="I563" s="546">
        <f>E563+F563+G563+H563</f>
        <v>5424.25</v>
      </c>
      <c r="J563" s="547">
        <f>I563*C563</f>
        <v>5424.25</v>
      </c>
      <c r="K563" s="437"/>
    </row>
    <row r="564" spans="1:11" s="4" customFormat="1" x14ac:dyDescent="0.2">
      <c r="A564" s="177"/>
      <c r="B564" s="175"/>
      <c r="C564" s="783"/>
      <c r="D564" s="489"/>
      <c r="E564" s="405"/>
      <c r="F564" s="425"/>
      <c r="G564" s="425"/>
      <c r="H564" s="405"/>
      <c r="I564" s="409"/>
      <c r="J564" s="410"/>
      <c r="K564" s="437"/>
    </row>
    <row r="565" spans="1:11" s="4" customFormat="1" x14ac:dyDescent="0.2">
      <c r="A565" s="177" t="s">
        <v>78</v>
      </c>
      <c r="B565" s="175" t="s">
        <v>3720</v>
      </c>
      <c r="C565" s="783">
        <v>1</v>
      </c>
      <c r="D565" s="489" t="s">
        <v>199</v>
      </c>
      <c r="E565" s="545">
        <v>0</v>
      </c>
      <c r="F565" s="545">
        <v>0</v>
      </c>
      <c r="G565" s="545">
        <v>0</v>
      </c>
      <c r="H565" s="545">
        <v>6199.14</v>
      </c>
      <c r="I565" s="546">
        <f>E565+F565+G565+H565</f>
        <v>6199.14</v>
      </c>
      <c r="J565" s="547">
        <f>I565*C565</f>
        <v>6199.14</v>
      </c>
      <c r="K565" s="437"/>
    </row>
    <row r="566" spans="1:11" s="4" customFormat="1" x14ac:dyDescent="0.2">
      <c r="A566" s="177"/>
      <c r="B566" s="175"/>
      <c r="C566" s="783"/>
      <c r="D566" s="489"/>
      <c r="E566" s="405"/>
      <c r="F566" s="425"/>
      <c r="G566" s="425"/>
      <c r="H566" s="405"/>
      <c r="I566" s="409"/>
      <c r="J566" s="410"/>
      <c r="K566" s="437"/>
    </row>
    <row r="567" spans="1:11" s="4" customFormat="1" ht="18" customHeight="1" x14ac:dyDescent="0.2">
      <c r="A567" s="177" t="s">
        <v>79</v>
      </c>
      <c r="B567" s="175" t="s">
        <v>3721</v>
      </c>
      <c r="C567" s="783">
        <v>1</v>
      </c>
      <c r="D567" s="489" t="s">
        <v>199</v>
      </c>
      <c r="E567" s="545">
        <v>0</v>
      </c>
      <c r="F567" s="545">
        <v>0</v>
      </c>
      <c r="G567" s="545">
        <v>0</v>
      </c>
      <c r="H567" s="545">
        <v>10391.31</v>
      </c>
      <c r="I567" s="546">
        <f>E567+F567+G567+H567</f>
        <v>10391.31</v>
      </c>
      <c r="J567" s="547">
        <f>I567*C567</f>
        <v>10391.31</v>
      </c>
      <c r="K567" s="437"/>
    </row>
    <row r="568" spans="1:11" s="4" customFormat="1" x14ac:dyDescent="0.2">
      <c r="A568" s="177"/>
      <c r="B568" s="175"/>
      <c r="C568" s="783"/>
      <c r="D568" s="489"/>
      <c r="E568" s="405"/>
      <c r="F568" s="425"/>
      <c r="G568" s="425"/>
      <c r="H568" s="405"/>
      <c r="I568" s="409"/>
      <c r="J568" s="410"/>
      <c r="K568" s="437"/>
    </row>
    <row r="569" spans="1:11" s="4" customFormat="1" x14ac:dyDescent="0.2">
      <c r="A569" s="177" t="s">
        <v>80</v>
      </c>
      <c r="B569" s="175" t="s">
        <v>3722</v>
      </c>
      <c r="C569" s="783">
        <v>1</v>
      </c>
      <c r="D569" s="489" t="s">
        <v>199</v>
      </c>
      <c r="E569" s="545">
        <v>0</v>
      </c>
      <c r="F569" s="545">
        <v>0</v>
      </c>
      <c r="G569" s="545">
        <v>0</v>
      </c>
      <c r="H569" s="545">
        <v>6457.44</v>
      </c>
      <c r="I569" s="546">
        <f>E569+F569+G569+H569</f>
        <v>6457.44</v>
      </c>
      <c r="J569" s="547">
        <f>I569*C569</f>
        <v>6457.44</v>
      </c>
      <c r="K569" s="437"/>
    </row>
    <row r="570" spans="1:11" s="4" customFormat="1" x14ac:dyDescent="0.2">
      <c r="A570" s="177"/>
      <c r="B570" s="224"/>
      <c r="C570" s="779"/>
      <c r="D570" s="489"/>
      <c r="E570" s="405"/>
      <c r="F570" s="425"/>
      <c r="G570" s="425"/>
      <c r="H570" s="405"/>
      <c r="I570" s="409"/>
      <c r="J570" s="410"/>
      <c r="K570" s="437"/>
    </row>
    <row r="571" spans="1:11" s="4" customFormat="1" x14ac:dyDescent="0.2">
      <c r="A571" s="177" t="s">
        <v>81</v>
      </c>
      <c r="B571" s="175" t="s">
        <v>3723</v>
      </c>
      <c r="C571" s="783">
        <v>1</v>
      </c>
      <c r="D571" s="489" t="s">
        <v>199</v>
      </c>
      <c r="E571" s="545">
        <v>0</v>
      </c>
      <c r="F571" s="545">
        <v>0</v>
      </c>
      <c r="G571" s="545">
        <v>0</v>
      </c>
      <c r="H571" s="545">
        <v>6522.01</v>
      </c>
      <c r="I571" s="546">
        <f>E571+F571+G571+H571</f>
        <v>6522.01</v>
      </c>
      <c r="J571" s="547">
        <f>I571*C571</f>
        <v>6522.01</v>
      </c>
      <c r="K571" s="437"/>
    </row>
    <row r="572" spans="1:11" s="4" customFormat="1" x14ac:dyDescent="0.2">
      <c r="A572" s="177"/>
      <c r="B572" s="224"/>
      <c r="C572" s="779"/>
      <c r="D572" s="489"/>
      <c r="E572" s="405"/>
      <c r="F572" s="425"/>
      <c r="G572" s="425"/>
      <c r="H572" s="405"/>
      <c r="I572" s="409"/>
      <c r="J572" s="410"/>
      <c r="K572" s="437"/>
    </row>
    <row r="573" spans="1:11" s="4" customFormat="1" x14ac:dyDescent="0.2">
      <c r="A573" s="177" t="s">
        <v>92</v>
      </c>
      <c r="B573" s="175" t="s">
        <v>3724</v>
      </c>
      <c r="C573" s="783">
        <v>1</v>
      </c>
      <c r="D573" s="489" t="s">
        <v>199</v>
      </c>
      <c r="E573" s="545">
        <v>0</v>
      </c>
      <c r="F573" s="545">
        <v>0</v>
      </c>
      <c r="G573" s="545">
        <v>0</v>
      </c>
      <c r="H573" s="545">
        <v>7748.93</v>
      </c>
      <c r="I573" s="546">
        <f>E573+F573+G573+H573</f>
        <v>7748.93</v>
      </c>
      <c r="J573" s="547">
        <f>I573*C573</f>
        <v>7748.93</v>
      </c>
      <c r="K573" s="437"/>
    </row>
    <row r="574" spans="1:11" s="4" customFormat="1" x14ac:dyDescent="0.2">
      <c r="A574" s="177"/>
      <c r="B574" s="175"/>
      <c r="C574" s="783"/>
      <c r="D574" s="489"/>
      <c r="E574" s="405"/>
      <c r="F574" s="425"/>
      <c r="G574" s="425"/>
      <c r="H574" s="405"/>
      <c r="I574" s="409"/>
      <c r="J574" s="410"/>
      <c r="K574" s="437"/>
    </row>
    <row r="575" spans="1:11" s="4" customFormat="1" x14ac:dyDescent="0.2">
      <c r="A575" s="177" t="s">
        <v>94</v>
      </c>
      <c r="B575" s="175" t="s">
        <v>3725</v>
      </c>
      <c r="C575" s="783">
        <v>1</v>
      </c>
      <c r="D575" s="489" t="s">
        <v>199</v>
      </c>
      <c r="E575" s="545">
        <v>0</v>
      </c>
      <c r="F575" s="545">
        <v>0</v>
      </c>
      <c r="G575" s="545">
        <v>0</v>
      </c>
      <c r="H575" s="545">
        <v>7981.39</v>
      </c>
      <c r="I575" s="546">
        <f>E575+F575+G575+H575</f>
        <v>7981.39</v>
      </c>
      <c r="J575" s="547">
        <f>I575*C575</f>
        <v>7981.39</v>
      </c>
      <c r="K575" s="437"/>
    </row>
    <row r="576" spans="1:11" s="4" customFormat="1" x14ac:dyDescent="0.2">
      <c r="A576" s="177"/>
      <c r="B576" s="175"/>
      <c r="C576" s="783"/>
      <c r="D576" s="489"/>
      <c r="E576" s="405"/>
      <c r="F576" s="425"/>
      <c r="G576" s="425"/>
      <c r="H576" s="405"/>
      <c r="I576" s="409"/>
      <c r="J576" s="410"/>
      <c r="K576" s="437"/>
    </row>
    <row r="577" spans="1:11" s="4" customFormat="1" x14ac:dyDescent="0.2">
      <c r="A577" s="177" t="s">
        <v>96</v>
      </c>
      <c r="B577" s="175" t="s">
        <v>3726</v>
      </c>
      <c r="C577" s="783">
        <v>1</v>
      </c>
      <c r="D577" s="489" t="s">
        <v>199</v>
      </c>
      <c r="E577" s="545">
        <v>0</v>
      </c>
      <c r="F577" s="545">
        <v>0</v>
      </c>
      <c r="G577" s="545">
        <v>0</v>
      </c>
      <c r="H577" s="545">
        <v>8394.67</v>
      </c>
      <c r="I577" s="546">
        <f>E577+F577+G577+H577</f>
        <v>8394.67</v>
      </c>
      <c r="J577" s="547">
        <f>I577*C577</f>
        <v>8394.67</v>
      </c>
      <c r="K577" s="437"/>
    </row>
    <row r="578" spans="1:11" s="4" customFormat="1" x14ac:dyDescent="0.2">
      <c r="A578" s="177"/>
      <c r="B578" s="175"/>
      <c r="C578" s="783"/>
      <c r="D578" s="489"/>
      <c r="E578" s="405"/>
      <c r="F578" s="425"/>
      <c r="G578" s="425"/>
      <c r="H578" s="405"/>
      <c r="I578" s="409"/>
      <c r="J578" s="410"/>
      <c r="K578" s="437"/>
    </row>
    <row r="579" spans="1:11" s="4" customFormat="1" x14ac:dyDescent="0.2">
      <c r="A579" s="177" t="s">
        <v>99</v>
      </c>
      <c r="B579" s="175" t="s">
        <v>3727</v>
      </c>
      <c r="C579" s="783">
        <v>1</v>
      </c>
      <c r="D579" s="489" t="s">
        <v>199</v>
      </c>
      <c r="E579" s="545">
        <v>0</v>
      </c>
      <c r="F579" s="545">
        <v>0</v>
      </c>
      <c r="G579" s="545">
        <v>0</v>
      </c>
      <c r="H579" s="545">
        <v>8782.1200000000008</v>
      </c>
      <c r="I579" s="546">
        <f>E579+F579+G579+H579</f>
        <v>8782.1200000000008</v>
      </c>
      <c r="J579" s="547">
        <f>I579*C579</f>
        <v>8782.1200000000008</v>
      </c>
      <c r="K579" s="437"/>
    </row>
    <row r="580" spans="1:11" s="4" customFormat="1" x14ac:dyDescent="0.2">
      <c r="A580" s="177"/>
      <c r="B580" s="244"/>
      <c r="C580" s="783"/>
      <c r="D580" s="489"/>
      <c r="E580" s="405"/>
      <c r="F580" s="425"/>
      <c r="G580" s="425"/>
      <c r="H580" s="405"/>
      <c r="I580" s="409"/>
      <c r="J580" s="410"/>
      <c r="K580" s="437"/>
    </row>
    <row r="581" spans="1:11" s="4" customFormat="1" x14ac:dyDescent="0.2">
      <c r="A581" s="177" t="s">
        <v>101</v>
      </c>
      <c r="B581" s="175" t="s">
        <v>3728</v>
      </c>
      <c r="C581" s="783">
        <v>1</v>
      </c>
      <c r="D581" s="489" t="s">
        <v>199</v>
      </c>
      <c r="E581" s="545">
        <v>0</v>
      </c>
      <c r="F581" s="545">
        <v>0</v>
      </c>
      <c r="G581" s="545">
        <v>0</v>
      </c>
      <c r="H581" s="545">
        <v>10331.9</v>
      </c>
      <c r="I581" s="546">
        <f>E581+F581+G581+H581</f>
        <v>10331.9</v>
      </c>
      <c r="J581" s="547">
        <f>I581*C581</f>
        <v>10331.9</v>
      </c>
      <c r="K581" s="437"/>
    </row>
    <row r="582" spans="1:11" s="4" customFormat="1" x14ac:dyDescent="0.2">
      <c r="A582" s="177"/>
      <c r="B582" s="175"/>
      <c r="C582" s="783"/>
      <c r="D582" s="489"/>
      <c r="E582" s="405"/>
      <c r="F582" s="425"/>
      <c r="G582" s="425"/>
      <c r="H582" s="405"/>
      <c r="I582" s="409"/>
      <c r="J582" s="410"/>
      <c r="K582" s="437"/>
    </row>
    <row r="583" spans="1:11" s="4" customFormat="1" x14ac:dyDescent="0.2">
      <c r="A583" s="177" t="s">
        <v>103</v>
      </c>
      <c r="B583" s="175" t="s">
        <v>3729</v>
      </c>
      <c r="C583" s="783">
        <v>1</v>
      </c>
      <c r="D583" s="489" t="s">
        <v>199</v>
      </c>
      <c r="E583" s="545">
        <v>0</v>
      </c>
      <c r="F583" s="545">
        <v>0</v>
      </c>
      <c r="G583" s="545">
        <v>0</v>
      </c>
      <c r="H583" s="545">
        <v>10590.2</v>
      </c>
      <c r="I583" s="546">
        <f>E583+F583+G583+H583</f>
        <v>10590.2</v>
      </c>
      <c r="J583" s="547">
        <f>I583*C583</f>
        <v>10590.2</v>
      </c>
      <c r="K583" s="437"/>
    </row>
    <row r="584" spans="1:11" s="4" customFormat="1" ht="8.25" customHeight="1" x14ac:dyDescent="0.2">
      <c r="A584" s="177"/>
      <c r="B584" s="175"/>
      <c r="C584" s="783"/>
      <c r="D584" s="489"/>
      <c r="E584" s="405"/>
      <c r="F584" s="425"/>
      <c r="G584" s="425"/>
      <c r="H584" s="405"/>
      <c r="I584" s="409"/>
      <c r="J584" s="410"/>
      <c r="K584" s="437"/>
    </row>
    <row r="585" spans="1:11" s="4" customFormat="1" x14ac:dyDescent="0.2">
      <c r="A585" s="177" t="s">
        <v>105</v>
      </c>
      <c r="B585" s="175" t="s">
        <v>3730</v>
      </c>
      <c r="C585" s="783">
        <v>1</v>
      </c>
      <c r="D585" s="489" t="s">
        <v>199</v>
      </c>
      <c r="E585" s="545">
        <v>0</v>
      </c>
      <c r="F585" s="545">
        <v>0</v>
      </c>
      <c r="G585" s="545">
        <v>0</v>
      </c>
      <c r="H585" s="545">
        <v>12243.3</v>
      </c>
      <c r="I585" s="546">
        <f>E585+F585+G585+H585</f>
        <v>12243.3</v>
      </c>
      <c r="J585" s="547">
        <f>I585*C585</f>
        <v>12243.3</v>
      </c>
      <c r="K585" s="437"/>
    </row>
    <row r="586" spans="1:11" s="4" customFormat="1" x14ac:dyDescent="0.2">
      <c r="A586" s="177"/>
      <c r="B586" s="175"/>
      <c r="C586" s="783"/>
      <c r="D586" s="489"/>
      <c r="E586" s="405"/>
      <c r="F586" s="425"/>
      <c r="G586" s="425"/>
      <c r="H586" s="405"/>
      <c r="I586" s="409"/>
      <c r="J586" s="410"/>
      <c r="K586" s="437"/>
    </row>
    <row r="587" spans="1:11" s="4" customFormat="1" x14ac:dyDescent="0.2">
      <c r="A587" s="177" t="s">
        <v>107</v>
      </c>
      <c r="B587" s="175" t="s">
        <v>3731</v>
      </c>
      <c r="C587" s="783">
        <v>1</v>
      </c>
      <c r="D587" s="489" t="s">
        <v>199</v>
      </c>
      <c r="E587" s="545">
        <v>0</v>
      </c>
      <c r="F587" s="545">
        <v>0</v>
      </c>
      <c r="G587" s="545">
        <v>0</v>
      </c>
      <c r="H587" s="545">
        <v>13948.07</v>
      </c>
      <c r="I587" s="546">
        <f>E587+F587+G587+H587</f>
        <v>13948.07</v>
      </c>
      <c r="J587" s="547">
        <f>I587*C587</f>
        <v>13948.07</v>
      </c>
      <c r="K587" s="437"/>
    </row>
    <row r="588" spans="1:11" s="4" customFormat="1" hidden="1" x14ac:dyDescent="0.2">
      <c r="A588" s="177"/>
      <c r="B588" s="175"/>
      <c r="C588" s="783"/>
      <c r="D588" s="489"/>
      <c r="E588" s="405"/>
      <c r="F588" s="425"/>
      <c r="G588" s="425"/>
      <c r="H588" s="405"/>
      <c r="I588" s="409"/>
      <c r="J588" s="410"/>
      <c r="K588" s="437"/>
    </row>
    <row r="589" spans="1:11" s="4" customFormat="1" hidden="1" x14ac:dyDescent="0.2">
      <c r="A589" s="177"/>
      <c r="B589" s="175"/>
      <c r="C589" s="783"/>
      <c r="D589" s="489"/>
      <c r="E589" s="405"/>
      <c r="F589" s="425"/>
      <c r="G589" s="425"/>
      <c r="H589" s="405"/>
      <c r="I589" s="409"/>
      <c r="J589" s="410"/>
      <c r="K589" s="437"/>
    </row>
    <row r="590" spans="1:11" s="4" customFormat="1" x14ac:dyDescent="0.2">
      <c r="A590" s="177"/>
      <c r="B590" s="175"/>
      <c r="C590" s="783"/>
      <c r="D590" s="489"/>
      <c r="E590" s="405"/>
      <c r="F590" s="425"/>
      <c r="G590" s="425"/>
      <c r="H590" s="405"/>
      <c r="I590" s="409"/>
      <c r="J590" s="410"/>
      <c r="K590" s="437"/>
    </row>
    <row r="591" spans="1:11" s="4" customFormat="1" ht="12" customHeight="1" x14ac:dyDescent="0.2">
      <c r="A591" s="177"/>
      <c r="B591" s="175"/>
      <c r="C591" s="783"/>
      <c r="D591" s="489"/>
      <c r="E591" s="405"/>
      <c r="F591" s="425"/>
      <c r="G591" s="425"/>
      <c r="H591" s="405"/>
      <c r="I591" s="409"/>
      <c r="J591" s="410"/>
      <c r="K591" s="437"/>
    </row>
    <row r="592" spans="1:11" s="4" customFormat="1" ht="8.25" customHeight="1" x14ac:dyDescent="0.2">
      <c r="A592" s="177"/>
      <c r="B592" s="175"/>
      <c r="C592" s="783"/>
      <c r="D592" s="489"/>
      <c r="E592" s="405"/>
      <c r="F592" s="425"/>
      <c r="G592" s="425"/>
      <c r="H592" s="405"/>
      <c r="I592" s="409"/>
      <c r="J592" s="410"/>
      <c r="K592" s="437"/>
    </row>
    <row r="593" spans="1:11" s="4" customFormat="1" ht="15.75" thickBot="1" x14ac:dyDescent="0.3">
      <c r="A593" s="264"/>
      <c r="B593" s="265" t="s">
        <v>111</v>
      </c>
      <c r="C593" s="781"/>
      <c r="D593" s="500"/>
      <c r="E593" s="412"/>
      <c r="F593" s="412"/>
      <c r="G593" s="412"/>
      <c r="H593" s="411"/>
      <c r="I593" s="413"/>
      <c r="J593" s="413">
        <f>SUM(J562:J592)</f>
        <v>115014.73</v>
      </c>
      <c r="K593" s="437">
        <v>17</v>
      </c>
    </row>
    <row r="594" spans="1:11" s="4" customFormat="1" ht="15" thickTop="1" x14ac:dyDescent="0.2">
      <c r="A594" s="177"/>
      <c r="B594" s="245"/>
      <c r="C594" s="783"/>
      <c r="D594" s="489"/>
      <c r="E594" s="405"/>
      <c r="F594" s="425"/>
      <c r="G594" s="425"/>
      <c r="H594" s="405"/>
      <c r="I594" s="409"/>
      <c r="J594" s="410"/>
      <c r="K594" s="437"/>
    </row>
    <row r="595" spans="1:11" s="4" customFormat="1" ht="15" x14ac:dyDescent="0.2">
      <c r="A595" s="177"/>
      <c r="B595" s="258" t="s">
        <v>1031</v>
      </c>
      <c r="C595" s="779"/>
      <c r="D595" s="489"/>
      <c r="E595" s="405"/>
      <c r="F595" s="425"/>
      <c r="G595" s="425"/>
      <c r="H595" s="405"/>
      <c r="I595" s="409"/>
      <c r="J595" s="410"/>
      <c r="K595" s="437"/>
    </row>
    <row r="596" spans="1:11" s="4" customFormat="1" ht="15" x14ac:dyDescent="0.2">
      <c r="A596" s="177"/>
      <c r="B596" s="263"/>
      <c r="C596" s="783"/>
      <c r="D596" s="489"/>
      <c r="E596" s="405"/>
      <c r="F596" s="425"/>
      <c r="G596" s="425"/>
      <c r="H596" s="405"/>
      <c r="I596" s="409"/>
      <c r="J596" s="410"/>
      <c r="K596" s="437"/>
    </row>
    <row r="597" spans="1:11" s="4" customFormat="1" ht="85.5" x14ac:dyDescent="0.2">
      <c r="A597" s="177"/>
      <c r="B597" s="244" t="s">
        <v>1058</v>
      </c>
      <c r="C597" s="783"/>
      <c r="D597" s="489"/>
      <c r="E597" s="405"/>
      <c r="F597" s="425"/>
      <c r="G597" s="425"/>
      <c r="H597" s="405"/>
      <c r="I597" s="409"/>
      <c r="J597" s="410"/>
      <c r="K597" s="437"/>
    </row>
    <row r="598" spans="1:11" s="4" customFormat="1" ht="9.75" customHeight="1" x14ac:dyDescent="0.2">
      <c r="A598" s="177"/>
      <c r="B598" s="244"/>
      <c r="C598" s="783"/>
      <c r="D598" s="489"/>
      <c r="E598" s="405"/>
      <c r="F598" s="425"/>
      <c r="G598" s="425"/>
      <c r="H598" s="405"/>
      <c r="I598" s="409"/>
      <c r="J598" s="410"/>
      <c r="K598" s="437"/>
    </row>
    <row r="599" spans="1:11" s="4" customFormat="1" x14ac:dyDescent="0.2">
      <c r="A599" s="177" t="s">
        <v>77</v>
      </c>
      <c r="B599" s="175" t="s">
        <v>3732</v>
      </c>
      <c r="C599" s="783">
        <v>1</v>
      </c>
      <c r="D599" s="489" t="s">
        <v>199</v>
      </c>
      <c r="E599" s="545">
        <v>0</v>
      </c>
      <c r="F599" s="545">
        <v>0</v>
      </c>
      <c r="G599" s="545">
        <v>0</v>
      </c>
      <c r="H599" s="545">
        <v>15497.85</v>
      </c>
      <c r="I599" s="546">
        <f>E599+F599+G599+H599</f>
        <v>15497.85</v>
      </c>
      <c r="J599" s="547">
        <f>I599*C599</f>
        <v>15497.85</v>
      </c>
      <c r="K599" s="437"/>
    </row>
    <row r="600" spans="1:11" s="4" customFormat="1" ht="11.25" customHeight="1" x14ac:dyDescent="0.2">
      <c r="A600" s="177"/>
      <c r="B600" s="175"/>
      <c r="C600" s="783"/>
      <c r="D600" s="489"/>
      <c r="E600" s="405"/>
      <c r="F600" s="425"/>
      <c r="G600" s="425"/>
      <c r="H600" s="405"/>
      <c r="I600" s="409"/>
      <c r="J600" s="410"/>
      <c r="K600" s="437"/>
    </row>
    <row r="601" spans="1:11" s="4" customFormat="1" x14ac:dyDescent="0.2">
      <c r="A601" s="177" t="s">
        <v>78</v>
      </c>
      <c r="B601" s="175" t="s">
        <v>3733</v>
      </c>
      <c r="C601" s="783">
        <v>1</v>
      </c>
      <c r="D601" s="489" t="s">
        <v>199</v>
      </c>
      <c r="E601" s="545">
        <v>0</v>
      </c>
      <c r="F601" s="545">
        <v>0</v>
      </c>
      <c r="G601" s="545">
        <v>0</v>
      </c>
      <c r="H601" s="545">
        <v>23453.41</v>
      </c>
      <c r="I601" s="546">
        <f>E601+F601+G601+H601</f>
        <v>23453.41</v>
      </c>
      <c r="J601" s="547">
        <f>I601*C601</f>
        <v>23453.41</v>
      </c>
      <c r="K601" s="437"/>
    </row>
    <row r="602" spans="1:11" s="4" customFormat="1" ht="19.5" customHeight="1" x14ac:dyDescent="0.2">
      <c r="A602" s="177"/>
      <c r="B602" s="175"/>
      <c r="C602" s="783"/>
      <c r="D602" s="489"/>
      <c r="E602" s="405"/>
      <c r="F602" s="425"/>
      <c r="G602" s="425"/>
      <c r="H602" s="405"/>
      <c r="I602" s="409"/>
      <c r="J602" s="410"/>
      <c r="K602" s="437"/>
    </row>
    <row r="603" spans="1:11" s="4" customFormat="1" ht="30" customHeight="1" x14ac:dyDescent="0.2">
      <c r="A603" s="177"/>
      <c r="B603" s="34" t="s">
        <v>1059</v>
      </c>
      <c r="C603" s="783"/>
      <c r="D603" s="489"/>
      <c r="E603" s="405"/>
      <c r="F603" s="425"/>
      <c r="G603" s="425"/>
      <c r="H603" s="405"/>
      <c r="I603" s="409"/>
      <c r="J603" s="410"/>
      <c r="K603" s="437"/>
    </row>
    <row r="604" spans="1:11" s="4" customFormat="1" ht="9.75" customHeight="1" x14ac:dyDescent="0.2">
      <c r="A604" s="177"/>
      <c r="B604" s="175"/>
      <c r="C604" s="783"/>
      <c r="D604" s="489"/>
      <c r="E604" s="405"/>
      <c r="F604" s="425"/>
      <c r="G604" s="425"/>
      <c r="H604" s="405"/>
      <c r="I604" s="409"/>
      <c r="J604" s="410"/>
      <c r="K604" s="437"/>
    </row>
    <row r="605" spans="1:11" s="4" customFormat="1" x14ac:dyDescent="0.2">
      <c r="A605" s="177" t="s">
        <v>79</v>
      </c>
      <c r="B605" s="175" t="s">
        <v>3734</v>
      </c>
      <c r="C605" s="783">
        <v>5</v>
      </c>
      <c r="D605" s="489" t="s">
        <v>199</v>
      </c>
      <c r="E605" s="545">
        <v>0</v>
      </c>
      <c r="F605" s="545">
        <v>0</v>
      </c>
      <c r="G605" s="545">
        <v>0</v>
      </c>
      <c r="H605" s="545">
        <v>2635.69</v>
      </c>
      <c r="I605" s="546">
        <f>E605+F605+G605+H605</f>
        <v>2635.69</v>
      </c>
      <c r="J605" s="547">
        <f>I605*C605</f>
        <v>13178.45</v>
      </c>
      <c r="K605" s="437"/>
    </row>
    <row r="606" spans="1:11" s="4" customFormat="1" ht="20.25" customHeight="1" x14ac:dyDescent="0.2">
      <c r="A606" s="177"/>
      <c r="B606" s="175"/>
      <c r="C606" s="783"/>
      <c r="D606" s="489"/>
      <c r="E606" s="405"/>
      <c r="F606" s="425"/>
      <c r="G606" s="425"/>
      <c r="H606" s="405"/>
      <c r="I606" s="409"/>
      <c r="J606" s="410"/>
      <c r="K606" s="437"/>
    </row>
    <row r="607" spans="1:11" s="4" customFormat="1" ht="57" x14ac:dyDescent="0.2">
      <c r="A607" s="177"/>
      <c r="B607" s="244" t="s">
        <v>1060</v>
      </c>
      <c r="C607" s="783"/>
      <c r="D607" s="489"/>
      <c r="E607" s="405"/>
      <c r="F607" s="425"/>
      <c r="G607" s="425"/>
      <c r="H607" s="405"/>
      <c r="I607" s="409"/>
      <c r="J607" s="410"/>
      <c r="K607" s="437"/>
    </row>
    <row r="608" spans="1:11" s="4" customFormat="1" ht="12" customHeight="1" x14ac:dyDescent="0.2">
      <c r="A608" s="177"/>
      <c r="B608" s="244"/>
      <c r="C608" s="783"/>
      <c r="D608" s="489"/>
      <c r="E608" s="405"/>
      <c r="F608" s="425"/>
      <c r="G608" s="425"/>
      <c r="H608" s="405"/>
      <c r="I608" s="409"/>
      <c r="J608" s="410"/>
      <c r="K608" s="437"/>
    </row>
    <row r="609" spans="1:11" s="4" customFormat="1" x14ac:dyDescent="0.2">
      <c r="A609" s="177" t="s">
        <v>80</v>
      </c>
      <c r="B609" s="175" t="s">
        <v>3735</v>
      </c>
      <c r="C609" s="783">
        <v>2</v>
      </c>
      <c r="D609" s="489" t="s">
        <v>199</v>
      </c>
      <c r="E609" s="545">
        <v>0</v>
      </c>
      <c r="F609" s="545">
        <v>0</v>
      </c>
      <c r="G609" s="545">
        <v>0</v>
      </c>
      <c r="H609" s="545">
        <v>10015.620000000001</v>
      </c>
      <c r="I609" s="546">
        <f>E609+F609+G609+H609</f>
        <v>10015.620000000001</v>
      </c>
      <c r="J609" s="547">
        <f>I609*C609</f>
        <v>20031.240000000002</v>
      </c>
      <c r="K609" s="437"/>
    </row>
    <row r="610" spans="1:11" s="4" customFormat="1" x14ac:dyDescent="0.2">
      <c r="A610" s="177"/>
      <c r="B610" s="224"/>
      <c r="C610" s="779"/>
      <c r="D610" s="489"/>
      <c r="E610" s="405"/>
      <c r="F610" s="425"/>
      <c r="G610" s="425"/>
      <c r="H610" s="405"/>
      <c r="I610" s="409"/>
      <c r="J610" s="410"/>
      <c r="K610" s="437"/>
    </row>
    <row r="611" spans="1:11" s="4" customFormat="1" x14ac:dyDescent="0.2">
      <c r="A611" s="177"/>
      <c r="B611" s="224"/>
      <c r="C611" s="779"/>
      <c r="D611" s="444"/>
      <c r="E611" s="425"/>
      <c r="F611" s="425"/>
      <c r="G611" s="425"/>
      <c r="H611" s="405"/>
      <c r="I611" s="409"/>
      <c r="J611" s="410"/>
      <c r="K611" s="437"/>
    </row>
    <row r="612" spans="1:11" s="4" customFormat="1" x14ac:dyDescent="0.2">
      <c r="A612" s="177"/>
      <c r="B612" s="224"/>
      <c r="C612" s="779"/>
      <c r="D612" s="444"/>
      <c r="E612" s="425"/>
      <c r="F612" s="425"/>
      <c r="G612" s="425"/>
      <c r="H612" s="405"/>
      <c r="I612" s="409"/>
      <c r="J612" s="453"/>
      <c r="K612" s="437"/>
    </row>
    <row r="613" spans="1:11" s="4" customFormat="1" hidden="1" x14ac:dyDescent="0.2">
      <c r="A613" s="177"/>
      <c r="B613" s="224"/>
      <c r="C613" s="779"/>
      <c r="D613" s="444"/>
      <c r="E613" s="425"/>
      <c r="F613" s="425"/>
      <c r="G613" s="425"/>
      <c r="H613" s="405"/>
      <c r="I613" s="409"/>
      <c r="J613" s="453"/>
      <c r="K613" s="437"/>
    </row>
    <row r="614" spans="1:11" s="4" customFormat="1" hidden="1" x14ac:dyDescent="0.2">
      <c r="A614" s="177"/>
      <c r="B614" s="224"/>
      <c r="C614" s="779"/>
      <c r="D614" s="444"/>
      <c r="E614" s="425"/>
      <c r="F614" s="425"/>
      <c r="G614" s="425"/>
      <c r="H614" s="405"/>
      <c r="I614" s="409"/>
      <c r="J614" s="453"/>
      <c r="K614" s="437"/>
    </row>
    <row r="615" spans="1:11" s="4" customFormat="1" hidden="1" x14ac:dyDescent="0.2">
      <c r="A615" s="177"/>
      <c r="B615" s="224"/>
      <c r="C615" s="779"/>
      <c r="D615" s="444"/>
      <c r="E615" s="425"/>
      <c r="F615" s="425"/>
      <c r="G615" s="425"/>
      <c r="H615" s="405"/>
      <c r="I615" s="409"/>
      <c r="J615" s="453"/>
      <c r="K615" s="437"/>
    </row>
    <row r="616" spans="1:11" s="4" customFormat="1" ht="26.25" customHeight="1" x14ac:dyDescent="0.2">
      <c r="A616" s="177"/>
      <c r="B616" s="224"/>
      <c r="C616" s="779"/>
      <c r="D616" s="444"/>
      <c r="E616" s="425"/>
      <c r="F616" s="425"/>
      <c r="G616" s="425"/>
      <c r="H616" s="405"/>
      <c r="I616" s="409"/>
      <c r="J616" s="453"/>
      <c r="K616" s="437"/>
    </row>
    <row r="617" spans="1:11" s="4" customFormat="1" x14ac:dyDescent="0.2">
      <c r="A617" s="177"/>
      <c r="B617" s="224"/>
      <c r="C617" s="779"/>
      <c r="D617" s="444"/>
      <c r="E617" s="425"/>
      <c r="F617" s="425"/>
      <c r="G617" s="425"/>
      <c r="H617" s="405"/>
      <c r="I617" s="409"/>
      <c r="J617" s="453"/>
      <c r="K617" s="437"/>
    </row>
    <row r="618" spans="1:11" s="4" customFormat="1" x14ac:dyDescent="0.2">
      <c r="A618" s="177"/>
      <c r="B618" s="224"/>
      <c r="C618" s="779"/>
      <c r="D618" s="444"/>
      <c r="E618" s="425"/>
      <c r="F618" s="425"/>
      <c r="G618" s="425"/>
      <c r="H618" s="405"/>
      <c r="I618" s="409"/>
      <c r="J618" s="453"/>
      <c r="K618" s="437"/>
    </row>
    <row r="619" spans="1:11" s="4" customFormat="1" x14ac:dyDescent="0.2">
      <c r="A619" s="177"/>
      <c r="B619" s="224"/>
      <c r="C619" s="779"/>
      <c r="D619" s="444"/>
      <c r="E619" s="425"/>
      <c r="F619" s="425"/>
      <c r="G619" s="425"/>
      <c r="H619" s="405"/>
      <c r="I619" s="409"/>
      <c r="J619" s="453"/>
      <c r="K619" s="437"/>
    </row>
    <row r="620" spans="1:11" s="4" customFormat="1" x14ac:dyDescent="0.2">
      <c r="A620" s="177"/>
      <c r="B620" s="224"/>
      <c r="C620" s="779"/>
      <c r="D620" s="444"/>
      <c r="E620" s="425"/>
      <c r="F620" s="425"/>
      <c r="G620" s="425"/>
      <c r="H620" s="405"/>
      <c r="I620" s="409"/>
      <c r="J620" s="453"/>
      <c r="K620" s="437"/>
    </row>
    <row r="621" spans="1:11" s="4" customFormat="1" x14ac:dyDescent="0.2">
      <c r="A621" s="177"/>
      <c r="B621" s="224"/>
      <c r="C621" s="779"/>
      <c r="D621" s="444"/>
      <c r="E621" s="425"/>
      <c r="F621" s="425"/>
      <c r="G621" s="425"/>
      <c r="H621" s="405"/>
      <c r="I621" s="409"/>
      <c r="J621" s="453"/>
      <c r="K621" s="437"/>
    </row>
    <row r="622" spans="1:11" s="4" customFormat="1" x14ac:dyDescent="0.2">
      <c r="A622" s="177"/>
      <c r="B622" s="224"/>
      <c r="C622" s="779"/>
      <c r="D622" s="444"/>
      <c r="E622" s="425"/>
      <c r="F622" s="425"/>
      <c r="G622" s="425"/>
      <c r="H622" s="405"/>
      <c r="I622" s="409"/>
      <c r="J622" s="453"/>
      <c r="K622" s="437"/>
    </row>
    <row r="623" spans="1:11" s="4" customFormat="1" ht="11.25" customHeight="1" x14ac:dyDescent="0.2">
      <c r="A623" s="177"/>
      <c r="B623" s="224"/>
      <c r="C623" s="779"/>
      <c r="D623" s="444"/>
      <c r="E623" s="425"/>
      <c r="F623" s="425"/>
      <c r="G623" s="425"/>
      <c r="H623" s="405"/>
      <c r="I623" s="409"/>
      <c r="J623" s="453"/>
      <c r="K623" s="437"/>
    </row>
    <row r="624" spans="1:11" s="4" customFormat="1" ht="15.75" thickBot="1" x14ac:dyDescent="0.3">
      <c r="A624" s="264"/>
      <c r="B624" s="265" t="s">
        <v>111</v>
      </c>
      <c r="C624" s="781"/>
      <c r="D624" s="500"/>
      <c r="E624" s="412"/>
      <c r="F624" s="412"/>
      <c r="G624" s="412"/>
      <c r="H624" s="411"/>
      <c r="I624" s="413"/>
      <c r="J624" s="413">
        <f>SUM(J595:J623)</f>
        <v>72160.95</v>
      </c>
      <c r="K624" s="437">
        <v>18</v>
      </c>
    </row>
    <row r="625" spans="1:11" s="4" customFormat="1" ht="15.75" thickTop="1" x14ac:dyDescent="0.25">
      <c r="A625" s="261"/>
      <c r="B625" s="262"/>
      <c r="C625" s="861"/>
      <c r="D625" s="499"/>
      <c r="E625" s="467"/>
      <c r="F625" s="466"/>
      <c r="G625" s="466"/>
      <c r="H625" s="467"/>
      <c r="I625" s="468"/>
      <c r="J625" s="469"/>
      <c r="K625" s="437"/>
    </row>
    <row r="626" spans="1:11" s="4" customFormat="1" ht="15" x14ac:dyDescent="0.2">
      <c r="A626" s="177"/>
      <c r="B626" s="258" t="s">
        <v>1031</v>
      </c>
      <c r="C626" s="779"/>
      <c r="D626" s="489"/>
      <c r="E626" s="405"/>
      <c r="F626" s="425"/>
      <c r="G626" s="425"/>
      <c r="H626" s="405"/>
      <c r="I626" s="409"/>
      <c r="J626" s="410"/>
      <c r="K626" s="437"/>
    </row>
    <row r="627" spans="1:11" s="4" customFormat="1" x14ac:dyDescent="0.2">
      <c r="A627" s="177"/>
      <c r="B627" s="175"/>
      <c r="C627" s="779"/>
      <c r="D627" s="489"/>
      <c r="E627" s="405"/>
      <c r="F627" s="425"/>
      <c r="G627" s="425"/>
      <c r="H627" s="405"/>
      <c r="I627" s="409"/>
      <c r="J627" s="410"/>
      <c r="K627" s="437"/>
    </row>
    <row r="628" spans="1:11" s="4" customFormat="1" ht="72" customHeight="1" x14ac:dyDescent="0.2">
      <c r="A628" s="177"/>
      <c r="B628" s="34" t="s">
        <v>1061</v>
      </c>
      <c r="C628" s="770"/>
      <c r="D628" s="451"/>
      <c r="E628" s="405"/>
      <c r="F628" s="425"/>
      <c r="G628" s="425"/>
      <c r="H628" s="405"/>
      <c r="I628" s="409"/>
      <c r="J628" s="410"/>
      <c r="K628" s="437"/>
    </row>
    <row r="629" spans="1:11" s="4" customFormat="1" ht="9.9499999999999993" customHeight="1" x14ac:dyDescent="0.2">
      <c r="A629" s="177"/>
      <c r="B629" s="183"/>
      <c r="C629" s="770"/>
      <c r="D629" s="451"/>
      <c r="E629" s="405"/>
      <c r="F629" s="425"/>
      <c r="G629" s="425"/>
      <c r="H629" s="405"/>
      <c r="I629" s="409"/>
      <c r="J629" s="410"/>
      <c r="K629" s="437"/>
    </row>
    <row r="630" spans="1:11" s="4" customFormat="1" x14ac:dyDescent="0.2">
      <c r="A630" s="177" t="s">
        <v>77</v>
      </c>
      <c r="B630" s="38" t="s">
        <v>3736</v>
      </c>
      <c r="C630" s="773">
        <v>1</v>
      </c>
      <c r="D630" s="451" t="s">
        <v>199</v>
      </c>
      <c r="E630" s="545">
        <v>0</v>
      </c>
      <c r="F630" s="545">
        <v>0</v>
      </c>
      <c r="G630" s="545">
        <v>0</v>
      </c>
      <c r="H630" s="545">
        <v>21013.89</v>
      </c>
      <c r="I630" s="546">
        <f>E630+F630+G630+H630</f>
        <v>21013.89</v>
      </c>
      <c r="J630" s="547">
        <f>I630*C630</f>
        <v>21013.89</v>
      </c>
      <c r="K630" s="437"/>
    </row>
    <row r="631" spans="1:11" s="4" customFormat="1" ht="14.1" customHeight="1" x14ac:dyDescent="0.2">
      <c r="A631" s="177"/>
      <c r="B631" s="38"/>
      <c r="C631" s="773"/>
      <c r="D631" s="451"/>
      <c r="E631" s="405"/>
      <c r="F631" s="425"/>
      <c r="G631" s="425"/>
      <c r="H631" s="405"/>
      <c r="I631" s="409"/>
      <c r="J631" s="410"/>
      <c r="K631" s="437"/>
    </row>
    <row r="632" spans="1:11" s="4" customFormat="1" ht="72" customHeight="1" x14ac:dyDescent="0.2">
      <c r="A632" s="177"/>
      <c r="B632" s="34" t="s">
        <v>1062</v>
      </c>
      <c r="C632" s="770"/>
      <c r="D632" s="451"/>
      <c r="E632" s="405"/>
      <c r="F632" s="425"/>
      <c r="G632" s="425"/>
      <c r="H632" s="405"/>
      <c r="I632" s="409"/>
      <c r="J632" s="410"/>
      <c r="K632" s="437"/>
    </row>
    <row r="633" spans="1:11" s="4" customFormat="1" ht="9.9499999999999993" customHeight="1" x14ac:dyDescent="0.2">
      <c r="A633" s="177"/>
      <c r="B633" s="183"/>
      <c r="C633" s="770"/>
      <c r="D633" s="451"/>
      <c r="E633" s="405"/>
      <c r="F633" s="425"/>
      <c r="G633" s="425"/>
      <c r="H633" s="405"/>
      <c r="I633" s="409"/>
      <c r="J633" s="410"/>
      <c r="K633" s="437"/>
    </row>
    <row r="634" spans="1:11" s="4" customFormat="1" x14ac:dyDescent="0.2">
      <c r="A634" s="177" t="s">
        <v>78</v>
      </c>
      <c r="B634" s="38" t="s">
        <v>1063</v>
      </c>
      <c r="C634" s="773">
        <v>1</v>
      </c>
      <c r="D634" s="451" t="s">
        <v>199</v>
      </c>
      <c r="E634" s="545">
        <v>0</v>
      </c>
      <c r="F634" s="545">
        <v>0</v>
      </c>
      <c r="G634" s="545">
        <v>0</v>
      </c>
      <c r="H634" s="545">
        <v>29533.55</v>
      </c>
      <c r="I634" s="546">
        <f>E634+F634+G634+H634</f>
        <v>29533.55</v>
      </c>
      <c r="J634" s="547">
        <f>I634*C634</f>
        <v>29533.55</v>
      </c>
      <c r="K634" s="437"/>
    </row>
    <row r="635" spans="1:11" s="4" customFormat="1" ht="14.1" customHeight="1" x14ac:dyDescent="0.2">
      <c r="A635" s="177"/>
      <c r="B635" s="36"/>
      <c r="C635" s="770"/>
      <c r="D635" s="451"/>
      <c r="E635" s="405"/>
      <c r="F635" s="425"/>
      <c r="G635" s="425"/>
      <c r="H635" s="405"/>
      <c r="I635" s="409"/>
      <c r="J635" s="410"/>
      <c r="K635" s="437"/>
    </row>
    <row r="636" spans="1:11" s="4" customFormat="1" ht="57" x14ac:dyDescent="0.2">
      <c r="A636" s="177"/>
      <c r="B636" s="34" t="s">
        <v>1064</v>
      </c>
      <c r="C636" s="773"/>
      <c r="D636" s="451"/>
      <c r="E636" s="405"/>
      <c r="F636" s="425"/>
      <c r="G636" s="425"/>
      <c r="H636" s="405"/>
      <c r="I636" s="409"/>
      <c r="J636" s="410"/>
      <c r="K636" s="437"/>
    </row>
    <row r="637" spans="1:11" s="4" customFormat="1" ht="9.9499999999999993" customHeight="1" x14ac:dyDescent="0.2">
      <c r="A637" s="177"/>
      <c r="B637" s="34"/>
      <c r="C637" s="773"/>
      <c r="D637" s="451"/>
      <c r="E637" s="405"/>
      <c r="F637" s="425"/>
      <c r="G637" s="425"/>
      <c r="H637" s="405"/>
      <c r="I637" s="409"/>
      <c r="J637" s="410"/>
      <c r="K637" s="437"/>
    </row>
    <row r="638" spans="1:11" s="4" customFormat="1" ht="15" customHeight="1" x14ac:dyDescent="0.2">
      <c r="A638" s="28" t="s">
        <v>79</v>
      </c>
      <c r="B638" s="38" t="s">
        <v>3737</v>
      </c>
      <c r="C638" s="807">
        <v>4</v>
      </c>
      <c r="D638" s="490" t="s">
        <v>199</v>
      </c>
      <c r="E638" s="545">
        <v>0</v>
      </c>
      <c r="F638" s="545">
        <v>0</v>
      </c>
      <c r="G638" s="545">
        <v>0</v>
      </c>
      <c r="H638" s="545">
        <v>4202.78</v>
      </c>
      <c r="I638" s="546">
        <f>E638+F638+G638+H638</f>
        <v>4202.78</v>
      </c>
      <c r="J638" s="547">
        <f>I638*C638</f>
        <v>16811.12</v>
      </c>
      <c r="K638" s="437"/>
    </row>
    <row r="639" spans="1:11" s="4" customFormat="1" ht="14.1" customHeight="1" x14ac:dyDescent="0.2">
      <c r="A639" s="177"/>
      <c r="B639" s="175"/>
      <c r="C639" s="779"/>
      <c r="D639" s="489"/>
      <c r="E639" s="405"/>
      <c r="F639" s="425"/>
      <c r="G639" s="425"/>
      <c r="H639" s="405"/>
      <c r="I639" s="409"/>
      <c r="J639" s="410"/>
      <c r="K639" s="437"/>
    </row>
    <row r="640" spans="1:11" s="4" customFormat="1" ht="57" x14ac:dyDescent="0.2">
      <c r="A640" s="177"/>
      <c r="B640" s="34" t="s">
        <v>1065</v>
      </c>
      <c r="C640" s="773"/>
      <c r="D640" s="451"/>
      <c r="E640" s="405"/>
      <c r="F640" s="425"/>
      <c r="G640" s="425"/>
      <c r="H640" s="405"/>
      <c r="I640" s="409"/>
      <c r="J640" s="410"/>
      <c r="K640" s="437"/>
    </row>
    <row r="641" spans="1:11" s="4" customFormat="1" ht="9.9499999999999993" customHeight="1" x14ac:dyDescent="0.2">
      <c r="A641" s="177"/>
      <c r="B641" s="38"/>
      <c r="C641" s="773"/>
      <c r="D641" s="451"/>
      <c r="E641" s="405"/>
      <c r="F641" s="425"/>
      <c r="G641" s="425"/>
      <c r="H641" s="405"/>
      <c r="I641" s="409"/>
      <c r="J641" s="410"/>
      <c r="K641" s="437"/>
    </row>
    <row r="642" spans="1:11" s="4" customFormat="1" x14ac:dyDescent="0.2">
      <c r="A642" s="177" t="s">
        <v>80</v>
      </c>
      <c r="B642" s="38" t="s">
        <v>3740</v>
      </c>
      <c r="C642" s="773">
        <v>31</v>
      </c>
      <c r="D642" s="451" t="s">
        <v>98</v>
      </c>
      <c r="E642" s="545">
        <v>0</v>
      </c>
      <c r="F642" s="545">
        <v>0</v>
      </c>
      <c r="G642" s="545">
        <v>0</v>
      </c>
      <c r="H642" s="545">
        <v>242.47</v>
      </c>
      <c r="I642" s="546">
        <f>E642+F642+G642+H642</f>
        <v>242.47</v>
      </c>
      <c r="J642" s="547">
        <f>I642*C642</f>
        <v>7516.57</v>
      </c>
      <c r="K642" s="437"/>
    </row>
    <row r="643" spans="1:11" s="4" customFormat="1" x14ac:dyDescent="0.2">
      <c r="A643" s="177"/>
      <c r="B643" s="38"/>
      <c r="C643" s="773"/>
      <c r="D643" s="451"/>
      <c r="E643" s="405"/>
      <c r="F643" s="425"/>
      <c r="G643" s="425"/>
      <c r="H643" s="405"/>
      <c r="I643" s="409"/>
      <c r="J643" s="453"/>
      <c r="K643" s="437"/>
    </row>
    <row r="644" spans="1:11" s="4" customFormat="1" hidden="1" x14ac:dyDescent="0.2">
      <c r="A644" s="177"/>
      <c r="B644" s="38"/>
      <c r="C644" s="773"/>
      <c r="D644" s="451"/>
      <c r="E644" s="405"/>
      <c r="F644" s="425"/>
      <c r="G644" s="425"/>
      <c r="H644" s="405"/>
      <c r="I644" s="409"/>
      <c r="J644" s="453"/>
      <c r="K644" s="437"/>
    </row>
    <row r="645" spans="1:11" s="4" customFormat="1" hidden="1" x14ac:dyDescent="0.2">
      <c r="A645" s="177"/>
      <c r="B645" s="38"/>
      <c r="C645" s="773"/>
      <c r="D645" s="451"/>
      <c r="E645" s="405"/>
      <c r="F645" s="425"/>
      <c r="G645" s="425"/>
      <c r="H645" s="405"/>
      <c r="I645" s="409"/>
      <c r="J645" s="453"/>
      <c r="K645" s="437"/>
    </row>
    <row r="646" spans="1:11" s="4" customFormat="1" x14ac:dyDescent="0.2">
      <c r="A646" s="177"/>
      <c r="B646" s="38"/>
      <c r="C646" s="773"/>
      <c r="D646" s="451"/>
      <c r="E646" s="405"/>
      <c r="F646" s="425"/>
      <c r="G646" s="425"/>
      <c r="H646" s="405"/>
      <c r="I646" s="409"/>
      <c r="J646" s="453"/>
      <c r="K646" s="437"/>
    </row>
    <row r="647" spans="1:11" s="4" customFormat="1" x14ac:dyDescent="0.2">
      <c r="A647" s="177"/>
      <c r="B647" s="38"/>
      <c r="C647" s="773"/>
      <c r="D647" s="451"/>
      <c r="E647" s="405"/>
      <c r="F647" s="425"/>
      <c r="G647" s="425"/>
      <c r="H647" s="405"/>
      <c r="I647" s="409"/>
      <c r="J647" s="453"/>
      <c r="K647" s="437"/>
    </row>
    <row r="648" spans="1:11" s="4" customFormat="1" x14ac:dyDescent="0.2">
      <c r="A648" s="177"/>
      <c r="B648" s="38"/>
      <c r="C648" s="773"/>
      <c r="D648" s="451"/>
      <c r="E648" s="405"/>
      <c r="F648" s="425"/>
      <c r="G648" s="425"/>
      <c r="H648" s="405"/>
      <c r="I648" s="409"/>
      <c r="J648" s="453"/>
      <c r="K648" s="437"/>
    </row>
    <row r="649" spans="1:11" s="4" customFormat="1" x14ac:dyDescent="0.2">
      <c r="A649" s="177"/>
      <c r="B649" s="38"/>
      <c r="C649" s="773"/>
      <c r="D649" s="451"/>
      <c r="E649" s="405"/>
      <c r="F649" s="425"/>
      <c r="G649" s="425"/>
      <c r="H649" s="405"/>
      <c r="I649" s="409"/>
      <c r="J649" s="453"/>
      <c r="K649" s="437"/>
    </row>
    <row r="650" spans="1:11" s="4" customFormat="1" ht="10.5" customHeight="1" x14ac:dyDescent="0.2">
      <c r="A650" s="177"/>
      <c r="B650" s="38"/>
      <c r="C650" s="773"/>
      <c r="D650" s="451"/>
      <c r="E650" s="405"/>
      <c r="F650" s="425"/>
      <c r="G650" s="425"/>
      <c r="H650" s="405"/>
      <c r="I650" s="409"/>
      <c r="J650" s="453"/>
      <c r="K650" s="437"/>
    </row>
    <row r="651" spans="1:11" s="4" customFormat="1" ht="15.75" thickBot="1" x14ac:dyDescent="0.3">
      <c r="A651" s="264"/>
      <c r="B651" s="265" t="s">
        <v>111</v>
      </c>
      <c r="C651" s="781"/>
      <c r="D651" s="500"/>
      <c r="E651" s="412"/>
      <c r="F651" s="412"/>
      <c r="G651" s="412"/>
      <c r="H651" s="411"/>
      <c r="I651" s="413"/>
      <c r="J651" s="413">
        <f>SUM(J626:J650)</f>
        <v>74875.13</v>
      </c>
      <c r="K651" s="437">
        <v>19</v>
      </c>
    </row>
    <row r="652" spans="1:11" s="4" customFormat="1" ht="15" thickTop="1" x14ac:dyDescent="0.2">
      <c r="A652" s="177"/>
      <c r="B652" s="38"/>
      <c r="C652" s="773"/>
      <c r="D652" s="451"/>
      <c r="E652" s="405"/>
      <c r="F652" s="425"/>
      <c r="G652" s="425"/>
      <c r="H652" s="405"/>
      <c r="I652" s="409"/>
      <c r="J652" s="453"/>
      <c r="K652" s="437"/>
    </row>
    <row r="653" spans="1:11" s="4" customFormat="1" ht="15" x14ac:dyDescent="0.25">
      <c r="A653" s="261"/>
      <c r="B653" s="258" t="s">
        <v>1031</v>
      </c>
      <c r="C653" s="861"/>
      <c r="D653" s="499"/>
      <c r="E653" s="467"/>
      <c r="F653" s="466"/>
      <c r="G653" s="466"/>
      <c r="H653" s="467"/>
      <c r="I653" s="468"/>
      <c r="J653" s="469"/>
      <c r="K653" s="437"/>
    </row>
    <row r="654" spans="1:11" s="4" customFormat="1" ht="10.5" customHeight="1" x14ac:dyDescent="0.25">
      <c r="A654" s="261"/>
      <c r="B654" s="262"/>
      <c r="C654" s="861"/>
      <c r="D654" s="499"/>
      <c r="E654" s="467"/>
      <c r="F654" s="466"/>
      <c r="G654" s="466"/>
      <c r="H654" s="467"/>
      <c r="I654" s="468"/>
      <c r="J654" s="469"/>
      <c r="K654" s="437"/>
    </row>
    <row r="655" spans="1:11" s="4" customFormat="1" ht="42.75" x14ac:dyDescent="0.2">
      <c r="A655" s="177"/>
      <c r="B655" s="244" t="s">
        <v>1066</v>
      </c>
      <c r="C655" s="783"/>
      <c r="D655" s="489"/>
      <c r="E655" s="405"/>
      <c r="F655" s="425"/>
      <c r="G655" s="425"/>
      <c r="H655" s="405"/>
      <c r="I655" s="409"/>
      <c r="J655" s="410"/>
      <c r="K655" s="437"/>
    </row>
    <row r="656" spans="1:11" s="4" customFormat="1" x14ac:dyDescent="0.2">
      <c r="A656" s="177"/>
      <c r="B656" s="175"/>
      <c r="C656" s="783"/>
      <c r="D656" s="489"/>
      <c r="E656" s="405"/>
      <c r="F656" s="425"/>
      <c r="G656" s="425"/>
      <c r="H656" s="405"/>
      <c r="I656" s="409"/>
      <c r="J656" s="410"/>
      <c r="K656" s="437"/>
    </row>
    <row r="657" spans="1:11" s="4" customFormat="1" ht="15" customHeight="1" x14ac:dyDescent="0.2">
      <c r="A657" s="177" t="s">
        <v>77</v>
      </c>
      <c r="B657" s="175" t="s">
        <v>1067</v>
      </c>
      <c r="C657" s="783">
        <v>5</v>
      </c>
      <c r="D657" s="444" t="s">
        <v>199</v>
      </c>
      <c r="E657" s="545">
        <v>0</v>
      </c>
      <c r="F657" s="545">
        <v>0</v>
      </c>
      <c r="G657" s="545">
        <v>0</v>
      </c>
      <c r="H657" s="545">
        <v>3068.1</v>
      </c>
      <c r="I657" s="546">
        <f>E657+F657+G657+H657</f>
        <v>3068.1</v>
      </c>
      <c r="J657" s="547">
        <f>I657*C657</f>
        <v>15340.5</v>
      </c>
      <c r="K657" s="437"/>
    </row>
    <row r="658" spans="1:11" s="4" customFormat="1" ht="15" customHeight="1" x14ac:dyDescent="0.2">
      <c r="A658" s="177"/>
      <c r="B658" s="175"/>
      <c r="C658" s="783"/>
      <c r="D658" s="444"/>
      <c r="E658" s="425"/>
      <c r="F658" s="425"/>
      <c r="G658" s="425"/>
      <c r="H658" s="405"/>
      <c r="I658" s="409"/>
      <c r="J658" s="410"/>
      <c r="K658" s="437"/>
    </row>
    <row r="659" spans="1:11" s="4" customFormat="1" ht="15" customHeight="1" x14ac:dyDescent="0.2">
      <c r="A659" s="177" t="s">
        <v>78</v>
      </c>
      <c r="B659" s="175" t="s">
        <v>1068</v>
      </c>
      <c r="C659" s="783">
        <v>7</v>
      </c>
      <c r="D659" s="444" t="s">
        <v>199</v>
      </c>
      <c r="E659" s="545">
        <v>0</v>
      </c>
      <c r="F659" s="545">
        <v>0</v>
      </c>
      <c r="G659" s="545">
        <v>0</v>
      </c>
      <c r="H659" s="545">
        <v>4042.9</v>
      </c>
      <c r="I659" s="546">
        <f>E659+F659+G659+H659</f>
        <v>4042.9</v>
      </c>
      <c r="J659" s="547">
        <f>I659*C659</f>
        <v>28300.3</v>
      </c>
      <c r="K659" s="437"/>
    </row>
    <row r="660" spans="1:11" s="4" customFormat="1" ht="15" customHeight="1" x14ac:dyDescent="0.2">
      <c r="A660" s="177"/>
      <c r="B660" s="175"/>
      <c r="C660" s="783"/>
      <c r="D660" s="444"/>
      <c r="E660" s="425"/>
      <c r="F660" s="425"/>
      <c r="G660" s="425"/>
      <c r="H660" s="405"/>
      <c r="I660" s="409"/>
      <c r="J660" s="410"/>
      <c r="K660" s="437"/>
    </row>
    <row r="661" spans="1:11" s="4" customFormat="1" ht="15" customHeight="1" x14ac:dyDescent="0.2">
      <c r="A661" s="177" t="s">
        <v>79</v>
      </c>
      <c r="B661" s="175" t="s">
        <v>1069</v>
      </c>
      <c r="C661" s="783">
        <v>14</v>
      </c>
      <c r="D661" s="444" t="s">
        <v>199</v>
      </c>
      <c r="E661" s="545">
        <v>0</v>
      </c>
      <c r="F661" s="545">
        <v>0</v>
      </c>
      <c r="G661" s="545">
        <v>0</v>
      </c>
      <c r="H661" s="545">
        <v>6134.64</v>
      </c>
      <c r="I661" s="546">
        <f>E661+F661+G661+H661</f>
        <v>6134.64</v>
      </c>
      <c r="J661" s="547">
        <f>I661*C661</f>
        <v>85884.96</v>
      </c>
      <c r="K661" s="437"/>
    </row>
    <row r="662" spans="1:11" s="4" customFormat="1" ht="15" customHeight="1" x14ac:dyDescent="0.2">
      <c r="A662" s="177"/>
      <c r="B662" s="175"/>
      <c r="C662" s="783"/>
      <c r="D662" s="444"/>
      <c r="E662" s="425"/>
      <c r="F662" s="425"/>
      <c r="G662" s="425"/>
      <c r="H662" s="405"/>
      <c r="I662" s="409"/>
      <c r="J662" s="410"/>
      <c r="K662" s="437"/>
    </row>
    <row r="663" spans="1:11" s="4" customFormat="1" ht="15" customHeight="1" x14ac:dyDescent="0.2">
      <c r="A663" s="177" t="s">
        <v>80</v>
      </c>
      <c r="B663" s="175" t="s">
        <v>1070</v>
      </c>
      <c r="C663" s="783">
        <v>9</v>
      </c>
      <c r="D663" s="444" t="s">
        <v>199</v>
      </c>
      <c r="E663" s="545">
        <v>0</v>
      </c>
      <c r="F663" s="545">
        <v>0</v>
      </c>
      <c r="G663" s="545">
        <v>0</v>
      </c>
      <c r="H663" s="545">
        <v>6062.78</v>
      </c>
      <c r="I663" s="546">
        <f>E663+F663+G663+H663</f>
        <v>6062.78</v>
      </c>
      <c r="J663" s="547">
        <f>I663*C663</f>
        <v>54565.02</v>
      </c>
      <c r="K663" s="437"/>
    </row>
    <row r="664" spans="1:11" s="4" customFormat="1" ht="15" customHeight="1" x14ac:dyDescent="0.2">
      <c r="A664" s="177"/>
      <c r="B664" s="175"/>
      <c r="C664" s="783"/>
      <c r="D664" s="444"/>
      <c r="E664" s="425"/>
      <c r="F664" s="425"/>
      <c r="G664" s="425"/>
      <c r="H664" s="405"/>
      <c r="I664" s="409"/>
      <c r="J664" s="410"/>
      <c r="K664" s="437"/>
    </row>
    <row r="665" spans="1:11" s="4" customFormat="1" ht="15" customHeight="1" x14ac:dyDescent="0.2">
      <c r="A665" s="177" t="s">
        <v>81</v>
      </c>
      <c r="B665" s="175" t="s">
        <v>1071</v>
      </c>
      <c r="C665" s="783">
        <v>4</v>
      </c>
      <c r="D665" s="444" t="s">
        <v>199</v>
      </c>
      <c r="E665" s="545">
        <v>0</v>
      </c>
      <c r="F665" s="545">
        <v>0</v>
      </c>
      <c r="G665" s="545">
        <v>0</v>
      </c>
      <c r="H665" s="545">
        <v>12269.28</v>
      </c>
      <c r="I665" s="546">
        <f>E665+F665+G665+H665</f>
        <v>12269.28</v>
      </c>
      <c r="J665" s="547">
        <f>I665*C665</f>
        <v>49077.120000000003</v>
      </c>
      <c r="K665" s="437"/>
    </row>
    <row r="666" spans="1:11" s="4" customFormat="1" ht="15" customHeight="1" x14ac:dyDescent="0.2">
      <c r="A666" s="177"/>
      <c r="B666" s="224"/>
      <c r="C666" s="779"/>
      <c r="D666" s="444"/>
      <c r="E666" s="425"/>
      <c r="F666" s="425"/>
      <c r="G666" s="425"/>
      <c r="H666" s="405"/>
      <c r="I666" s="409"/>
      <c r="J666" s="410"/>
      <c r="K666" s="437"/>
    </row>
    <row r="667" spans="1:11" s="4" customFormat="1" ht="15" customHeight="1" x14ac:dyDescent="0.2">
      <c r="A667" s="177" t="s">
        <v>92</v>
      </c>
      <c r="B667" s="175" t="s">
        <v>1072</v>
      </c>
      <c r="C667" s="783">
        <v>5</v>
      </c>
      <c r="D667" s="444" t="s">
        <v>199</v>
      </c>
      <c r="E667" s="545">
        <v>0</v>
      </c>
      <c r="F667" s="545">
        <v>0</v>
      </c>
      <c r="G667" s="545">
        <v>0</v>
      </c>
      <c r="H667" s="545">
        <v>9202.74</v>
      </c>
      <c r="I667" s="546">
        <f>E667+F667+G667+H667</f>
        <v>9202.74</v>
      </c>
      <c r="J667" s="547">
        <f>I667*C667</f>
        <v>46013.7</v>
      </c>
      <c r="K667" s="437"/>
    </row>
    <row r="668" spans="1:11" s="4" customFormat="1" ht="15" customHeight="1" x14ac:dyDescent="0.2">
      <c r="A668" s="177"/>
      <c r="B668" s="175"/>
      <c r="C668" s="783"/>
      <c r="D668" s="444"/>
      <c r="E668" s="425"/>
      <c r="F668" s="425"/>
      <c r="G668" s="425"/>
      <c r="H668" s="405"/>
      <c r="I668" s="409"/>
      <c r="J668" s="410"/>
      <c r="K668" s="437"/>
    </row>
    <row r="669" spans="1:11" s="4" customFormat="1" x14ac:dyDescent="0.2">
      <c r="A669" s="177" t="s">
        <v>94</v>
      </c>
      <c r="B669" s="181" t="s">
        <v>1073</v>
      </c>
      <c r="C669" s="783">
        <v>10</v>
      </c>
      <c r="D669" s="444" t="s">
        <v>199</v>
      </c>
      <c r="E669" s="545">
        <v>0</v>
      </c>
      <c r="F669" s="545">
        <v>0</v>
      </c>
      <c r="G669" s="545">
        <v>0</v>
      </c>
      <c r="H669" s="545">
        <v>4511.55</v>
      </c>
      <c r="I669" s="546">
        <f>E669+F669+G669+H669</f>
        <v>4511.55</v>
      </c>
      <c r="J669" s="547">
        <f>I669*C669</f>
        <v>45115.5</v>
      </c>
      <c r="K669" s="437"/>
    </row>
    <row r="670" spans="1:11" s="4" customFormat="1" x14ac:dyDescent="0.2">
      <c r="A670" s="177"/>
      <c r="B670" s="224"/>
      <c r="C670" s="779"/>
      <c r="D670" s="444"/>
      <c r="E670" s="425"/>
      <c r="F670" s="425"/>
      <c r="G670" s="425"/>
      <c r="H670" s="405"/>
      <c r="I670" s="409"/>
      <c r="J670" s="410"/>
      <c r="K670" s="437"/>
    </row>
    <row r="671" spans="1:11" s="4" customFormat="1" x14ac:dyDescent="0.2">
      <c r="A671" s="177" t="s">
        <v>96</v>
      </c>
      <c r="B671" s="175" t="s">
        <v>1074</v>
      </c>
      <c r="C671" s="783">
        <v>2</v>
      </c>
      <c r="D671" s="444" t="s">
        <v>199</v>
      </c>
      <c r="E671" s="545">
        <v>0</v>
      </c>
      <c r="F671" s="545">
        <v>0</v>
      </c>
      <c r="G671" s="545">
        <v>0</v>
      </c>
      <c r="H671" s="545">
        <v>2021.45</v>
      </c>
      <c r="I671" s="546">
        <f>E671+F671+G671+H671</f>
        <v>2021.45</v>
      </c>
      <c r="J671" s="547">
        <f>I671*C671</f>
        <v>4042.9</v>
      </c>
      <c r="K671" s="437"/>
    </row>
    <row r="672" spans="1:11" s="4" customFormat="1" x14ac:dyDescent="0.2">
      <c r="A672" s="177"/>
      <c r="B672" s="175"/>
      <c r="C672" s="783"/>
      <c r="D672" s="444"/>
      <c r="E672" s="425"/>
      <c r="F672" s="425"/>
      <c r="G672" s="425"/>
      <c r="H672" s="405"/>
      <c r="I672" s="409"/>
      <c r="J672" s="410"/>
      <c r="K672" s="437"/>
    </row>
    <row r="673" spans="1:11" s="4" customFormat="1" x14ac:dyDescent="0.2">
      <c r="A673" s="177" t="s">
        <v>99</v>
      </c>
      <c r="B673" s="175" t="s">
        <v>1075</v>
      </c>
      <c r="C673" s="783">
        <v>16</v>
      </c>
      <c r="D673" s="444" t="s">
        <v>199</v>
      </c>
      <c r="E673" s="545">
        <v>0</v>
      </c>
      <c r="F673" s="545">
        <v>0</v>
      </c>
      <c r="G673" s="545">
        <v>0</v>
      </c>
      <c r="H673" s="545">
        <v>795.55</v>
      </c>
      <c r="I673" s="546">
        <f>E673+F673+G673+H673</f>
        <v>795.55</v>
      </c>
      <c r="J673" s="547">
        <f>I673*C673</f>
        <v>12728.8</v>
      </c>
      <c r="K673" s="437"/>
    </row>
    <row r="674" spans="1:11" s="4" customFormat="1" x14ac:dyDescent="0.2">
      <c r="A674" s="177"/>
      <c r="B674" s="175"/>
      <c r="C674" s="783"/>
      <c r="D674" s="444"/>
      <c r="E674" s="425"/>
      <c r="F674" s="425"/>
      <c r="G674" s="425"/>
      <c r="H674" s="405"/>
      <c r="I674" s="409"/>
      <c r="J674" s="410"/>
      <c r="K674" s="437"/>
    </row>
    <row r="675" spans="1:11" s="4" customFormat="1" x14ac:dyDescent="0.2">
      <c r="A675" s="177" t="s">
        <v>101</v>
      </c>
      <c r="B675" s="175" t="s">
        <v>1076</v>
      </c>
      <c r="C675" s="783">
        <v>4</v>
      </c>
      <c r="D675" s="444" t="s">
        <v>199</v>
      </c>
      <c r="E675" s="545">
        <v>0</v>
      </c>
      <c r="F675" s="545">
        <v>0</v>
      </c>
      <c r="G675" s="545">
        <v>0</v>
      </c>
      <c r="H675" s="545">
        <v>650.9</v>
      </c>
      <c r="I675" s="546">
        <f>E675+F675+G675+H675</f>
        <v>650.9</v>
      </c>
      <c r="J675" s="547">
        <f>I675*C675</f>
        <v>2603.6</v>
      </c>
      <c r="K675" s="437"/>
    </row>
    <row r="676" spans="1:11" s="4" customFormat="1" x14ac:dyDescent="0.2">
      <c r="A676" s="177"/>
      <c r="B676" s="224"/>
      <c r="C676" s="779"/>
      <c r="D676" s="489"/>
      <c r="E676" s="405"/>
      <c r="F676" s="425"/>
      <c r="G676" s="425"/>
      <c r="H676" s="405"/>
      <c r="I676" s="409"/>
      <c r="J676" s="410"/>
      <c r="K676" s="437"/>
    </row>
    <row r="677" spans="1:11" s="4" customFormat="1" x14ac:dyDescent="0.2">
      <c r="A677" s="177"/>
      <c r="B677" s="224"/>
      <c r="C677" s="779"/>
      <c r="D677" s="489"/>
      <c r="E677" s="405"/>
      <c r="F677" s="425"/>
      <c r="G677" s="425"/>
      <c r="H677" s="405"/>
      <c r="I677" s="409"/>
      <c r="J677" s="453"/>
      <c r="K677" s="437"/>
    </row>
    <row r="678" spans="1:11" s="4" customFormat="1" x14ac:dyDescent="0.2">
      <c r="A678" s="177"/>
      <c r="B678" s="224"/>
      <c r="C678" s="779"/>
      <c r="D678" s="489"/>
      <c r="E678" s="405"/>
      <c r="F678" s="425"/>
      <c r="G678" s="425"/>
      <c r="H678" s="405"/>
      <c r="I678" s="409"/>
      <c r="J678" s="453"/>
      <c r="K678" s="437"/>
    </row>
    <row r="679" spans="1:11" s="4" customFormat="1" x14ac:dyDescent="0.2">
      <c r="A679" s="177"/>
      <c r="B679" s="224"/>
      <c r="C679" s="779"/>
      <c r="D679" s="489"/>
      <c r="E679" s="405"/>
      <c r="F679" s="425"/>
      <c r="G679" s="425"/>
      <c r="H679" s="405"/>
      <c r="I679" s="409"/>
      <c r="J679" s="453"/>
      <c r="K679" s="437"/>
    </row>
    <row r="680" spans="1:11" s="4" customFormat="1" x14ac:dyDescent="0.2">
      <c r="A680" s="177"/>
      <c r="B680" s="224"/>
      <c r="C680" s="779"/>
      <c r="D680" s="489"/>
      <c r="E680" s="405"/>
      <c r="F680" s="425"/>
      <c r="G680" s="425"/>
      <c r="H680" s="405"/>
      <c r="I680" s="409"/>
      <c r="J680" s="453"/>
      <c r="K680" s="437"/>
    </row>
    <row r="681" spans="1:11" s="4" customFormat="1" hidden="1" x14ac:dyDescent="0.2">
      <c r="A681" s="177"/>
      <c r="B681" s="224"/>
      <c r="C681" s="779"/>
      <c r="D681" s="489"/>
      <c r="E681" s="405"/>
      <c r="F681" s="425"/>
      <c r="G681" s="425"/>
      <c r="H681" s="405"/>
      <c r="I681" s="409"/>
      <c r="J681" s="453"/>
      <c r="K681" s="437"/>
    </row>
    <row r="682" spans="1:11" s="4" customFormat="1" x14ac:dyDescent="0.2">
      <c r="A682" s="177"/>
      <c r="B682" s="224"/>
      <c r="C682" s="779"/>
      <c r="D682" s="489"/>
      <c r="E682" s="405"/>
      <c r="F682" s="425"/>
      <c r="G682" s="425"/>
      <c r="H682" s="405"/>
      <c r="I682" s="409"/>
      <c r="J682" s="453"/>
      <c r="K682" s="437"/>
    </row>
    <row r="683" spans="1:11" s="4" customFormat="1" hidden="1" x14ac:dyDescent="0.2">
      <c r="A683" s="177"/>
      <c r="B683" s="224"/>
      <c r="C683" s="779"/>
      <c r="D683" s="489"/>
      <c r="E683" s="405"/>
      <c r="F683" s="425"/>
      <c r="G683" s="425"/>
      <c r="H683" s="405"/>
      <c r="I683" s="409"/>
      <c r="J683" s="453"/>
      <c r="K683" s="437"/>
    </row>
    <row r="684" spans="1:11" s="4" customFormat="1" x14ac:dyDescent="0.2">
      <c r="A684" s="177"/>
      <c r="B684" s="224"/>
      <c r="C684" s="779"/>
      <c r="D684" s="489"/>
      <c r="E684" s="405"/>
      <c r="F684" s="425"/>
      <c r="G684" s="425"/>
      <c r="H684" s="405"/>
      <c r="I684" s="409"/>
      <c r="J684" s="453"/>
      <c r="K684" s="437"/>
    </row>
    <row r="685" spans="1:11" s="4" customFormat="1" x14ac:dyDescent="0.2">
      <c r="A685" s="177"/>
      <c r="B685" s="224"/>
      <c r="C685" s="779"/>
      <c r="D685" s="489"/>
      <c r="E685" s="405"/>
      <c r="F685" s="425"/>
      <c r="G685" s="425"/>
      <c r="H685" s="405"/>
      <c r="I685" s="409"/>
      <c r="J685" s="453"/>
      <c r="K685" s="437"/>
    </row>
    <row r="686" spans="1:11" s="4" customFormat="1" x14ac:dyDescent="0.2">
      <c r="A686" s="177"/>
      <c r="B686" s="224"/>
      <c r="C686" s="779"/>
      <c r="D686" s="489"/>
      <c r="E686" s="405"/>
      <c r="F686" s="425"/>
      <c r="G686" s="425"/>
      <c r="H686" s="405"/>
      <c r="I686" s="409"/>
      <c r="J686" s="453"/>
      <c r="K686" s="437"/>
    </row>
    <row r="687" spans="1:11" s="4" customFormat="1" ht="12" customHeight="1" x14ac:dyDescent="0.2">
      <c r="A687" s="177"/>
      <c r="B687" s="224"/>
      <c r="C687" s="779"/>
      <c r="D687" s="489"/>
      <c r="E687" s="405"/>
      <c r="F687" s="425"/>
      <c r="G687" s="425"/>
      <c r="H687" s="405"/>
      <c r="I687" s="409"/>
      <c r="J687" s="453"/>
      <c r="K687" s="437"/>
    </row>
    <row r="688" spans="1:11" s="4" customFormat="1" ht="9" customHeight="1" x14ac:dyDescent="0.2">
      <c r="A688" s="177"/>
      <c r="B688" s="224"/>
      <c r="C688" s="779"/>
      <c r="D688" s="489"/>
      <c r="E688" s="475"/>
      <c r="F688" s="425"/>
      <c r="G688" s="425"/>
      <c r="H688" s="405"/>
      <c r="I688" s="409"/>
      <c r="J688" s="453"/>
      <c r="K688" s="437"/>
    </row>
    <row r="689" spans="1:11" s="4" customFormat="1" ht="15.75" thickBot="1" x14ac:dyDescent="0.3">
      <c r="A689" s="264"/>
      <c r="B689" s="265" t="s">
        <v>111</v>
      </c>
      <c r="C689" s="781"/>
      <c r="D689" s="500"/>
      <c r="E689" s="502"/>
      <c r="F689" s="412"/>
      <c r="G689" s="412"/>
      <c r="H689" s="411"/>
      <c r="I689" s="413"/>
      <c r="J689" s="413">
        <f>SUM(J656:J688)</f>
        <v>343672.4</v>
      </c>
      <c r="K689" s="437">
        <v>20</v>
      </c>
    </row>
    <row r="690" spans="1:11" s="4" customFormat="1" ht="15" thickTop="1" x14ac:dyDescent="0.2">
      <c r="A690" s="177"/>
      <c r="B690" s="224"/>
      <c r="C690" s="779"/>
      <c r="D690" s="489"/>
      <c r="E690" s="405"/>
      <c r="F690" s="425"/>
      <c r="G690" s="425"/>
      <c r="H690" s="405"/>
      <c r="I690" s="409"/>
      <c r="J690" s="410"/>
      <c r="K690" s="437"/>
    </row>
    <row r="691" spans="1:11" s="4" customFormat="1" ht="15" x14ac:dyDescent="0.2">
      <c r="A691" s="177"/>
      <c r="B691" s="263" t="s">
        <v>1077</v>
      </c>
      <c r="C691" s="779"/>
      <c r="D691" s="489"/>
      <c r="E691" s="405"/>
      <c r="F691" s="425"/>
      <c r="G691" s="425"/>
      <c r="H691" s="405"/>
      <c r="I691" s="409"/>
      <c r="J691" s="410"/>
      <c r="K691" s="437"/>
    </row>
    <row r="692" spans="1:11" s="4" customFormat="1" x14ac:dyDescent="0.2">
      <c r="A692" s="177"/>
      <c r="B692" s="224"/>
      <c r="C692" s="779"/>
      <c r="D692" s="489"/>
      <c r="E692" s="405"/>
      <c r="F692" s="425"/>
      <c r="G692" s="425"/>
      <c r="H692" s="405"/>
      <c r="I692" s="409"/>
      <c r="J692" s="410"/>
      <c r="K692" s="437"/>
    </row>
    <row r="693" spans="1:11" s="4" customFormat="1" ht="42.75" x14ac:dyDescent="0.2">
      <c r="A693" s="177"/>
      <c r="B693" s="244" t="s">
        <v>1078</v>
      </c>
      <c r="C693" s="783"/>
      <c r="D693" s="489"/>
      <c r="E693" s="405"/>
      <c r="F693" s="425"/>
      <c r="G693" s="425"/>
      <c r="H693" s="405"/>
      <c r="I693" s="409"/>
      <c r="J693" s="410"/>
      <c r="K693" s="437"/>
    </row>
    <row r="694" spans="1:11" s="4" customFormat="1" ht="8.1" customHeight="1" x14ac:dyDescent="0.2">
      <c r="A694" s="177"/>
      <c r="B694" s="175"/>
      <c r="C694" s="783"/>
      <c r="D694" s="489"/>
      <c r="E694" s="405"/>
      <c r="F694" s="425"/>
      <c r="G694" s="425"/>
      <c r="H694" s="405"/>
      <c r="I694" s="409"/>
      <c r="J694" s="410"/>
      <c r="K694" s="437"/>
    </row>
    <row r="695" spans="1:11" s="4" customFormat="1" x14ac:dyDescent="0.2">
      <c r="A695" s="177" t="s">
        <v>77</v>
      </c>
      <c r="B695" s="175" t="s">
        <v>1079</v>
      </c>
      <c r="C695" s="783">
        <v>21</v>
      </c>
      <c r="D695" s="489" t="s">
        <v>199</v>
      </c>
      <c r="E695" s="545">
        <v>0</v>
      </c>
      <c r="F695" s="545">
        <v>0</v>
      </c>
      <c r="G695" s="545">
        <v>0</v>
      </c>
      <c r="H695" s="545">
        <v>8256.07</v>
      </c>
      <c r="I695" s="546">
        <f>E695+F695+G695+H695</f>
        <v>8256.07</v>
      </c>
      <c r="J695" s="547">
        <f>I695*C695</f>
        <v>173377.47</v>
      </c>
      <c r="K695" s="437"/>
    </row>
    <row r="696" spans="1:11" s="4" customFormat="1" ht="8.1" customHeight="1" x14ac:dyDescent="0.2">
      <c r="A696" s="177"/>
      <c r="B696" s="175"/>
      <c r="C696" s="783"/>
      <c r="D696" s="489"/>
      <c r="E696" s="405"/>
      <c r="F696" s="425"/>
      <c r="G696" s="425"/>
      <c r="H696" s="405"/>
      <c r="I696" s="409"/>
      <c r="J696" s="410"/>
      <c r="K696" s="437"/>
    </row>
    <row r="697" spans="1:11" s="4" customFormat="1" x14ac:dyDescent="0.2">
      <c r="A697" s="177" t="s">
        <v>78</v>
      </c>
      <c r="B697" s="175" t="s">
        <v>1080</v>
      </c>
      <c r="C697" s="783">
        <v>99</v>
      </c>
      <c r="D697" s="489" t="s">
        <v>199</v>
      </c>
      <c r="E697" s="545">
        <v>0</v>
      </c>
      <c r="F697" s="545">
        <v>0</v>
      </c>
      <c r="G697" s="545">
        <v>0</v>
      </c>
      <c r="H697" s="545">
        <v>9049.65</v>
      </c>
      <c r="I697" s="546">
        <f>E697+F697+G697+H697</f>
        <v>9049.65</v>
      </c>
      <c r="J697" s="547">
        <f>I697*C697</f>
        <v>895915.35</v>
      </c>
      <c r="K697" s="437"/>
    </row>
    <row r="698" spans="1:11" s="4" customFormat="1" ht="8.1" customHeight="1" x14ac:dyDescent="0.2">
      <c r="A698" s="177"/>
      <c r="B698" s="175"/>
      <c r="C698" s="783"/>
      <c r="D698" s="489"/>
      <c r="E698" s="405"/>
      <c r="F698" s="425"/>
      <c r="G698" s="425"/>
      <c r="H698" s="405"/>
      <c r="I698" s="409"/>
      <c r="J698" s="410"/>
      <c r="K698" s="437"/>
    </row>
    <row r="699" spans="1:11" s="4" customFormat="1" x14ac:dyDescent="0.2">
      <c r="A699" s="177" t="s">
        <v>79</v>
      </c>
      <c r="B699" s="175" t="s">
        <v>1081</v>
      </c>
      <c r="C699" s="783">
        <v>6</v>
      </c>
      <c r="D699" s="489" t="s">
        <v>199</v>
      </c>
      <c r="E699" s="545">
        <v>0</v>
      </c>
      <c r="F699" s="545">
        <v>0</v>
      </c>
      <c r="G699" s="545">
        <v>0</v>
      </c>
      <c r="H699" s="545">
        <v>9432.3799999999992</v>
      </c>
      <c r="I699" s="546">
        <f>E699+F699+G699+H699</f>
        <v>9432.3799999999992</v>
      </c>
      <c r="J699" s="547">
        <f>I699*C699</f>
        <v>56594.28</v>
      </c>
      <c r="K699" s="437"/>
    </row>
    <row r="700" spans="1:11" s="4" customFormat="1" ht="8.1" customHeight="1" x14ac:dyDescent="0.2">
      <c r="A700" s="177"/>
      <c r="B700" s="175"/>
      <c r="C700" s="783"/>
      <c r="D700" s="489"/>
      <c r="E700" s="405"/>
      <c r="F700" s="425"/>
      <c r="G700" s="425"/>
      <c r="H700" s="405"/>
      <c r="I700" s="409"/>
      <c r="J700" s="410"/>
      <c r="K700" s="437"/>
    </row>
    <row r="701" spans="1:11" s="4" customFormat="1" ht="18" customHeight="1" x14ac:dyDescent="0.2">
      <c r="A701" s="177" t="s">
        <v>80</v>
      </c>
      <c r="B701" s="175" t="s">
        <v>1082</v>
      </c>
      <c r="C701" s="783">
        <v>7</v>
      </c>
      <c r="D701" s="489" t="s">
        <v>199</v>
      </c>
      <c r="E701" s="545">
        <v>0</v>
      </c>
      <c r="F701" s="545">
        <v>0</v>
      </c>
      <c r="G701" s="545">
        <v>0</v>
      </c>
      <c r="H701" s="545">
        <v>10197.84</v>
      </c>
      <c r="I701" s="546">
        <f>E701+F701+G701+H701</f>
        <v>10197.84</v>
      </c>
      <c r="J701" s="547">
        <f>I701*C701</f>
        <v>71384.88</v>
      </c>
      <c r="K701" s="437"/>
    </row>
    <row r="702" spans="1:11" s="4" customFormat="1" ht="8.1" customHeight="1" x14ac:dyDescent="0.2">
      <c r="A702" s="177"/>
      <c r="B702" s="175"/>
      <c r="C702" s="783"/>
      <c r="D702" s="489"/>
      <c r="E702" s="405"/>
      <c r="F702" s="425"/>
      <c r="G702" s="425"/>
      <c r="H702" s="405"/>
      <c r="I702" s="409"/>
      <c r="J702" s="410"/>
      <c r="K702" s="437"/>
    </row>
    <row r="703" spans="1:11" s="4" customFormat="1" x14ac:dyDescent="0.2">
      <c r="A703" s="177" t="s">
        <v>81</v>
      </c>
      <c r="B703" s="175" t="s">
        <v>1083</v>
      </c>
      <c r="C703" s="783">
        <v>25</v>
      </c>
      <c r="D703" s="489" t="s">
        <v>199</v>
      </c>
      <c r="E703" s="545">
        <v>0</v>
      </c>
      <c r="F703" s="545">
        <v>0</v>
      </c>
      <c r="G703" s="545">
        <v>0</v>
      </c>
      <c r="H703" s="545">
        <v>15910.99</v>
      </c>
      <c r="I703" s="546">
        <f>E703+F703+G703+H703</f>
        <v>15910.99</v>
      </c>
      <c r="J703" s="547">
        <f>I703*C703</f>
        <v>397774.75</v>
      </c>
      <c r="K703" s="437"/>
    </row>
    <row r="704" spans="1:11" s="4" customFormat="1" ht="20.25" customHeight="1" x14ac:dyDescent="0.2">
      <c r="A704" s="177"/>
      <c r="B704" s="224"/>
      <c r="C704" s="779"/>
      <c r="D704" s="489"/>
      <c r="E704" s="405"/>
      <c r="F704" s="425"/>
      <c r="G704" s="425"/>
      <c r="H704" s="405"/>
      <c r="I704" s="409"/>
      <c r="J704" s="410"/>
      <c r="K704" s="437"/>
    </row>
    <row r="705" spans="1:12" s="4" customFormat="1" ht="30" x14ac:dyDescent="0.2">
      <c r="A705" s="177"/>
      <c r="B705" s="263" t="s">
        <v>1084</v>
      </c>
      <c r="C705" s="783"/>
      <c r="D705" s="489"/>
      <c r="E705" s="405"/>
      <c r="F705" s="425"/>
      <c r="G705" s="425"/>
      <c r="H705" s="405"/>
      <c r="I705" s="409"/>
      <c r="J705" s="410"/>
      <c r="K705" s="437"/>
    </row>
    <row r="706" spans="1:12" s="4" customFormat="1" x14ac:dyDescent="0.2">
      <c r="A706" s="177"/>
      <c r="B706" s="244"/>
      <c r="C706" s="783"/>
      <c r="D706" s="489"/>
      <c r="E706" s="405"/>
      <c r="F706" s="425"/>
      <c r="G706" s="425"/>
      <c r="H706" s="405"/>
      <c r="I706" s="409"/>
      <c r="J706" s="410"/>
      <c r="K706" s="437"/>
    </row>
    <row r="707" spans="1:12" s="4" customFormat="1" x14ac:dyDescent="0.2">
      <c r="A707" s="177"/>
      <c r="B707" s="244" t="s">
        <v>1085</v>
      </c>
      <c r="C707" s="783"/>
      <c r="D707" s="489"/>
      <c r="E707" s="405"/>
      <c r="F707" s="425"/>
      <c r="G707" s="425"/>
      <c r="H707" s="405"/>
      <c r="I707" s="409"/>
      <c r="J707" s="410"/>
      <c r="K707" s="437"/>
    </row>
    <row r="708" spans="1:12" s="4" customFormat="1" ht="8.1" customHeight="1" x14ac:dyDescent="0.2">
      <c r="A708" s="177"/>
      <c r="B708" s="224"/>
      <c r="C708" s="779"/>
      <c r="D708" s="444"/>
      <c r="E708" s="405"/>
      <c r="F708" s="425"/>
      <c r="G708" s="425"/>
      <c r="H708" s="405"/>
      <c r="I708" s="409"/>
      <c r="J708" s="410"/>
      <c r="K708" s="437"/>
    </row>
    <row r="709" spans="1:12" s="4" customFormat="1" x14ac:dyDescent="0.2">
      <c r="A709" s="177" t="s">
        <v>92</v>
      </c>
      <c r="B709" s="224" t="s">
        <v>3741</v>
      </c>
      <c r="C709" s="779">
        <v>4</v>
      </c>
      <c r="D709" s="489" t="s">
        <v>199</v>
      </c>
      <c r="E709" s="545">
        <v>0</v>
      </c>
      <c r="F709" s="545">
        <v>0</v>
      </c>
      <c r="G709" s="545">
        <v>0</v>
      </c>
      <c r="H709" s="545">
        <v>5785.81</v>
      </c>
      <c r="I709" s="546">
        <f>E709+F709+G709+H709</f>
        <v>5785.81</v>
      </c>
      <c r="J709" s="547">
        <f>I709*C709</f>
        <v>23143.24</v>
      </c>
      <c r="K709" s="437"/>
    </row>
    <row r="710" spans="1:12" s="4" customFormat="1" x14ac:dyDescent="0.2">
      <c r="A710" s="177"/>
      <c r="B710" s="175"/>
      <c r="C710" s="779"/>
      <c r="D710" s="489"/>
      <c r="E710" s="405"/>
      <c r="F710" s="425"/>
      <c r="G710" s="425"/>
      <c r="H710" s="405"/>
      <c r="I710" s="409"/>
      <c r="J710" s="410"/>
      <c r="K710" s="437"/>
    </row>
    <row r="711" spans="1:12" ht="99.75" x14ac:dyDescent="0.2">
      <c r="A711" s="182"/>
      <c r="B711" s="34" t="s">
        <v>1086</v>
      </c>
      <c r="C711" s="773"/>
      <c r="D711" s="451"/>
      <c r="E711" s="405"/>
      <c r="F711" s="425"/>
      <c r="G711" s="425"/>
      <c r="H711" s="405"/>
      <c r="I711" s="409"/>
      <c r="J711" s="410"/>
    </row>
    <row r="712" spans="1:12" ht="8.1" customHeight="1" x14ac:dyDescent="0.2">
      <c r="A712" s="182"/>
      <c r="B712" s="34"/>
      <c r="C712" s="773"/>
      <c r="D712" s="451"/>
      <c r="E712" s="405"/>
      <c r="F712" s="425"/>
      <c r="G712" s="425"/>
      <c r="H712" s="405"/>
      <c r="I712" s="409"/>
      <c r="J712" s="410"/>
    </row>
    <row r="713" spans="1:12" x14ac:dyDescent="0.2">
      <c r="A713" s="186" t="s">
        <v>94</v>
      </c>
      <c r="B713" s="38" t="s">
        <v>3742</v>
      </c>
      <c r="C713" s="773">
        <v>4</v>
      </c>
      <c r="D713" s="451" t="s">
        <v>199</v>
      </c>
      <c r="E713" s="545">
        <v>0</v>
      </c>
      <c r="F713" s="545">
        <v>0</v>
      </c>
      <c r="G713" s="545">
        <v>0</v>
      </c>
      <c r="H713" s="545">
        <v>7810.85</v>
      </c>
      <c r="I713" s="546">
        <f>E713+F713+G713+H713</f>
        <v>7810.85</v>
      </c>
      <c r="J713" s="547">
        <f>I713*C713</f>
        <v>31243.4</v>
      </c>
      <c r="K713" s="437"/>
      <c r="L713" s="4"/>
    </row>
    <row r="714" spans="1:12" x14ac:dyDescent="0.2">
      <c r="A714" s="186"/>
      <c r="B714" s="38"/>
      <c r="C714" s="773"/>
      <c r="D714" s="451"/>
      <c r="E714" s="405"/>
      <c r="F714" s="425"/>
      <c r="G714" s="425"/>
      <c r="H714" s="405"/>
      <c r="I714" s="409"/>
      <c r="J714" s="410"/>
    </row>
    <row r="715" spans="1:12" x14ac:dyDescent="0.2">
      <c r="A715" s="186"/>
      <c r="B715" s="38"/>
      <c r="C715" s="773"/>
      <c r="D715" s="451"/>
      <c r="E715" s="405"/>
      <c r="F715" s="425"/>
      <c r="G715" s="425"/>
      <c r="H715" s="405"/>
      <c r="I715" s="409"/>
      <c r="J715" s="410"/>
    </row>
    <row r="716" spans="1:12" x14ac:dyDescent="0.2">
      <c r="A716" s="186"/>
      <c r="B716" s="38"/>
      <c r="C716" s="773"/>
      <c r="D716" s="451"/>
      <c r="E716" s="405"/>
      <c r="F716" s="425"/>
      <c r="G716" s="425"/>
      <c r="H716" s="405"/>
      <c r="I716" s="409"/>
      <c r="J716" s="410"/>
    </row>
    <row r="717" spans="1:12" hidden="1" x14ac:dyDescent="0.2">
      <c r="A717" s="186"/>
      <c r="B717" s="38"/>
      <c r="C717" s="773"/>
      <c r="D717" s="451"/>
      <c r="E717" s="405"/>
      <c r="F717" s="425"/>
      <c r="G717" s="425"/>
      <c r="H717" s="405"/>
      <c r="I717" s="409"/>
      <c r="J717" s="410"/>
    </row>
    <row r="718" spans="1:12" ht="12" hidden="1" customHeight="1" x14ac:dyDescent="0.2">
      <c r="A718" s="186"/>
      <c r="B718" s="38"/>
      <c r="C718" s="773"/>
      <c r="D718" s="451"/>
      <c r="E718" s="405"/>
      <c r="F718" s="425"/>
      <c r="G718" s="425"/>
      <c r="H718" s="405"/>
      <c r="I718" s="409"/>
      <c r="J718" s="410"/>
    </row>
    <row r="719" spans="1:12" ht="12.75" customHeight="1" x14ac:dyDescent="0.2">
      <c r="A719" s="186"/>
      <c r="B719" s="38"/>
      <c r="C719" s="773"/>
      <c r="D719" s="451"/>
      <c r="E719" s="405"/>
      <c r="F719" s="425"/>
      <c r="G719" s="425"/>
      <c r="H719" s="405"/>
      <c r="I719" s="409"/>
      <c r="J719" s="410"/>
    </row>
    <row r="720" spans="1:12" ht="12" customHeight="1" x14ac:dyDescent="0.2">
      <c r="A720" s="186"/>
      <c r="B720" s="38"/>
      <c r="C720" s="773"/>
      <c r="D720" s="451"/>
      <c r="E720" s="405"/>
      <c r="F720" s="425"/>
      <c r="G720" s="425"/>
      <c r="H720" s="405"/>
      <c r="I720" s="409"/>
      <c r="J720" s="410"/>
    </row>
    <row r="721" spans="1:12" ht="11.25" customHeight="1" x14ac:dyDescent="0.2">
      <c r="A721" s="186"/>
      <c r="B721" s="38"/>
      <c r="C721" s="773"/>
      <c r="D721" s="451"/>
      <c r="E721" s="405"/>
      <c r="F721" s="425"/>
      <c r="G721" s="425"/>
      <c r="H721" s="405"/>
      <c r="I721" s="409"/>
      <c r="J721" s="410"/>
    </row>
    <row r="722" spans="1:12" ht="8.25" customHeight="1" x14ac:dyDescent="0.2">
      <c r="A722" s="186"/>
      <c r="B722" s="38"/>
      <c r="C722" s="773"/>
      <c r="D722" s="451"/>
      <c r="E722" s="405"/>
      <c r="F722" s="425"/>
      <c r="G722" s="425"/>
      <c r="H722" s="405"/>
      <c r="I722" s="409"/>
      <c r="J722" s="410"/>
    </row>
    <row r="723" spans="1:12" s="4" customFormat="1" ht="15.75" thickBot="1" x14ac:dyDescent="0.3">
      <c r="A723" s="274"/>
      <c r="B723" s="265" t="s">
        <v>111</v>
      </c>
      <c r="C723" s="781"/>
      <c r="D723" s="500"/>
      <c r="E723" s="412"/>
      <c r="F723" s="412"/>
      <c r="G723" s="412"/>
      <c r="H723" s="411"/>
      <c r="I723" s="413"/>
      <c r="J723" s="413">
        <f>SUM(J692:J722)</f>
        <v>1649433.37</v>
      </c>
      <c r="K723" s="437">
        <v>21</v>
      </c>
    </row>
    <row r="724" spans="1:12" ht="15" thickTop="1" x14ac:dyDescent="0.2">
      <c r="A724" s="186"/>
      <c r="B724" s="38"/>
      <c r="C724" s="773"/>
      <c r="D724" s="451"/>
      <c r="E724" s="405"/>
      <c r="F724" s="425"/>
      <c r="G724" s="425"/>
      <c r="H724" s="405"/>
      <c r="I724" s="409"/>
      <c r="J724" s="410"/>
    </row>
    <row r="725" spans="1:12" ht="30" x14ac:dyDescent="0.2">
      <c r="A725" s="186"/>
      <c r="B725" s="263" t="s">
        <v>1087</v>
      </c>
      <c r="C725" s="773"/>
      <c r="D725" s="451"/>
      <c r="E725" s="405"/>
      <c r="F725" s="425"/>
      <c r="G725" s="425"/>
      <c r="H725" s="405"/>
      <c r="I725" s="409"/>
      <c r="J725" s="410"/>
    </row>
    <row r="726" spans="1:12" ht="15" customHeight="1" x14ac:dyDescent="0.2">
      <c r="A726" s="186"/>
      <c r="B726" s="38"/>
      <c r="C726" s="773"/>
      <c r="D726" s="451"/>
      <c r="E726" s="405"/>
      <c r="F726" s="425"/>
      <c r="G726" s="425"/>
      <c r="H726" s="405"/>
      <c r="I726" s="409"/>
      <c r="J726" s="410"/>
    </row>
    <row r="727" spans="1:12" ht="57" x14ac:dyDescent="0.2">
      <c r="A727" s="186"/>
      <c r="B727" s="183" t="s">
        <v>1088</v>
      </c>
      <c r="C727" s="770"/>
      <c r="D727" s="451"/>
      <c r="E727" s="405"/>
      <c r="F727" s="425"/>
      <c r="G727" s="425"/>
      <c r="H727" s="405"/>
      <c r="I727" s="409"/>
      <c r="J727" s="410"/>
    </row>
    <row r="728" spans="1:12" ht="8.1" customHeight="1" x14ac:dyDescent="0.2">
      <c r="A728" s="186"/>
      <c r="B728" s="185"/>
      <c r="C728" s="770"/>
      <c r="D728" s="451"/>
      <c r="E728" s="405"/>
      <c r="F728" s="425"/>
      <c r="G728" s="425"/>
      <c r="H728" s="405"/>
      <c r="I728" s="409"/>
      <c r="J728" s="410"/>
    </row>
    <row r="729" spans="1:12" x14ac:dyDescent="0.2">
      <c r="A729" s="186" t="s">
        <v>77</v>
      </c>
      <c r="B729" s="185" t="s">
        <v>3738</v>
      </c>
      <c r="C729" s="770">
        <v>15</v>
      </c>
      <c r="D729" s="451" t="s">
        <v>199</v>
      </c>
      <c r="E729" s="545">
        <v>0</v>
      </c>
      <c r="F729" s="545">
        <v>0</v>
      </c>
      <c r="G729" s="545">
        <v>0</v>
      </c>
      <c r="H729" s="545">
        <v>5305.18</v>
      </c>
      <c r="I729" s="546">
        <f>E729+F729+G729+H729</f>
        <v>5305.18</v>
      </c>
      <c r="J729" s="547">
        <f>I729*C729</f>
        <v>79577.7</v>
      </c>
      <c r="K729" s="437"/>
      <c r="L729" s="4"/>
    </row>
    <row r="730" spans="1:12" ht="8.1" customHeight="1" x14ac:dyDescent="0.2">
      <c r="A730" s="186"/>
      <c r="B730" s="185"/>
      <c r="C730" s="770"/>
      <c r="D730" s="451"/>
      <c r="E730" s="405"/>
      <c r="F730" s="425"/>
      <c r="G730" s="425"/>
      <c r="H730" s="405"/>
      <c r="I730" s="409"/>
      <c r="J730" s="410"/>
    </row>
    <row r="731" spans="1:12" x14ac:dyDescent="0.2">
      <c r="A731" s="186" t="s">
        <v>78</v>
      </c>
      <c r="B731" s="185" t="s">
        <v>3739</v>
      </c>
      <c r="C731" s="770">
        <v>1</v>
      </c>
      <c r="D731" s="451" t="s">
        <v>199</v>
      </c>
      <c r="E731" s="545">
        <v>0</v>
      </c>
      <c r="F731" s="545">
        <v>0</v>
      </c>
      <c r="G731" s="545">
        <v>0</v>
      </c>
      <c r="H731" s="545">
        <v>26525.89</v>
      </c>
      <c r="I731" s="546">
        <f>E731+F731+G731+H731</f>
        <v>26525.89</v>
      </c>
      <c r="J731" s="547">
        <f>I731*C731</f>
        <v>26525.89</v>
      </c>
      <c r="K731" s="437"/>
      <c r="L731" s="4"/>
    </row>
    <row r="732" spans="1:12" ht="15" customHeight="1" x14ac:dyDescent="0.2">
      <c r="A732" s="186"/>
      <c r="B732" s="193"/>
      <c r="C732" s="770"/>
      <c r="D732" s="451"/>
      <c r="E732" s="405"/>
      <c r="F732" s="425"/>
      <c r="G732" s="425"/>
      <c r="H732" s="405"/>
      <c r="I732" s="409"/>
      <c r="J732" s="410"/>
    </row>
    <row r="733" spans="1:12" s="4" customFormat="1" ht="15" x14ac:dyDescent="0.2">
      <c r="A733" s="177"/>
      <c r="B733" s="263" t="s">
        <v>1089</v>
      </c>
      <c r="C733" s="779"/>
      <c r="D733" s="489"/>
      <c r="E733" s="405"/>
      <c r="F733" s="425"/>
      <c r="G733" s="425"/>
      <c r="H733" s="405"/>
      <c r="I733" s="409"/>
      <c r="J733" s="410"/>
      <c r="K733" s="437"/>
    </row>
    <row r="734" spans="1:12" s="4" customFormat="1" x14ac:dyDescent="0.2">
      <c r="A734" s="177"/>
      <c r="B734" s="224"/>
      <c r="C734" s="779"/>
      <c r="D734" s="489"/>
      <c r="E734" s="405"/>
      <c r="F734" s="425"/>
      <c r="G734" s="425"/>
      <c r="H734" s="405"/>
      <c r="I734" s="409"/>
      <c r="J734" s="410"/>
      <c r="K734" s="437"/>
    </row>
    <row r="735" spans="1:12" s="4" customFormat="1" x14ac:dyDescent="0.2">
      <c r="A735" s="177"/>
      <c r="B735" s="249" t="s">
        <v>1090</v>
      </c>
      <c r="C735" s="779"/>
      <c r="D735" s="489"/>
      <c r="E735" s="405"/>
      <c r="F735" s="425"/>
      <c r="G735" s="425"/>
      <c r="H735" s="405"/>
      <c r="I735" s="409"/>
      <c r="J735" s="410"/>
      <c r="K735" s="437"/>
    </row>
    <row r="736" spans="1:12" s="4" customFormat="1" ht="8.1" customHeight="1" x14ac:dyDescent="0.2">
      <c r="A736" s="177"/>
      <c r="B736" s="224"/>
      <c r="C736" s="779"/>
      <c r="D736" s="489"/>
      <c r="E736" s="405"/>
      <c r="F736" s="425"/>
      <c r="G736" s="425"/>
      <c r="H736" s="405"/>
      <c r="I736" s="409"/>
      <c r="J736" s="410"/>
      <c r="K736" s="437"/>
    </row>
    <row r="737" spans="1:11" s="4" customFormat="1" ht="43.5" customHeight="1" x14ac:dyDescent="0.2">
      <c r="A737" s="28" t="s">
        <v>79</v>
      </c>
      <c r="B737" s="2" t="s">
        <v>1091</v>
      </c>
      <c r="C737" s="770">
        <v>8</v>
      </c>
      <c r="D737" s="451" t="s">
        <v>199</v>
      </c>
      <c r="E737" s="545">
        <v>1001.49</v>
      </c>
      <c r="F737" s="545">
        <v>64.89</v>
      </c>
      <c r="G737" s="545">
        <v>179.28</v>
      </c>
      <c r="H737" s="545">
        <v>0</v>
      </c>
      <c r="I737" s="546">
        <f>E737+F737+G737+H737</f>
        <v>1245.6600000000001</v>
      </c>
      <c r="J737" s="547">
        <f>I737*C737</f>
        <v>9965.2800000000007</v>
      </c>
      <c r="K737" s="437"/>
    </row>
    <row r="738" spans="1:11" s="4" customFormat="1" ht="15" customHeight="1" x14ac:dyDescent="0.2">
      <c r="A738" s="28"/>
      <c r="B738" s="224"/>
      <c r="C738" s="779"/>
      <c r="D738" s="489"/>
      <c r="E738" s="405"/>
      <c r="F738" s="425"/>
      <c r="G738" s="425"/>
      <c r="H738" s="405"/>
      <c r="I738" s="409"/>
      <c r="J738" s="410"/>
      <c r="K738" s="437"/>
    </row>
    <row r="739" spans="1:11" s="4" customFormat="1" x14ac:dyDescent="0.2">
      <c r="A739" s="28"/>
      <c r="B739" s="249" t="s">
        <v>1092</v>
      </c>
      <c r="C739" s="779"/>
      <c r="D739" s="489"/>
      <c r="E739" s="405"/>
      <c r="F739" s="425"/>
      <c r="G739" s="425"/>
      <c r="H739" s="405"/>
      <c r="I739" s="409"/>
      <c r="J739" s="410"/>
      <c r="K739" s="437"/>
    </row>
    <row r="740" spans="1:11" s="4" customFormat="1" ht="8.1" customHeight="1" x14ac:dyDescent="0.2">
      <c r="A740" s="28"/>
      <c r="B740" s="224"/>
      <c r="C740" s="779"/>
      <c r="D740" s="489"/>
      <c r="E740" s="405"/>
      <c r="F740" s="425"/>
      <c r="G740" s="425"/>
      <c r="H740" s="405"/>
      <c r="I740" s="409"/>
      <c r="J740" s="410"/>
      <c r="K740" s="437"/>
    </row>
    <row r="741" spans="1:11" s="4" customFormat="1" x14ac:dyDescent="0.2">
      <c r="A741" s="28" t="s">
        <v>80</v>
      </c>
      <c r="B741" s="224" t="s">
        <v>1093</v>
      </c>
      <c r="C741" s="779">
        <v>17</v>
      </c>
      <c r="D741" s="489" t="s">
        <v>199</v>
      </c>
      <c r="E741" s="545">
        <v>0</v>
      </c>
      <c r="F741" s="545">
        <v>0</v>
      </c>
      <c r="G741" s="545">
        <v>0</v>
      </c>
      <c r="H741" s="545">
        <v>502.04</v>
      </c>
      <c r="I741" s="546">
        <f>E741+F741+G741+H741</f>
        <v>502.04</v>
      </c>
      <c r="J741" s="547">
        <f>I741*C741</f>
        <v>8534.68</v>
      </c>
      <c r="K741" s="437"/>
    </row>
    <row r="742" spans="1:11" s="4" customFormat="1" ht="8.1" customHeight="1" x14ac:dyDescent="0.2">
      <c r="A742" s="28"/>
      <c r="B742" s="224"/>
      <c r="C742" s="779"/>
      <c r="D742" s="489"/>
      <c r="E742" s="405"/>
      <c r="F742" s="425"/>
      <c r="G742" s="425"/>
      <c r="H742" s="405"/>
      <c r="I742" s="409"/>
      <c r="J742" s="410"/>
      <c r="K742" s="437"/>
    </row>
    <row r="743" spans="1:11" s="4" customFormat="1" x14ac:dyDescent="0.2">
      <c r="A743" s="28" t="s">
        <v>81</v>
      </c>
      <c r="B743" s="224" t="s">
        <v>1094</v>
      </c>
      <c r="C743" s="779">
        <v>12</v>
      </c>
      <c r="D743" s="489" t="s">
        <v>199</v>
      </c>
      <c r="E743" s="545">
        <v>0</v>
      </c>
      <c r="F743" s="545">
        <v>0</v>
      </c>
      <c r="G743" s="545">
        <v>0</v>
      </c>
      <c r="H743" s="545">
        <v>753.05</v>
      </c>
      <c r="I743" s="546">
        <f>E743+F743+G743+H743</f>
        <v>753.05</v>
      </c>
      <c r="J743" s="547">
        <f>I743*C743</f>
        <v>9036.6</v>
      </c>
      <c r="K743" s="437"/>
    </row>
    <row r="744" spans="1:11" s="4" customFormat="1" x14ac:dyDescent="0.2">
      <c r="A744" s="28"/>
      <c r="B744" s="224"/>
      <c r="C744" s="779"/>
      <c r="D744" s="489"/>
      <c r="E744" s="405"/>
      <c r="F744" s="425"/>
      <c r="G744" s="425"/>
      <c r="H744" s="405"/>
      <c r="I744" s="409"/>
      <c r="J744" s="410"/>
      <c r="K744" s="437"/>
    </row>
    <row r="745" spans="1:11" s="4" customFormat="1" x14ac:dyDescent="0.2">
      <c r="A745" s="177"/>
      <c r="B745" s="224"/>
      <c r="C745" s="779"/>
      <c r="D745" s="489"/>
      <c r="E745" s="405"/>
      <c r="F745" s="425"/>
      <c r="G745" s="425"/>
      <c r="H745" s="405"/>
      <c r="I745" s="409"/>
      <c r="J745" s="453"/>
      <c r="K745" s="437"/>
    </row>
    <row r="746" spans="1:11" s="4" customFormat="1" x14ac:dyDescent="0.2">
      <c r="A746" s="177"/>
      <c r="B746" s="224"/>
      <c r="C746" s="779"/>
      <c r="D746" s="489"/>
      <c r="E746" s="405"/>
      <c r="F746" s="425"/>
      <c r="G746" s="425"/>
      <c r="H746" s="405"/>
      <c r="I746" s="409"/>
      <c r="J746" s="453"/>
      <c r="K746" s="437"/>
    </row>
    <row r="747" spans="1:11" s="4" customFormat="1" x14ac:dyDescent="0.2">
      <c r="A747" s="177"/>
      <c r="B747" s="224"/>
      <c r="C747" s="779"/>
      <c r="D747" s="489"/>
      <c r="E747" s="405"/>
      <c r="F747" s="425"/>
      <c r="G747" s="425"/>
      <c r="H747" s="405"/>
      <c r="I747" s="409"/>
      <c r="J747" s="453"/>
      <c r="K747" s="437"/>
    </row>
    <row r="748" spans="1:11" s="4" customFormat="1" x14ac:dyDescent="0.2">
      <c r="A748" s="177"/>
      <c r="B748" s="224"/>
      <c r="C748" s="779"/>
      <c r="D748" s="489"/>
      <c r="E748" s="405"/>
      <c r="F748" s="425"/>
      <c r="G748" s="425"/>
      <c r="H748" s="405"/>
      <c r="I748" s="409"/>
      <c r="J748" s="453"/>
      <c r="K748" s="437"/>
    </row>
    <row r="749" spans="1:11" s="4" customFormat="1" x14ac:dyDescent="0.2">
      <c r="A749" s="177"/>
      <c r="B749" s="224"/>
      <c r="C749" s="779"/>
      <c r="D749" s="489"/>
      <c r="E749" s="405"/>
      <c r="F749" s="425"/>
      <c r="G749" s="425"/>
      <c r="H749" s="405"/>
      <c r="I749" s="409"/>
      <c r="J749" s="453"/>
      <c r="K749" s="437"/>
    </row>
    <row r="750" spans="1:11" s="4" customFormat="1" x14ac:dyDescent="0.2">
      <c r="A750" s="177"/>
      <c r="B750" s="224"/>
      <c r="C750" s="779"/>
      <c r="D750" s="489"/>
      <c r="E750" s="405"/>
      <c r="F750" s="425"/>
      <c r="G750" s="425"/>
      <c r="H750" s="405"/>
      <c r="I750" s="409"/>
      <c r="J750" s="453"/>
      <c r="K750" s="437"/>
    </row>
    <row r="751" spans="1:11" s="4" customFormat="1" x14ac:dyDescent="0.2">
      <c r="A751" s="177"/>
      <c r="B751" s="224"/>
      <c r="C751" s="779"/>
      <c r="D751" s="489"/>
      <c r="E751" s="405"/>
      <c r="F751" s="425"/>
      <c r="G751" s="425"/>
      <c r="H751" s="405"/>
      <c r="I751" s="409"/>
      <c r="J751" s="453"/>
      <c r="K751" s="437"/>
    </row>
    <row r="752" spans="1:11" s="4" customFormat="1" x14ac:dyDescent="0.2">
      <c r="A752" s="177"/>
      <c r="B752" s="224"/>
      <c r="C752" s="779"/>
      <c r="D752" s="489"/>
      <c r="E752" s="405"/>
      <c r="F752" s="425"/>
      <c r="G752" s="425"/>
      <c r="H752" s="405"/>
      <c r="I752" s="409"/>
      <c r="J752" s="453"/>
      <c r="K752" s="437"/>
    </row>
    <row r="753" spans="1:11" s="4" customFormat="1" x14ac:dyDescent="0.2">
      <c r="A753" s="177"/>
      <c r="B753" s="224"/>
      <c r="C753" s="779"/>
      <c r="D753" s="489"/>
      <c r="E753" s="405"/>
      <c r="F753" s="425"/>
      <c r="G753" s="425"/>
      <c r="H753" s="405"/>
      <c r="I753" s="409"/>
      <c r="J753" s="453"/>
      <c r="K753" s="437"/>
    </row>
    <row r="754" spans="1:11" s="4" customFormat="1" hidden="1" x14ac:dyDescent="0.2">
      <c r="A754" s="177"/>
      <c r="B754" s="224"/>
      <c r="C754" s="779"/>
      <c r="D754" s="489"/>
      <c r="E754" s="405"/>
      <c r="F754" s="425"/>
      <c r="G754" s="425"/>
      <c r="H754" s="405"/>
      <c r="I754" s="409"/>
      <c r="J754" s="453"/>
      <c r="K754" s="437"/>
    </row>
    <row r="755" spans="1:11" s="4" customFormat="1" hidden="1" x14ac:dyDescent="0.2">
      <c r="A755" s="177"/>
      <c r="B755" s="224"/>
      <c r="C755" s="779"/>
      <c r="D755" s="489"/>
      <c r="E755" s="405"/>
      <c r="F755" s="425"/>
      <c r="G755" s="425"/>
      <c r="H755" s="405"/>
      <c r="I755" s="409"/>
      <c r="J755" s="453"/>
      <c r="K755" s="437"/>
    </row>
    <row r="756" spans="1:11" s="4" customFormat="1" x14ac:dyDescent="0.2">
      <c r="A756" s="177"/>
      <c r="B756" s="224"/>
      <c r="C756" s="779"/>
      <c r="D756" s="489"/>
      <c r="E756" s="405"/>
      <c r="F756" s="425"/>
      <c r="G756" s="425"/>
      <c r="H756" s="405"/>
      <c r="I756" s="409"/>
      <c r="J756" s="453"/>
      <c r="K756" s="437"/>
    </row>
    <row r="757" spans="1:11" s="4" customFormat="1" ht="11.25" customHeight="1" x14ac:dyDescent="0.2">
      <c r="A757" s="177"/>
      <c r="B757" s="224"/>
      <c r="C757" s="779"/>
      <c r="D757" s="489"/>
      <c r="E757" s="405"/>
      <c r="F757" s="425"/>
      <c r="G757" s="425"/>
      <c r="H757" s="405"/>
      <c r="I757" s="409"/>
      <c r="J757" s="453"/>
      <c r="K757" s="437"/>
    </row>
    <row r="758" spans="1:11" s="4" customFormat="1" ht="9.75" customHeight="1" x14ac:dyDescent="0.2">
      <c r="A758" s="177"/>
      <c r="B758" s="224"/>
      <c r="C758" s="779"/>
      <c r="D758" s="489"/>
      <c r="E758" s="475"/>
      <c r="F758" s="425"/>
      <c r="G758" s="425"/>
      <c r="H758" s="405"/>
      <c r="I758" s="409"/>
      <c r="J758" s="453"/>
      <c r="K758" s="437"/>
    </row>
    <row r="759" spans="1:11" s="8" customFormat="1" ht="15.75" thickBot="1" x14ac:dyDescent="0.3">
      <c r="A759" s="264"/>
      <c r="B759" s="413">
        <f>SUM(B728:B758)</f>
        <v>0</v>
      </c>
      <c r="C759" s="781"/>
      <c r="D759" s="500"/>
      <c r="E759" s="502"/>
      <c r="F759" s="412"/>
      <c r="G759" s="412"/>
      <c r="H759" s="411"/>
      <c r="I759" s="413"/>
      <c r="J759" s="413">
        <f>SUM(J728:J758)</f>
        <v>133640.15</v>
      </c>
      <c r="K759" s="448">
        <v>22</v>
      </c>
    </row>
    <row r="760" spans="1:11" ht="15" thickTop="1" x14ac:dyDescent="0.2">
      <c r="A760" s="174"/>
      <c r="B760" s="92"/>
      <c r="C760" s="779"/>
      <c r="D760" s="444"/>
      <c r="E760" s="425"/>
      <c r="F760" s="425"/>
      <c r="G760" s="425"/>
      <c r="H760" s="405"/>
      <c r="I760" s="409"/>
      <c r="J760" s="410"/>
    </row>
    <row r="761" spans="1:11" x14ac:dyDescent="0.2">
      <c r="A761" s="177"/>
      <c r="B761" s="249" t="s">
        <v>152</v>
      </c>
      <c r="C761" s="779"/>
      <c r="D761" s="444"/>
      <c r="E761" s="425"/>
      <c r="F761" s="425"/>
      <c r="G761" s="425"/>
      <c r="H761" s="405"/>
      <c r="I761" s="409"/>
      <c r="J761" s="410"/>
    </row>
    <row r="762" spans="1:11" x14ac:dyDescent="0.2">
      <c r="A762" s="177"/>
      <c r="B762" s="249"/>
      <c r="C762" s="779"/>
      <c r="D762" s="444"/>
      <c r="E762" s="425"/>
      <c r="F762" s="425"/>
      <c r="G762" s="425"/>
      <c r="H762" s="405"/>
      <c r="I762" s="409"/>
      <c r="J762" s="410"/>
    </row>
    <row r="763" spans="1:11" ht="99.75" x14ac:dyDescent="0.2">
      <c r="A763" s="177"/>
      <c r="B763" s="249" t="s">
        <v>153</v>
      </c>
      <c r="C763" s="779"/>
      <c r="D763" s="444"/>
      <c r="E763" s="425"/>
      <c r="F763" s="425"/>
      <c r="G763" s="425"/>
      <c r="H763" s="405"/>
      <c r="I763" s="409"/>
      <c r="J763" s="410"/>
    </row>
    <row r="764" spans="1:11" x14ac:dyDescent="0.2">
      <c r="A764" s="177"/>
      <c r="B764" s="224"/>
      <c r="C764" s="779"/>
      <c r="D764" s="444"/>
      <c r="E764" s="425"/>
      <c r="F764" s="425"/>
      <c r="G764" s="425"/>
      <c r="H764" s="405"/>
      <c r="I764" s="409"/>
      <c r="J764" s="410"/>
    </row>
    <row r="765" spans="1:11" x14ac:dyDescent="0.2">
      <c r="A765" s="177" t="s">
        <v>77</v>
      </c>
      <c r="B765" s="224" t="s">
        <v>154</v>
      </c>
      <c r="C765" s="779"/>
      <c r="D765" s="444"/>
      <c r="E765" s="425"/>
      <c r="F765" s="425"/>
      <c r="G765" s="425"/>
      <c r="H765" s="405"/>
      <c r="I765" s="409"/>
      <c r="J765" s="410"/>
    </row>
    <row r="766" spans="1:11" x14ac:dyDescent="0.2">
      <c r="A766" s="177"/>
      <c r="B766" s="275"/>
      <c r="C766" s="779"/>
      <c r="D766" s="444"/>
      <c r="E766" s="425"/>
      <c r="F766" s="425"/>
      <c r="G766" s="425"/>
      <c r="H766" s="405"/>
      <c r="I766" s="409"/>
      <c r="J766" s="410"/>
    </row>
    <row r="767" spans="1:11" x14ac:dyDescent="0.2">
      <c r="A767" s="177" t="s">
        <v>78</v>
      </c>
      <c r="B767" s="224" t="s">
        <v>154</v>
      </c>
      <c r="C767" s="779"/>
      <c r="D767" s="444"/>
      <c r="E767" s="425"/>
      <c r="F767" s="425"/>
      <c r="G767" s="425"/>
      <c r="H767" s="405"/>
      <c r="I767" s="409"/>
      <c r="J767" s="410"/>
    </row>
    <row r="768" spans="1:11" x14ac:dyDescent="0.2">
      <c r="A768" s="177"/>
      <c r="B768" s="275"/>
      <c r="C768" s="779"/>
      <c r="D768" s="444"/>
      <c r="E768" s="425"/>
      <c r="F768" s="425"/>
      <c r="G768" s="425"/>
      <c r="H768" s="405"/>
      <c r="I768" s="409"/>
      <c r="J768" s="410"/>
    </row>
    <row r="769" spans="1:10" x14ac:dyDescent="0.2">
      <c r="A769" s="177" t="s">
        <v>79</v>
      </c>
      <c r="B769" s="224" t="s">
        <v>154</v>
      </c>
      <c r="C769" s="779"/>
      <c r="D769" s="444"/>
      <c r="E769" s="425"/>
      <c r="F769" s="425"/>
      <c r="G769" s="425"/>
      <c r="H769" s="405"/>
      <c r="I769" s="409"/>
      <c r="J769" s="410"/>
    </row>
    <row r="770" spans="1:10" x14ac:dyDescent="0.2">
      <c r="A770" s="177"/>
      <c r="B770" s="224"/>
      <c r="C770" s="779"/>
      <c r="D770" s="444"/>
      <c r="E770" s="425"/>
      <c r="F770" s="425"/>
      <c r="G770" s="425"/>
      <c r="H770" s="405"/>
      <c r="I770" s="409"/>
      <c r="J770" s="410"/>
    </row>
    <row r="771" spans="1:10" x14ac:dyDescent="0.2">
      <c r="A771" s="177" t="s">
        <v>80</v>
      </c>
      <c r="B771" s="224" t="s">
        <v>154</v>
      </c>
      <c r="C771" s="779"/>
      <c r="D771" s="444"/>
      <c r="E771" s="425"/>
      <c r="F771" s="425"/>
      <c r="G771" s="425"/>
      <c r="H771" s="405"/>
      <c r="I771" s="409"/>
      <c r="J771" s="410"/>
    </row>
    <row r="772" spans="1:10" x14ac:dyDescent="0.2">
      <c r="A772" s="177"/>
      <c r="B772" s="275"/>
      <c r="C772" s="779"/>
      <c r="D772" s="444"/>
      <c r="E772" s="425"/>
      <c r="F772" s="425"/>
      <c r="G772" s="425"/>
      <c r="H772" s="405"/>
      <c r="I772" s="409"/>
      <c r="J772" s="410"/>
    </row>
    <row r="773" spans="1:10" x14ac:dyDescent="0.2">
      <c r="A773" s="177" t="s">
        <v>81</v>
      </c>
      <c r="B773" s="224" t="s">
        <v>154</v>
      </c>
      <c r="C773" s="779"/>
      <c r="D773" s="444"/>
      <c r="E773" s="425"/>
      <c r="F773" s="425"/>
      <c r="G773" s="425"/>
      <c r="H773" s="405"/>
      <c r="I773" s="409"/>
      <c r="J773" s="410"/>
    </row>
    <row r="774" spans="1:10" x14ac:dyDescent="0.2">
      <c r="A774" s="177"/>
      <c r="B774" s="275"/>
      <c r="C774" s="779"/>
      <c r="D774" s="444"/>
      <c r="E774" s="425"/>
      <c r="F774" s="425"/>
      <c r="G774" s="425"/>
      <c r="H774" s="405"/>
      <c r="I774" s="409"/>
      <c r="J774" s="410"/>
    </row>
    <row r="775" spans="1:10" x14ac:dyDescent="0.2">
      <c r="A775" s="177" t="s">
        <v>92</v>
      </c>
      <c r="B775" s="224" t="s">
        <v>154</v>
      </c>
      <c r="C775" s="779"/>
      <c r="D775" s="444"/>
      <c r="E775" s="425"/>
      <c r="F775" s="425"/>
      <c r="G775" s="425"/>
      <c r="H775" s="405"/>
      <c r="I775" s="409"/>
      <c r="J775" s="410"/>
    </row>
    <row r="776" spans="1:10" x14ac:dyDescent="0.2">
      <c r="A776" s="177"/>
      <c r="B776" s="224"/>
      <c r="C776" s="779"/>
      <c r="D776" s="444"/>
      <c r="E776" s="425"/>
      <c r="F776" s="425"/>
      <c r="G776" s="425"/>
      <c r="H776" s="405"/>
      <c r="I776" s="409"/>
      <c r="J776" s="410"/>
    </row>
    <row r="777" spans="1:10" x14ac:dyDescent="0.2">
      <c r="A777" s="177" t="s">
        <v>94</v>
      </c>
      <c r="B777" s="224" t="s">
        <v>154</v>
      </c>
      <c r="C777" s="779"/>
      <c r="D777" s="444"/>
      <c r="E777" s="425"/>
      <c r="F777" s="425"/>
      <c r="G777" s="425"/>
      <c r="H777" s="405"/>
      <c r="I777" s="409"/>
      <c r="J777" s="410"/>
    </row>
    <row r="778" spans="1:10" x14ac:dyDescent="0.2">
      <c r="A778" s="177"/>
      <c r="B778" s="275"/>
      <c r="C778" s="779"/>
      <c r="D778" s="444"/>
      <c r="E778" s="425"/>
      <c r="F778" s="425"/>
      <c r="G778" s="425"/>
      <c r="H778" s="405"/>
      <c r="I778" s="409"/>
      <c r="J778" s="410"/>
    </row>
    <row r="779" spans="1:10" x14ac:dyDescent="0.2">
      <c r="A779" s="177" t="s">
        <v>96</v>
      </c>
      <c r="B779" s="224" t="s">
        <v>154</v>
      </c>
      <c r="C779" s="779"/>
      <c r="D779" s="444"/>
      <c r="E779" s="425"/>
      <c r="F779" s="425"/>
      <c r="G779" s="425"/>
      <c r="H779" s="405"/>
      <c r="I779" s="409"/>
      <c r="J779" s="410"/>
    </row>
    <row r="780" spans="1:10" x14ac:dyDescent="0.2">
      <c r="A780" s="177"/>
      <c r="B780" s="275"/>
      <c r="C780" s="779"/>
      <c r="D780" s="444"/>
      <c r="E780" s="425"/>
      <c r="F780" s="425"/>
      <c r="G780" s="425"/>
      <c r="H780" s="405"/>
      <c r="I780" s="409"/>
      <c r="J780" s="410"/>
    </row>
    <row r="781" spans="1:10" x14ac:dyDescent="0.2">
      <c r="A781" s="177" t="s">
        <v>99</v>
      </c>
      <c r="B781" s="224" t="s">
        <v>154</v>
      </c>
      <c r="C781" s="779"/>
      <c r="D781" s="444"/>
      <c r="E781" s="425"/>
      <c r="F781" s="425"/>
      <c r="G781" s="425"/>
      <c r="H781" s="405"/>
      <c r="I781" s="409"/>
      <c r="J781" s="410"/>
    </row>
    <row r="782" spans="1:10" x14ac:dyDescent="0.2">
      <c r="A782" s="177"/>
      <c r="B782" s="224"/>
      <c r="C782" s="779"/>
      <c r="D782" s="444"/>
      <c r="E782" s="425"/>
      <c r="F782" s="425"/>
      <c r="G782" s="425"/>
      <c r="H782" s="405"/>
      <c r="I782" s="409"/>
      <c r="J782" s="410"/>
    </row>
    <row r="783" spans="1:10" x14ac:dyDescent="0.2">
      <c r="A783" s="177" t="s">
        <v>101</v>
      </c>
      <c r="B783" s="224" t="s">
        <v>154</v>
      </c>
      <c r="C783" s="779"/>
      <c r="D783" s="444"/>
      <c r="E783" s="425"/>
      <c r="F783" s="425"/>
      <c r="G783" s="425"/>
      <c r="H783" s="405"/>
      <c r="I783" s="409"/>
      <c r="J783" s="410"/>
    </row>
    <row r="784" spans="1:10" x14ac:dyDescent="0.2">
      <c r="A784" s="177"/>
      <c r="B784" s="224"/>
      <c r="C784" s="779"/>
      <c r="D784" s="444"/>
      <c r="E784" s="425"/>
      <c r="F784" s="425"/>
      <c r="G784" s="425"/>
      <c r="H784" s="405"/>
      <c r="I784" s="409"/>
      <c r="J784" s="410"/>
    </row>
    <row r="785" spans="1:11" x14ac:dyDescent="0.2">
      <c r="A785" s="177" t="s">
        <v>103</v>
      </c>
      <c r="B785" s="224" t="s">
        <v>154</v>
      </c>
      <c r="C785" s="779"/>
      <c r="D785" s="444"/>
      <c r="E785" s="425"/>
      <c r="F785" s="425"/>
      <c r="G785" s="425"/>
      <c r="H785" s="405"/>
      <c r="I785" s="409"/>
      <c r="J785" s="410"/>
    </row>
    <row r="786" spans="1:11" x14ac:dyDescent="0.2">
      <c r="A786" s="177"/>
      <c r="B786" s="224"/>
      <c r="C786" s="779"/>
      <c r="D786" s="444"/>
      <c r="E786" s="425"/>
      <c r="F786" s="425"/>
      <c r="G786" s="425"/>
      <c r="H786" s="405"/>
      <c r="I786" s="409"/>
      <c r="J786" s="410"/>
    </row>
    <row r="787" spans="1:11" ht="9" customHeight="1" x14ac:dyDescent="0.2">
      <c r="A787" s="177"/>
      <c r="B787" s="224"/>
      <c r="C787" s="779"/>
      <c r="D787" s="444"/>
      <c r="E787" s="425"/>
      <c r="F787" s="425"/>
      <c r="G787" s="425"/>
      <c r="H787" s="405"/>
      <c r="I787" s="409"/>
      <c r="J787" s="410"/>
    </row>
    <row r="788" spans="1:11" x14ac:dyDescent="0.2">
      <c r="A788" s="177"/>
      <c r="B788" s="224"/>
      <c r="C788" s="779"/>
      <c r="D788" s="444"/>
      <c r="E788" s="425"/>
      <c r="F788" s="425"/>
      <c r="G788" s="425"/>
      <c r="H788" s="405"/>
      <c r="I788" s="409"/>
      <c r="J788" s="410"/>
    </row>
    <row r="789" spans="1:11" ht="8.25" customHeight="1" x14ac:dyDescent="0.2">
      <c r="A789" s="177"/>
      <c r="B789" s="224"/>
      <c r="C789" s="779"/>
      <c r="D789" s="444"/>
      <c r="E789" s="425"/>
      <c r="F789" s="425"/>
      <c r="G789" s="425"/>
      <c r="H789" s="405"/>
      <c r="I789" s="409"/>
      <c r="J789" s="410"/>
    </row>
    <row r="790" spans="1:11" hidden="1" x14ac:dyDescent="0.2">
      <c r="A790" s="177"/>
      <c r="B790" s="224"/>
      <c r="C790" s="779"/>
      <c r="D790" s="444"/>
      <c r="E790" s="425"/>
      <c r="F790" s="425"/>
      <c r="G790" s="425"/>
      <c r="H790" s="405"/>
      <c r="I790" s="409"/>
      <c r="J790" s="410"/>
    </row>
    <row r="791" spans="1:11" x14ac:dyDescent="0.2">
      <c r="A791" s="177"/>
      <c r="B791" s="224"/>
      <c r="C791" s="779"/>
      <c r="D791" s="444"/>
      <c r="E791" s="425"/>
      <c r="F791" s="425"/>
      <c r="G791" s="425"/>
      <c r="H791" s="405"/>
      <c r="I791" s="409"/>
      <c r="J791" s="410"/>
    </row>
    <row r="792" spans="1:11" ht="10.5" customHeight="1" x14ac:dyDescent="0.2">
      <c r="A792" s="174"/>
      <c r="B792" s="92"/>
      <c r="C792" s="779"/>
      <c r="D792" s="444"/>
      <c r="E792" s="425"/>
      <c r="F792" s="425"/>
      <c r="G792" s="425"/>
      <c r="H792" s="405"/>
      <c r="I792" s="409"/>
      <c r="J792" s="410"/>
    </row>
    <row r="793" spans="1:11" s="8" customFormat="1" ht="15.75" thickBot="1" x14ac:dyDescent="0.3">
      <c r="A793" s="264"/>
      <c r="B793" s="265" t="s">
        <v>111</v>
      </c>
      <c r="C793" s="781"/>
      <c r="D793" s="500"/>
      <c r="E793" s="412"/>
      <c r="F793" s="412"/>
      <c r="G793" s="412"/>
      <c r="H793" s="411"/>
      <c r="I793" s="413"/>
      <c r="J793" s="413">
        <f>SUM(J762:J792)</f>
        <v>0</v>
      </c>
      <c r="K793" s="448">
        <v>23</v>
      </c>
    </row>
    <row r="794" spans="1:11" ht="15" thickTop="1" x14ac:dyDescent="0.2">
      <c r="A794" s="174"/>
      <c r="B794" s="92"/>
      <c r="C794" s="779"/>
      <c r="D794" s="444"/>
      <c r="E794" s="425"/>
      <c r="F794" s="425"/>
      <c r="G794" s="425"/>
      <c r="H794" s="405"/>
      <c r="I794" s="409"/>
      <c r="J794" s="410"/>
    </row>
    <row r="795" spans="1:11" ht="15" x14ac:dyDescent="0.2">
      <c r="A795" s="177"/>
      <c r="B795" s="276" t="s">
        <v>155</v>
      </c>
      <c r="C795" s="779"/>
      <c r="D795" s="444"/>
      <c r="E795" s="425"/>
      <c r="F795" s="425"/>
      <c r="G795" s="425"/>
      <c r="H795" s="405"/>
      <c r="I795" s="409"/>
      <c r="J795" s="410"/>
    </row>
    <row r="796" spans="1:11" x14ac:dyDescent="0.2">
      <c r="A796" s="177"/>
      <c r="B796" s="224"/>
      <c r="C796" s="779"/>
      <c r="D796" s="444"/>
      <c r="E796" s="425"/>
      <c r="F796" s="425"/>
      <c r="G796" s="425"/>
      <c r="H796" s="405"/>
      <c r="I796" s="409"/>
      <c r="J796" s="410"/>
    </row>
    <row r="797" spans="1:11" x14ac:dyDescent="0.2">
      <c r="A797" s="177"/>
      <c r="B797" s="224" t="s">
        <v>1095</v>
      </c>
      <c r="C797" s="779"/>
      <c r="D797" s="444"/>
      <c r="E797" s="425"/>
      <c r="F797" s="425"/>
      <c r="G797" s="425"/>
      <c r="H797" s="405"/>
      <c r="I797" s="409"/>
      <c r="J797" s="410">
        <f>_xlfn.XLOOKUP(K797,$K$41:$K$793,$J$41:$J$793)</f>
        <v>139116.13</v>
      </c>
      <c r="K797">
        <v>1</v>
      </c>
    </row>
    <row r="798" spans="1:11" x14ac:dyDescent="0.2">
      <c r="A798" s="177"/>
      <c r="B798" s="224"/>
      <c r="C798" s="779"/>
      <c r="D798" s="444"/>
      <c r="E798" s="425"/>
      <c r="F798" s="425"/>
      <c r="G798" s="425"/>
      <c r="H798" s="405"/>
      <c r="I798" s="409"/>
      <c r="J798" s="410"/>
      <c r="K798"/>
    </row>
    <row r="799" spans="1:11" x14ac:dyDescent="0.2">
      <c r="A799" s="177"/>
      <c r="B799" s="224" t="s">
        <v>1096</v>
      </c>
      <c r="C799" s="779"/>
      <c r="D799" s="444"/>
      <c r="E799" s="425"/>
      <c r="F799" s="425"/>
      <c r="G799" s="425"/>
      <c r="H799" s="405"/>
      <c r="I799" s="409"/>
      <c r="J799" s="410">
        <f>_xlfn.XLOOKUP(K799,$K$41:$K$793,$J$41:$J$793)</f>
        <v>270751.13</v>
      </c>
      <c r="K799">
        <v>2</v>
      </c>
    </row>
    <row r="800" spans="1:11" x14ac:dyDescent="0.2">
      <c r="A800" s="177"/>
      <c r="B800" s="224"/>
      <c r="C800" s="779"/>
      <c r="D800" s="444"/>
      <c r="E800" s="425"/>
      <c r="F800" s="425"/>
      <c r="G800" s="425"/>
      <c r="H800" s="405"/>
      <c r="I800" s="409"/>
      <c r="J800" s="410"/>
      <c r="K800"/>
    </row>
    <row r="801" spans="1:11" x14ac:dyDescent="0.2">
      <c r="A801" s="177"/>
      <c r="B801" s="224" t="s">
        <v>1097</v>
      </c>
      <c r="C801" s="779"/>
      <c r="D801" s="444"/>
      <c r="E801" s="425"/>
      <c r="F801" s="425"/>
      <c r="G801" s="425"/>
      <c r="H801" s="405"/>
      <c r="I801" s="409"/>
      <c r="J801" s="410">
        <f>_xlfn.XLOOKUP(K801,$K$41:$K$793,$J$41:$J$793)</f>
        <v>85721.16</v>
      </c>
      <c r="K801">
        <v>3</v>
      </c>
    </row>
    <row r="802" spans="1:11" x14ac:dyDescent="0.2">
      <c r="A802" s="177"/>
      <c r="B802" s="224"/>
      <c r="C802" s="779"/>
      <c r="D802" s="444"/>
      <c r="E802" s="425"/>
      <c r="F802" s="425"/>
      <c r="G802" s="425"/>
      <c r="H802" s="405"/>
      <c r="I802" s="409"/>
      <c r="J802" s="410"/>
      <c r="K802"/>
    </row>
    <row r="803" spans="1:11" x14ac:dyDescent="0.2">
      <c r="A803" s="177"/>
      <c r="B803" s="224" t="s">
        <v>1098</v>
      </c>
      <c r="C803" s="779"/>
      <c r="D803" s="444"/>
      <c r="E803" s="425"/>
      <c r="F803" s="425"/>
      <c r="G803" s="425"/>
      <c r="H803" s="405"/>
      <c r="I803" s="409"/>
      <c r="J803" s="410">
        <f>_xlfn.XLOOKUP(K803,$K$41:$K$793,$J$41:$J$793)</f>
        <v>170905.73</v>
      </c>
      <c r="K803">
        <v>4</v>
      </c>
    </row>
    <row r="804" spans="1:11" x14ac:dyDescent="0.2">
      <c r="A804" s="177"/>
      <c r="B804" s="224"/>
      <c r="C804" s="779"/>
      <c r="D804" s="444"/>
      <c r="E804" s="425"/>
      <c r="F804" s="425"/>
      <c r="G804" s="425"/>
      <c r="H804" s="405"/>
      <c r="I804" s="409"/>
      <c r="J804" s="410"/>
      <c r="K804"/>
    </row>
    <row r="805" spans="1:11" x14ac:dyDescent="0.2">
      <c r="A805" s="177"/>
      <c r="B805" s="224" t="s">
        <v>1099</v>
      </c>
      <c r="C805" s="779"/>
      <c r="D805" s="444"/>
      <c r="E805" s="425"/>
      <c r="F805" s="425"/>
      <c r="G805" s="425"/>
      <c r="H805" s="405"/>
      <c r="I805" s="409"/>
      <c r="J805" s="410">
        <f>_xlfn.XLOOKUP(K805,$K$41:$K$793,$J$41:$J$793)</f>
        <v>738807.11</v>
      </c>
      <c r="K805">
        <v>5</v>
      </c>
    </row>
    <row r="806" spans="1:11" x14ac:dyDescent="0.2">
      <c r="A806" s="177"/>
      <c r="B806" s="224"/>
      <c r="C806" s="779"/>
      <c r="D806" s="444"/>
      <c r="E806" s="425"/>
      <c r="F806" s="425"/>
      <c r="G806" s="425"/>
      <c r="H806" s="405"/>
      <c r="I806" s="409"/>
      <c r="J806" s="410"/>
      <c r="K806"/>
    </row>
    <row r="807" spans="1:11" x14ac:dyDescent="0.2">
      <c r="A807" s="177"/>
      <c r="B807" s="224" t="s">
        <v>1100</v>
      </c>
      <c r="C807" s="779"/>
      <c r="D807" s="444"/>
      <c r="E807" s="425"/>
      <c r="F807" s="425"/>
      <c r="G807" s="425"/>
      <c r="H807" s="405"/>
      <c r="I807" s="409"/>
      <c r="J807" s="410">
        <f>_xlfn.XLOOKUP(K807,$K$41:$K$793,$J$41:$J$793)</f>
        <v>215447.23</v>
      </c>
      <c r="K807">
        <v>6</v>
      </c>
    </row>
    <row r="808" spans="1:11" x14ac:dyDescent="0.2">
      <c r="A808" s="177"/>
      <c r="B808" s="224"/>
      <c r="C808" s="779"/>
      <c r="D808" s="444"/>
      <c r="E808" s="425"/>
      <c r="F808" s="425"/>
      <c r="G808" s="425"/>
      <c r="H808" s="405"/>
      <c r="I808" s="409"/>
      <c r="J808" s="410"/>
      <c r="K808"/>
    </row>
    <row r="809" spans="1:11" x14ac:dyDescent="0.2">
      <c r="A809" s="177"/>
      <c r="B809" s="224" t="s">
        <v>1101</v>
      </c>
      <c r="C809" s="779"/>
      <c r="D809" s="444"/>
      <c r="E809" s="425"/>
      <c r="F809" s="425"/>
      <c r="G809" s="425"/>
      <c r="H809" s="405"/>
      <c r="I809" s="409"/>
      <c r="J809" s="410">
        <f>_xlfn.XLOOKUP(K809,$K$41:$K$793,$J$41:$J$793)</f>
        <v>1041567.06</v>
      </c>
      <c r="K809">
        <v>7</v>
      </c>
    </row>
    <row r="810" spans="1:11" x14ac:dyDescent="0.2">
      <c r="A810" s="177"/>
      <c r="B810" s="224"/>
      <c r="C810" s="779"/>
      <c r="D810" s="444"/>
      <c r="E810" s="425"/>
      <c r="F810" s="425"/>
      <c r="G810" s="425"/>
      <c r="H810" s="405"/>
      <c r="I810" s="409"/>
      <c r="J810" s="410"/>
      <c r="K810"/>
    </row>
    <row r="811" spans="1:11" x14ac:dyDescent="0.2">
      <c r="A811" s="177"/>
      <c r="B811" s="224" t="s">
        <v>1102</v>
      </c>
      <c r="C811" s="779"/>
      <c r="D811" s="444"/>
      <c r="E811" s="425"/>
      <c r="F811" s="425"/>
      <c r="G811" s="425"/>
      <c r="H811" s="405"/>
      <c r="I811" s="409"/>
      <c r="J811" s="410">
        <f>_xlfn.XLOOKUP(K811,$K$41:$K$793,$J$41:$J$793)</f>
        <v>994885.76</v>
      </c>
      <c r="K811">
        <v>8</v>
      </c>
    </row>
    <row r="812" spans="1:11" x14ac:dyDescent="0.2">
      <c r="A812" s="177"/>
      <c r="B812" s="224"/>
      <c r="C812" s="779"/>
      <c r="D812" s="444"/>
      <c r="E812" s="425"/>
      <c r="F812" s="425"/>
      <c r="G812" s="425"/>
      <c r="H812" s="405"/>
      <c r="I812" s="409"/>
      <c r="J812" s="410"/>
      <c r="K812"/>
    </row>
    <row r="813" spans="1:11" x14ac:dyDescent="0.2">
      <c r="A813" s="177"/>
      <c r="B813" s="224" t="s">
        <v>1103</v>
      </c>
      <c r="C813" s="779"/>
      <c r="D813" s="444"/>
      <c r="E813" s="425"/>
      <c r="F813" s="425"/>
      <c r="G813" s="425"/>
      <c r="H813" s="405"/>
      <c r="I813" s="409"/>
      <c r="J813" s="410">
        <f>_xlfn.XLOOKUP(K813,$K$41:$K$793,$J$41:$J$793)</f>
        <v>406308.82</v>
      </c>
      <c r="K813">
        <v>9</v>
      </c>
    </row>
    <row r="814" spans="1:11" x14ac:dyDescent="0.2">
      <c r="A814" s="177"/>
      <c r="B814" s="224"/>
      <c r="C814" s="779"/>
      <c r="D814" s="444"/>
      <c r="E814" s="425"/>
      <c r="F814" s="425"/>
      <c r="G814" s="425"/>
      <c r="H814" s="405"/>
      <c r="I814" s="409"/>
      <c r="J814" s="410"/>
      <c r="K814"/>
    </row>
    <row r="815" spans="1:11" x14ac:dyDescent="0.2">
      <c r="A815" s="177"/>
      <c r="B815" s="224" t="s">
        <v>1104</v>
      </c>
      <c r="C815" s="779"/>
      <c r="D815" s="444"/>
      <c r="E815" s="425"/>
      <c r="F815" s="425"/>
      <c r="G815" s="425"/>
      <c r="H815" s="405"/>
      <c r="I815" s="409"/>
      <c r="J815" s="410">
        <f>_xlfn.XLOOKUP(K815,$K$41:$K$793,$J$41:$J$793)</f>
        <v>238168.1</v>
      </c>
      <c r="K815">
        <v>10</v>
      </c>
    </row>
    <row r="816" spans="1:11" x14ac:dyDescent="0.2">
      <c r="A816" s="177"/>
      <c r="B816" s="224"/>
      <c r="C816" s="779"/>
      <c r="D816" s="444"/>
      <c r="E816" s="425"/>
      <c r="F816" s="425"/>
      <c r="G816" s="425"/>
      <c r="H816" s="405"/>
      <c r="I816" s="409"/>
      <c r="J816" s="410"/>
      <c r="K816"/>
    </row>
    <row r="817" spans="1:11" x14ac:dyDescent="0.2">
      <c r="A817" s="177"/>
      <c r="B817" s="224" t="s">
        <v>1105</v>
      </c>
      <c r="C817" s="779"/>
      <c r="D817" s="444"/>
      <c r="E817" s="425"/>
      <c r="F817" s="425"/>
      <c r="G817" s="425"/>
      <c r="H817" s="405"/>
      <c r="I817" s="409"/>
      <c r="J817" s="410">
        <f>_xlfn.XLOOKUP(K817,$K$41:$K$793,$J$41:$J$793)</f>
        <v>385456.14</v>
      </c>
      <c r="K817">
        <v>11</v>
      </c>
    </row>
    <row r="818" spans="1:11" x14ac:dyDescent="0.2">
      <c r="A818" s="177"/>
      <c r="B818" s="224"/>
      <c r="C818" s="779"/>
      <c r="D818" s="444"/>
      <c r="E818" s="425"/>
      <c r="F818" s="425"/>
      <c r="G818" s="425"/>
      <c r="H818" s="405"/>
      <c r="I818" s="409"/>
      <c r="J818" s="410"/>
      <c r="K818"/>
    </row>
    <row r="819" spans="1:11" x14ac:dyDescent="0.2">
      <c r="A819" s="174"/>
      <c r="B819" s="224" t="s">
        <v>1106</v>
      </c>
      <c r="C819" s="779"/>
      <c r="D819" s="444"/>
      <c r="E819" s="425"/>
      <c r="F819" s="425"/>
      <c r="G819" s="425"/>
      <c r="H819" s="405"/>
      <c r="I819" s="409"/>
      <c r="J819" s="410">
        <f>_xlfn.XLOOKUP(K819,$K$41:$K$793,$J$41:$J$793)</f>
        <v>361067.1</v>
      </c>
      <c r="K819">
        <v>12</v>
      </c>
    </row>
    <row r="820" spans="1:11" x14ac:dyDescent="0.2">
      <c r="A820" s="174"/>
      <c r="B820" s="224"/>
      <c r="C820" s="779"/>
      <c r="D820" s="444"/>
      <c r="E820" s="425"/>
      <c r="F820" s="425"/>
      <c r="G820" s="425"/>
      <c r="H820" s="405"/>
      <c r="I820" s="409"/>
      <c r="J820" s="410"/>
      <c r="K820"/>
    </row>
    <row r="821" spans="1:11" x14ac:dyDescent="0.2">
      <c r="A821" s="174"/>
      <c r="B821" s="224" t="s">
        <v>1107</v>
      </c>
      <c r="C821" s="779"/>
      <c r="D821" s="444"/>
      <c r="E821" s="425"/>
      <c r="F821" s="425"/>
      <c r="G821" s="425"/>
      <c r="H821" s="405"/>
      <c r="I821" s="409"/>
      <c r="J821" s="410">
        <f>_xlfn.XLOOKUP(K821,$K$41:$K$793,$J$41:$J$793)</f>
        <v>6700312.8700000001</v>
      </c>
      <c r="K821">
        <v>13</v>
      </c>
    </row>
    <row r="822" spans="1:11" x14ac:dyDescent="0.2">
      <c r="A822" s="174"/>
      <c r="B822" s="224"/>
      <c r="C822" s="779"/>
      <c r="D822" s="444"/>
      <c r="E822" s="425"/>
      <c r="F822" s="425"/>
      <c r="G822" s="425"/>
      <c r="H822" s="405"/>
      <c r="I822" s="409"/>
      <c r="J822" s="410"/>
      <c r="K822"/>
    </row>
    <row r="823" spans="1:11" x14ac:dyDescent="0.2">
      <c r="A823" s="174"/>
      <c r="B823" s="224" t="s">
        <v>1108</v>
      </c>
      <c r="C823" s="779"/>
      <c r="D823" s="444"/>
      <c r="E823" s="425"/>
      <c r="F823" s="425"/>
      <c r="G823" s="425"/>
      <c r="H823" s="405"/>
      <c r="I823" s="409"/>
      <c r="J823" s="410">
        <f>_xlfn.XLOOKUP(K823,$K$41:$K$793,$J$41:$J$793)</f>
        <v>357109.75</v>
      </c>
      <c r="K823">
        <v>14</v>
      </c>
    </row>
    <row r="824" spans="1:11" x14ac:dyDescent="0.2">
      <c r="A824" s="177"/>
      <c r="B824" s="224"/>
      <c r="C824" s="779"/>
      <c r="D824" s="444"/>
      <c r="E824" s="425"/>
      <c r="F824" s="425"/>
      <c r="G824" s="425"/>
      <c r="H824" s="405"/>
      <c r="I824" s="409"/>
      <c r="J824" s="410"/>
      <c r="K824"/>
    </row>
    <row r="825" spans="1:11" x14ac:dyDescent="0.2">
      <c r="A825" s="177"/>
      <c r="B825" s="224" t="s">
        <v>1109</v>
      </c>
      <c r="C825" s="779"/>
      <c r="D825" s="444"/>
      <c r="E825" s="425"/>
      <c r="F825" s="425"/>
      <c r="G825" s="425"/>
      <c r="H825" s="405"/>
      <c r="I825" s="409"/>
      <c r="J825" s="410">
        <f>_xlfn.XLOOKUP(K825,$K$41:$K$793,$J$41:$J$793)</f>
        <v>2246740.4</v>
      </c>
      <c r="K825">
        <v>15</v>
      </c>
    </row>
    <row r="826" spans="1:11" x14ac:dyDescent="0.2">
      <c r="A826" s="177"/>
      <c r="B826" s="224"/>
      <c r="C826" s="779"/>
      <c r="D826" s="444"/>
      <c r="E826" s="425"/>
      <c r="F826" s="425"/>
      <c r="G826" s="425"/>
      <c r="H826" s="405"/>
      <c r="I826" s="409"/>
      <c r="J826" s="410"/>
    </row>
    <row r="827" spans="1:11" x14ac:dyDescent="0.2">
      <c r="A827" s="177"/>
      <c r="B827" s="224" t="s">
        <v>1110</v>
      </c>
      <c r="C827" s="779"/>
      <c r="D827" s="444"/>
      <c r="E827" s="425"/>
      <c r="F827" s="425"/>
      <c r="G827" s="425"/>
      <c r="H827" s="405"/>
      <c r="I827" s="409"/>
      <c r="J827" s="410">
        <f>_xlfn.XLOOKUP(K827,$K$41:$K$793,$J$41:$J$793)</f>
        <v>815837.03</v>
      </c>
      <c r="K827">
        <v>16</v>
      </c>
    </row>
    <row r="828" spans="1:11" x14ac:dyDescent="0.2">
      <c r="A828" s="177"/>
      <c r="B828" s="224"/>
      <c r="C828" s="779"/>
      <c r="D828" s="444"/>
      <c r="E828" s="425"/>
      <c r="F828" s="425"/>
      <c r="G828" s="425"/>
      <c r="H828" s="405"/>
      <c r="I828" s="409"/>
      <c r="J828" s="410"/>
      <c r="K828"/>
    </row>
    <row r="829" spans="1:11" x14ac:dyDescent="0.2">
      <c r="A829" s="177"/>
      <c r="B829" s="224" t="s">
        <v>1111</v>
      </c>
      <c r="C829" s="779"/>
      <c r="D829" s="444"/>
      <c r="E829" s="425"/>
      <c r="F829" s="425"/>
      <c r="G829" s="425"/>
      <c r="H829" s="405"/>
      <c r="I829" s="409"/>
      <c r="J829" s="410">
        <f>_xlfn.XLOOKUP(K829,$K$41:$K$793,$J$41:$J$793)</f>
        <v>115014.73</v>
      </c>
      <c r="K829">
        <v>17</v>
      </c>
    </row>
    <row r="830" spans="1:11" hidden="1" x14ac:dyDescent="0.2">
      <c r="A830" s="177"/>
      <c r="B830" s="224"/>
      <c r="C830" s="779"/>
      <c r="D830" s="444"/>
      <c r="E830" s="425"/>
      <c r="F830" s="425"/>
      <c r="G830" s="425"/>
      <c r="H830" s="405"/>
      <c r="I830" s="409"/>
      <c r="J830" s="410"/>
    </row>
    <row r="831" spans="1:11" hidden="1" x14ac:dyDescent="0.2">
      <c r="A831" s="177"/>
      <c r="B831" s="175"/>
      <c r="C831" s="779"/>
      <c r="D831" s="444"/>
      <c r="E831" s="425"/>
      <c r="F831" s="425"/>
      <c r="G831" s="425"/>
      <c r="H831" s="405"/>
      <c r="I831" s="409"/>
      <c r="J831" s="453"/>
    </row>
    <row r="832" spans="1:11" ht="10.5" customHeight="1" x14ac:dyDescent="0.2">
      <c r="A832" s="177"/>
      <c r="B832" s="175"/>
      <c r="C832" s="779"/>
      <c r="D832" s="444"/>
      <c r="E832" s="425"/>
      <c r="F832" s="425"/>
      <c r="G832" s="425"/>
      <c r="H832" s="405"/>
      <c r="I832" s="409"/>
      <c r="J832" s="453"/>
    </row>
    <row r="833" spans="1:11" s="8" customFormat="1" ht="15.75" thickBot="1" x14ac:dyDescent="0.3">
      <c r="A833" s="31"/>
      <c r="B833" s="56" t="s">
        <v>111</v>
      </c>
      <c r="C833" s="772"/>
      <c r="D833" s="445"/>
      <c r="E833" s="412"/>
      <c r="F833" s="412"/>
      <c r="G833" s="412"/>
      <c r="H833" s="411"/>
      <c r="I833" s="413"/>
      <c r="J833" s="413">
        <f>SUM(J797:J832)</f>
        <v>15283216.25</v>
      </c>
      <c r="K833" s="448"/>
    </row>
    <row r="834" spans="1:11" s="8" customFormat="1" ht="15.75" thickTop="1" x14ac:dyDescent="0.25">
      <c r="A834" s="58"/>
      <c r="B834" s="59"/>
      <c r="C834" s="863"/>
      <c r="D834" s="465"/>
      <c r="E834" s="466"/>
      <c r="F834" s="466"/>
      <c r="G834" s="466"/>
      <c r="H834" s="467"/>
      <c r="I834" s="468"/>
      <c r="J834" s="469"/>
      <c r="K834" s="448"/>
    </row>
    <row r="835" spans="1:11" ht="15" x14ac:dyDescent="0.2">
      <c r="A835" s="28"/>
      <c r="B835" s="29" t="s">
        <v>155</v>
      </c>
      <c r="C835" s="770"/>
      <c r="D835" s="407"/>
      <c r="E835" s="425"/>
      <c r="F835" s="425"/>
      <c r="G835" s="425"/>
      <c r="H835" s="405"/>
      <c r="I835" s="409"/>
      <c r="J835" s="410"/>
    </row>
    <row r="836" spans="1:11" x14ac:dyDescent="0.2">
      <c r="A836" s="28"/>
      <c r="B836" s="2"/>
      <c r="C836" s="770"/>
      <c r="D836" s="407"/>
      <c r="E836" s="425"/>
      <c r="F836" s="425"/>
      <c r="G836" s="425"/>
      <c r="H836" s="405"/>
      <c r="I836" s="409"/>
      <c r="J836" s="410"/>
    </row>
    <row r="837" spans="1:11" x14ac:dyDescent="0.2">
      <c r="A837" s="1"/>
      <c r="B837" s="2" t="s">
        <v>1112</v>
      </c>
      <c r="C837" s="773"/>
      <c r="D837" s="407"/>
      <c r="E837" s="425"/>
      <c r="F837" s="425"/>
      <c r="G837" s="425"/>
      <c r="H837" s="405"/>
      <c r="I837" s="409"/>
      <c r="J837" s="410">
        <f>+J833</f>
        <v>15283216.25</v>
      </c>
    </row>
    <row r="838" spans="1:11" x14ac:dyDescent="0.2">
      <c r="A838" s="1"/>
      <c r="B838" s="2"/>
      <c r="C838" s="773"/>
      <c r="D838" s="407"/>
      <c r="E838" s="425"/>
      <c r="F838" s="425"/>
      <c r="G838" s="425"/>
      <c r="H838" s="405"/>
      <c r="I838" s="409"/>
      <c r="J838" s="410"/>
    </row>
    <row r="839" spans="1:11" x14ac:dyDescent="0.2">
      <c r="A839" s="177"/>
      <c r="B839" s="224" t="s">
        <v>1113</v>
      </c>
      <c r="C839" s="779"/>
      <c r="D839" s="444"/>
      <c r="E839" s="425"/>
      <c r="F839" s="425"/>
      <c r="G839" s="425"/>
      <c r="H839" s="405"/>
      <c r="I839" s="409"/>
      <c r="J839" s="410">
        <f>_xlfn.XLOOKUP(K839,$K$41:$K$793,$J$41:$J$793)</f>
        <v>72160.95</v>
      </c>
      <c r="K839">
        <v>18</v>
      </c>
    </row>
    <row r="840" spans="1:11" x14ac:dyDescent="0.2">
      <c r="A840" s="177"/>
      <c r="B840" s="224"/>
      <c r="C840" s="779"/>
      <c r="D840" s="444"/>
      <c r="E840" s="425"/>
      <c r="F840" s="425"/>
      <c r="G840" s="425"/>
      <c r="H840" s="405"/>
      <c r="I840" s="409"/>
      <c r="J840" s="453"/>
      <c r="K840"/>
    </row>
    <row r="841" spans="1:11" x14ac:dyDescent="0.2">
      <c r="A841" s="177"/>
      <c r="B841" s="224" t="s">
        <v>1114</v>
      </c>
      <c r="C841" s="779"/>
      <c r="D841" s="444"/>
      <c r="E841" s="425"/>
      <c r="F841" s="425"/>
      <c r="G841" s="425"/>
      <c r="H841" s="405"/>
      <c r="I841" s="409"/>
      <c r="J841" s="410">
        <f>_xlfn.XLOOKUP(K841,$K$41:$K$793,$J$41:$J$793)</f>
        <v>74875.13</v>
      </c>
      <c r="K841">
        <v>19</v>
      </c>
    </row>
    <row r="842" spans="1:11" x14ac:dyDescent="0.2">
      <c r="A842" s="177"/>
      <c r="B842" s="224"/>
      <c r="C842" s="779"/>
      <c r="D842" s="444"/>
      <c r="E842" s="425"/>
      <c r="F842" s="425"/>
      <c r="G842" s="425"/>
      <c r="H842" s="405"/>
      <c r="I842" s="409"/>
      <c r="J842" s="453"/>
      <c r="K842"/>
    </row>
    <row r="843" spans="1:11" x14ac:dyDescent="0.2">
      <c r="A843" s="177"/>
      <c r="B843" s="224" t="s">
        <v>1115</v>
      </c>
      <c r="C843" s="779"/>
      <c r="D843" s="444"/>
      <c r="E843" s="425"/>
      <c r="F843" s="425"/>
      <c r="G843" s="425"/>
      <c r="H843" s="405"/>
      <c r="I843" s="409"/>
      <c r="J843" s="410">
        <f>_xlfn.XLOOKUP(K843,$K$41:$K$793,$J$41:$J$793)</f>
        <v>343672.4</v>
      </c>
      <c r="K843">
        <v>20</v>
      </c>
    </row>
    <row r="844" spans="1:11" x14ac:dyDescent="0.2">
      <c r="A844" s="177"/>
      <c r="B844" s="224"/>
      <c r="C844" s="779"/>
      <c r="D844" s="444"/>
      <c r="E844" s="425"/>
      <c r="F844" s="425"/>
      <c r="G844" s="425"/>
      <c r="H844" s="405"/>
      <c r="I844" s="409"/>
      <c r="J844" s="453"/>
      <c r="K844"/>
    </row>
    <row r="845" spans="1:11" x14ac:dyDescent="0.2">
      <c r="A845" s="177"/>
      <c r="B845" s="224" t="s">
        <v>1116</v>
      </c>
      <c r="C845" s="779"/>
      <c r="D845" s="444"/>
      <c r="E845" s="425"/>
      <c r="F845" s="425"/>
      <c r="G845" s="425"/>
      <c r="H845" s="405"/>
      <c r="I845" s="409"/>
      <c r="J845" s="410">
        <f>_xlfn.XLOOKUP(K845,$K$41:$K$793,$J$41:$J$793)</f>
        <v>1649433.37</v>
      </c>
      <c r="K845">
        <v>21</v>
      </c>
    </row>
    <row r="846" spans="1:11" x14ac:dyDescent="0.2">
      <c r="A846" s="177"/>
      <c r="B846" s="224"/>
      <c r="C846" s="779"/>
      <c r="D846" s="444"/>
      <c r="E846" s="425"/>
      <c r="F846" s="425"/>
      <c r="G846" s="425"/>
      <c r="H846" s="405"/>
      <c r="I846" s="409"/>
      <c r="J846" s="453"/>
      <c r="K846"/>
    </row>
    <row r="847" spans="1:11" x14ac:dyDescent="0.2">
      <c r="A847" s="177"/>
      <c r="B847" s="224" t="s">
        <v>1117</v>
      </c>
      <c r="C847" s="779"/>
      <c r="D847" s="444"/>
      <c r="E847" s="425"/>
      <c r="F847" s="425"/>
      <c r="G847" s="425"/>
      <c r="H847" s="405"/>
      <c r="I847" s="409"/>
      <c r="J847" s="410">
        <f>_xlfn.XLOOKUP(K847,$K$41:$K$793,$J$41:$J$793)</f>
        <v>133640.15</v>
      </c>
      <c r="K847">
        <v>22</v>
      </c>
    </row>
    <row r="848" spans="1:11" x14ac:dyDescent="0.2">
      <c r="A848" s="177"/>
      <c r="B848" s="224"/>
      <c r="C848" s="779"/>
      <c r="D848" s="444"/>
      <c r="E848" s="425"/>
      <c r="F848" s="425"/>
      <c r="G848" s="425"/>
      <c r="H848" s="405"/>
      <c r="I848" s="409"/>
      <c r="J848" s="453"/>
      <c r="K848"/>
    </row>
    <row r="849" spans="1:11" x14ac:dyDescent="0.2">
      <c r="A849" s="177"/>
      <c r="B849" s="224" t="s">
        <v>1118</v>
      </c>
      <c r="C849" s="779"/>
      <c r="D849" s="444"/>
      <c r="E849" s="425"/>
      <c r="F849" s="425"/>
      <c r="G849" s="425"/>
      <c r="H849" s="405"/>
      <c r="I849" s="409"/>
      <c r="J849" s="410">
        <f>_xlfn.XLOOKUP(K849,$K$41:$K$793,$J$41:$J$793)</f>
        <v>0</v>
      </c>
      <c r="K849">
        <v>23</v>
      </c>
    </row>
    <row r="850" spans="1:11" x14ac:dyDescent="0.2">
      <c r="A850" s="177"/>
      <c r="B850" s="224"/>
      <c r="C850" s="779"/>
      <c r="D850" s="444"/>
      <c r="E850" s="425"/>
      <c r="F850" s="425"/>
      <c r="G850" s="425"/>
      <c r="H850" s="405"/>
      <c r="I850" s="409"/>
      <c r="J850" s="453"/>
    </row>
    <row r="851" spans="1:11" x14ac:dyDescent="0.2">
      <c r="A851" s="177"/>
      <c r="B851" s="224"/>
      <c r="C851" s="779"/>
      <c r="D851" s="444"/>
      <c r="E851" s="425"/>
      <c r="F851" s="425"/>
      <c r="G851" s="425"/>
      <c r="H851" s="405"/>
      <c r="I851" s="409"/>
      <c r="J851" s="453"/>
    </row>
    <row r="852" spans="1:11" x14ac:dyDescent="0.2">
      <c r="A852" s="177"/>
      <c r="B852" s="224"/>
      <c r="C852" s="779"/>
      <c r="D852" s="444"/>
      <c r="E852" s="425"/>
      <c r="F852" s="425"/>
      <c r="G852" s="425"/>
      <c r="H852" s="405"/>
      <c r="I852" s="409"/>
      <c r="J852" s="453"/>
    </row>
    <row r="853" spans="1:11" x14ac:dyDescent="0.2">
      <c r="A853" s="177"/>
      <c r="B853" s="224"/>
      <c r="C853" s="779"/>
      <c r="D853" s="444"/>
      <c r="E853" s="425"/>
      <c r="F853" s="425"/>
      <c r="G853" s="425"/>
      <c r="H853" s="405"/>
      <c r="I853" s="409"/>
      <c r="J853" s="453"/>
    </row>
    <row r="854" spans="1:11" x14ac:dyDescent="0.2">
      <c r="A854" s="177"/>
      <c r="B854" s="224"/>
      <c r="C854" s="779"/>
      <c r="D854" s="444"/>
      <c r="E854" s="425"/>
      <c r="F854" s="425"/>
      <c r="G854" s="425"/>
      <c r="H854" s="405"/>
      <c r="I854" s="409"/>
      <c r="J854" s="453"/>
    </row>
    <row r="855" spans="1:11" x14ac:dyDescent="0.2">
      <c r="A855" s="177"/>
      <c r="B855" s="224"/>
      <c r="C855" s="779"/>
      <c r="D855" s="444"/>
      <c r="E855" s="425"/>
      <c r="F855" s="425"/>
      <c r="G855" s="425"/>
      <c r="H855" s="405"/>
      <c r="I855" s="409"/>
      <c r="J855" s="453"/>
    </row>
    <row r="856" spans="1:11" x14ac:dyDescent="0.2">
      <c r="A856" s="177"/>
      <c r="B856" s="224"/>
      <c r="C856" s="779"/>
      <c r="D856" s="444"/>
      <c r="E856" s="425"/>
      <c r="F856" s="425"/>
      <c r="G856" s="425"/>
      <c r="H856" s="405"/>
      <c r="I856" s="409"/>
      <c r="J856" s="453"/>
    </row>
    <row r="857" spans="1:11" x14ac:dyDescent="0.2">
      <c r="A857" s="177"/>
      <c r="B857" s="224"/>
      <c r="C857" s="779"/>
      <c r="D857" s="444"/>
      <c r="E857" s="425"/>
      <c r="F857" s="425"/>
      <c r="G857" s="425"/>
      <c r="H857" s="405"/>
      <c r="I857" s="409"/>
      <c r="J857" s="453"/>
    </row>
    <row r="858" spans="1:11" x14ac:dyDescent="0.2">
      <c r="A858" s="177"/>
      <c r="B858" s="224"/>
      <c r="C858" s="779"/>
      <c r="D858" s="444"/>
      <c r="E858" s="425"/>
      <c r="F858" s="425"/>
      <c r="G858" s="425"/>
      <c r="H858" s="405"/>
      <c r="I858" s="409"/>
      <c r="J858" s="453"/>
    </row>
    <row r="859" spans="1:11" x14ac:dyDescent="0.2">
      <c r="A859" s="177"/>
      <c r="B859" s="224"/>
      <c r="C859" s="779"/>
      <c r="D859" s="444"/>
      <c r="E859" s="425"/>
      <c r="F859" s="425"/>
      <c r="G859" s="425"/>
      <c r="H859" s="405"/>
      <c r="I859" s="409"/>
      <c r="J859" s="453"/>
    </row>
    <row r="860" spans="1:11" x14ac:dyDescent="0.2">
      <c r="A860" s="177"/>
      <c r="B860" s="224"/>
      <c r="C860" s="779"/>
      <c r="D860" s="444"/>
      <c r="E860" s="425"/>
      <c r="F860" s="425"/>
      <c r="G860" s="425"/>
      <c r="H860" s="405"/>
      <c r="I860" s="409"/>
      <c r="J860" s="453"/>
    </row>
    <row r="861" spans="1:11" x14ac:dyDescent="0.2">
      <c r="A861" s="177"/>
      <c r="B861" s="224"/>
      <c r="C861" s="779"/>
      <c r="D861" s="444"/>
      <c r="E861" s="425"/>
      <c r="F861" s="425"/>
      <c r="G861" s="425"/>
      <c r="H861" s="405"/>
      <c r="I861" s="409"/>
      <c r="J861" s="453"/>
    </row>
    <row r="862" spans="1:11" x14ac:dyDescent="0.2">
      <c r="A862" s="177"/>
      <c r="B862" s="224"/>
      <c r="C862" s="779"/>
      <c r="D862" s="444"/>
      <c r="E862" s="425"/>
      <c r="F862" s="425"/>
      <c r="G862" s="425"/>
      <c r="H862" s="405"/>
      <c r="I862" s="409"/>
      <c r="J862" s="453"/>
    </row>
    <row r="863" spans="1:11" x14ac:dyDescent="0.2">
      <c r="A863" s="177"/>
      <c r="B863" s="224"/>
      <c r="C863" s="779"/>
      <c r="D863" s="444"/>
      <c r="E863" s="425"/>
      <c r="F863" s="425"/>
      <c r="G863" s="425"/>
      <c r="H863" s="405"/>
      <c r="I863" s="409"/>
      <c r="J863" s="453"/>
    </row>
    <row r="864" spans="1:11" x14ac:dyDescent="0.2">
      <c r="A864" s="177"/>
      <c r="B864" s="224"/>
      <c r="C864" s="779"/>
      <c r="D864" s="444"/>
      <c r="E864" s="425"/>
      <c r="F864" s="425"/>
      <c r="G864" s="425"/>
      <c r="H864" s="405"/>
      <c r="I864" s="409"/>
      <c r="J864" s="453"/>
    </row>
    <row r="865" spans="1:11" x14ac:dyDescent="0.2">
      <c r="A865" s="177"/>
      <c r="B865" s="224"/>
      <c r="C865" s="779"/>
      <c r="D865" s="444"/>
      <c r="E865" s="425"/>
      <c r="F865" s="425"/>
      <c r="G865" s="425"/>
      <c r="H865" s="405"/>
      <c r="I865" s="409"/>
      <c r="J865" s="453"/>
    </row>
    <row r="866" spans="1:11" x14ac:dyDescent="0.2">
      <c r="A866" s="177"/>
      <c r="B866" s="224"/>
      <c r="C866" s="779"/>
      <c r="D866" s="444"/>
      <c r="E866" s="425"/>
      <c r="F866" s="425"/>
      <c r="G866" s="425"/>
      <c r="H866" s="405"/>
      <c r="I866" s="409"/>
      <c r="J866" s="453"/>
    </row>
    <row r="867" spans="1:11" hidden="1" x14ac:dyDescent="0.2">
      <c r="A867" s="177"/>
      <c r="B867" s="224"/>
      <c r="C867" s="779"/>
      <c r="D867" s="444"/>
      <c r="E867" s="425"/>
      <c r="F867" s="425"/>
      <c r="G867" s="425"/>
      <c r="H867" s="405"/>
      <c r="I867" s="409"/>
      <c r="J867" s="453"/>
    </row>
    <row r="868" spans="1:11" hidden="1" x14ac:dyDescent="0.2">
      <c r="A868" s="177"/>
      <c r="B868" s="224"/>
      <c r="C868" s="779"/>
      <c r="D868" s="444"/>
      <c r="E868" s="425"/>
      <c r="F868" s="425"/>
      <c r="G868" s="425"/>
      <c r="H868" s="405"/>
      <c r="I868" s="409"/>
      <c r="J868" s="453"/>
    </row>
    <row r="869" spans="1:11" x14ac:dyDescent="0.2">
      <c r="A869" s="177"/>
      <c r="B869" s="224"/>
      <c r="C869" s="779"/>
      <c r="D869" s="444"/>
      <c r="E869" s="425"/>
      <c r="F869" s="425"/>
      <c r="G869" s="425"/>
      <c r="H869" s="405"/>
      <c r="I869" s="409"/>
      <c r="J869" s="453"/>
    </row>
    <row r="870" spans="1:11" x14ac:dyDescent="0.2">
      <c r="A870" s="177"/>
      <c r="B870" s="224"/>
      <c r="C870" s="779"/>
      <c r="D870" s="444"/>
      <c r="E870" s="425"/>
      <c r="F870" s="425"/>
      <c r="G870" s="425"/>
      <c r="H870" s="405"/>
      <c r="I870" s="409"/>
      <c r="J870" s="453"/>
    </row>
    <row r="871" spans="1:11" ht="8.25" customHeight="1" x14ac:dyDescent="0.2">
      <c r="A871" s="177"/>
      <c r="B871" s="224"/>
      <c r="C871" s="779"/>
      <c r="D871" s="444"/>
      <c r="E871" s="425"/>
      <c r="F871" s="425"/>
      <c r="G871" s="425"/>
      <c r="H871" s="405"/>
      <c r="I871" s="409"/>
      <c r="J871" s="453"/>
    </row>
    <row r="872" spans="1:11" s="8" customFormat="1" ht="30.75" thickBot="1" x14ac:dyDescent="0.3">
      <c r="A872" s="264"/>
      <c r="B872" s="265" t="str">
        <f>A3&amp;" 
TOTAL CARRIED TO SUMMARY (US$)"</f>
        <v>DIVISION 12 - FURNISHINGS 
TOTAL CARRIED TO SUMMARY (US$)</v>
      </c>
      <c r="C872" s="781"/>
      <c r="D872" s="500"/>
      <c r="E872" s="412"/>
      <c r="F872" s="412"/>
      <c r="G872" s="412"/>
      <c r="H872" s="411"/>
      <c r="I872" s="413"/>
      <c r="J872" s="413">
        <f>SUM(J836:J858)</f>
        <v>17556998.25</v>
      </c>
      <c r="K872" s="448"/>
    </row>
    <row r="873" spans="1:11" ht="15" thickTop="1" x14ac:dyDescent="0.2"/>
  </sheetData>
  <autoFilter ref="A8:J873" xr:uid="{3474C6BC-CD8C-4464-96DA-9B05441297FE}"/>
  <mergeCells count="8">
    <mergeCell ref="A1:J1"/>
    <mergeCell ref="A2:J2"/>
    <mergeCell ref="A3:J3"/>
    <mergeCell ref="A5:A7"/>
    <mergeCell ref="B5:B7"/>
    <mergeCell ref="C5:C6"/>
    <mergeCell ref="D5:D7"/>
    <mergeCell ref="E5:I5"/>
  </mergeCells>
  <phoneticPr fontId="62" type="noConversion"/>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F865B-2779-4392-9AA1-C789BDC71516}">
  <sheetPr codeName="Sheet13">
    <pageSetUpPr fitToPage="1"/>
  </sheetPr>
  <dimension ref="A1:K120"/>
  <sheetViews>
    <sheetView showGridLines="0" view="pageBreakPreview" topLeftCell="A98" zoomScale="90" zoomScaleSheetLayoutView="90" workbookViewId="0">
      <selection activeCell="K14" sqref="K14"/>
    </sheetView>
  </sheetViews>
  <sheetFormatPr defaultColWidth="9.33203125" defaultRowHeight="14.25" x14ac:dyDescent="0.2"/>
  <cols>
    <col min="1" max="1" width="8.83203125" style="15" customWidth="1"/>
    <col min="2" max="2" width="65.83203125" style="3" customWidth="1"/>
    <col min="3" max="3" width="13.83203125" style="775" customWidth="1"/>
    <col min="4" max="4" width="7.83203125" style="449" customWidth="1"/>
    <col min="5" max="8" width="15.83203125" style="426" customWidth="1"/>
    <col min="9" max="9" width="18.83203125" style="426" customWidth="1"/>
    <col min="10" max="10" width="20.83203125" style="426" customWidth="1"/>
    <col min="11" max="11" width="0" style="436" hidden="1" customWidth="1"/>
    <col min="12" max="16384" width="9.33203125" style="5"/>
  </cols>
  <sheetData>
    <row r="1" spans="1:11" ht="15" x14ac:dyDescent="0.2">
      <c r="A1" s="922" t="str">
        <f>Cover!A15&amp;" - "&amp;Cover!A17</f>
        <v>BILL NO 3 - MAIN TERMINAL BUILDING</v>
      </c>
      <c r="B1" s="922"/>
      <c r="C1" s="922"/>
      <c r="D1" s="922"/>
      <c r="E1" s="922"/>
      <c r="F1" s="922"/>
      <c r="G1" s="922"/>
      <c r="H1" s="922"/>
      <c r="I1" s="922"/>
      <c r="J1" s="922"/>
      <c r="K1" s="437"/>
    </row>
    <row r="2" spans="1:11" ht="10.15" customHeight="1" x14ac:dyDescent="0.2">
      <c r="A2" s="922"/>
      <c r="B2" s="922"/>
      <c r="C2" s="922"/>
      <c r="D2" s="922"/>
      <c r="E2" s="922"/>
      <c r="F2" s="922"/>
      <c r="G2" s="922"/>
      <c r="H2" s="922"/>
      <c r="I2" s="922"/>
      <c r="J2" s="922"/>
    </row>
    <row r="3" spans="1:11" ht="15" x14ac:dyDescent="0.2">
      <c r="A3" s="922" t="s">
        <v>1119</v>
      </c>
      <c r="B3" s="922"/>
      <c r="C3" s="922"/>
      <c r="D3" s="922"/>
      <c r="E3" s="922"/>
      <c r="F3" s="922"/>
      <c r="G3" s="922"/>
      <c r="H3" s="922"/>
      <c r="I3" s="922"/>
      <c r="J3" s="922"/>
    </row>
    <row r="4" spans="1:11" ht="10.15" customHeight="1" thickBot="1" x14ac:dyDescent="0.25">
      <c r="A4" s="24"/>
      <c r="B4" s="25"/>
      <c r="C4" s="767"/>
      <c r="D4" s="450"/>
      <c r="E4" s="392"/>
      <c r="F4" s="392"/>
      <c r="G4" s="392"/>
      <c r="H4" s="392"/>
      <c r="I4" s="392"/>
      <c r="J4" s="392"/>
    </row>
    <row r="5" spans="1:11" s="10" customFormat="1" ht="15.75" thickTop="1" x14ac:dyDescent="0.25">
      <c r="A5" s="923" t="s">
        <v>65</v>
      </c>
      <c r="B5" s="925" t="s">
        <v>66</v>
      </c>
      <c r="C5" s="927" t="s">
        <v>67</v>
      </c>
      <c r="D5" s="928" t="s">
        <v>68</v>
      </c>
      <c r="E5" s="940" t="s">
        <v>69</v>
      </c>
      <c r="F5" s="940"/>
      <c r="G5" s="940"/>
      <c r="H5" s="940"/>
      <c r="I5" s="941"/>
      <c r="J5" s="393" t="s">
        <v>70</v>
      </c>
      <c r="K5" s="438"/>
    </row>
    <row r="6" spans="1:11" s="10" customFormat="1" ht="30" x14ac:dyDescent="0.2">
      <c r="A6" s="937"/>
      <c r="B6" s="935"/>
      <c r="C6" s="932"/>
      <c r="D6" s="933"/>
      <c r="E6" s="394" t="s">
        <v>71</v>
      </c>
      <c r="F6" s="395" t="s">
        <v>72</v>
      </c>
      <c r="G6" s="395" t="s">
        <v>73</v>
      </c>
      <c r="H6" s="395" t="s">
        <v>74</v>
      </c>
      <c r="I6" s="396" t="s">
        <v>75</v>
      </c>
      <c r="J6" s="397" t="s">
        <v>76</v>
      </c>
      <c r="K6" s="438"/>
    </row>
    <row r="7" spans="1:11" s="9" customFormat="1" ht="15" thickBot="1" x14ac:dyDescent="0.25">
      <c r="A7" s="938"/>
      <c r="B7" s="936"/>
      <c r="C7" s="768" t="s">
        <v>77</v>
      </c>
      <c r="D7" s="934"/>
      <c r="E7" s="398" t="s">
        <v>78</v>
      </c>
      <c r="F7" s="398" t="s">
        <v>79</v>
      </c>
      <c r="G7" s="398" t="s">
        <v>80</v>
      </c>
      <c r="H7" s="399" t="s">
        <v>81</v>
      </c>
      <c r="I7" s="400" t="s">
        <v>82</v>
      </c>
      <c r="J7" s="400" t="s">
        <v>83</v>
      </c>
      <c r="K7" s="441"/>
    </row>
    <row r="8" spans="1:11" s="4" customFormat="1" ht="15" thickTop="1" x14ac:dyDescent="0.2">
      <c r="A8" s="41"/>
      <c r="B8" s="2"/>
      <c r="C8" s="770"/>
      <c r="D8" s="407"/>
      <c r="E8" s="425"/>
      <c r="F8" s="425"/>
      <c r="G8" s="425"/>
      <c r="H8" s="405"/>
      <c r="I8" s="409"/>
      <c r="J8" s="410"/>
      <c r="K8" s="437"/>
    </row>
    <row r="9" spans="1:11" s="4" customFormat="1" ht="15" x14ac:dyDescent="0.2">
      <c r="A9" s="28"/>
      <c r="B9" s="53" t="s">
        <v>1120</v>
      </c>
      <c r="C9" s="809"/>
      <c r="D9" s="407"/>
      <c r="E9" s="425"/>
      <c r="F9" s="425"/>
      <c r="G9" s="425"/>
      <c r="H9" s="405"/>
      <c r="I9" s="409"/>
      <c r="J9" s="410"/>
      <c r="K9" s="437"/>
    </row>
    <row r="10" spans="1:11" s="4" customFormat="1" x14ac:dyDescent="0.2">
      <c r="A10" s="28"/>
      <c r="B10" s="2"/>
      <c r="C10" s="770"/>
      <c r="D10" s="407"/>
      <c r="E10" s="425"/>
      <c r="F10" s="425"/>
      <c r="G10" s="425"/>
      <c r="H10" s="405"/>
      <c r="I10" s="409"/>
      <c r="J10" s="410"/>
      <c r="K10" s="437"/>
    </row>
    <row r="11" spans="1:11" ht="28.5" x14ac:dyDescent="0.2">
      <c r="A11" s="41"/>
      <c r="B11" s="34" t="s">
        <v>1121</v>
      </c>
      <c r="C11" s="773"/>
      <c r="D11" s="451"/>
      <c r="E11" s="405"/>
      <c r="F11" s="425"/>
      <c r="G11" s="425"/>
      <c r="H11" s="405"/>
      <c r="I11" s="409"/>
      <c r="J11" s="410"/>
    </row>
    <row r="12" spans="1:11" x14ac:dyDescent="0.2">
      <c r="A12" s="41"/>
      <c r="B12" s="48"/>
      <c r="C12" s="773"/>
      <c r="D12" s="451"/>
      <c r="E12" s="405"/>
      <c r="F12" s="425"/>
      <c r="G12" s="425"/>
      <c r="H12" s="405"/>
      <c r="I12" s="409"/>
      <c r="J12" s="410"/>
    </row>
    <row r="13" spans="1:11" x14ac:dyDescent="0.2">
      <c r="A13" s="41" t="s">
        <v>77</v>
      </c>
      <c r="B13" s="38" t="s">
        <v>1122</v>
      </c>
      <c r="C13" s="773">
        <v>93</v>
      </c>
      <c r="D13" s="451" t="s">
        <v>87</v>
      </c>
      <c r="E13" s="545">
        <v>0</v>
      </c>
      <c r="F13" s="545">
        <v>0</v>
      </c>
      <c r="G13" s="545">
        <v>0</v>
      </c>
      <c r="H13" s="545">
        <v>740.5</v>
      </c>
      <c r="I13" s="546">
        <f>E13+F13+G13+H13</f>
        <v>740.5</v>
      </c>
      <c r="J13" s="547">
        <f>I13*C13</f>
        <v>68866.5</v>
      </c>
      <c r="K13" s="437"/>
    </row>
    <row r="14" spans="1:11" x14ac:dyDescent="0.2">
      <c r="A14" s="41"/>
      <c r="B14" s="48"/>
      <c r="C14" s="773"/>
      <c r="D14" s="451"/>
      <c r="E14" s="405"/>
      <c r="F14" s="425"/>
      <c r="G14" s="425"/>
      <c r="H14" s="405"/>
      <c r="I14" s="409"/>
      <c r="J14" s="410"/>
    </row>
    <row r="15" spans="1:11" x14ac:dyDescent="0.2">
      <c r="A15" s="41" t="s">
        <v>78</v>
      </c>
      <c r="B15" s="38" t="s">
        <v>1123</v>
      </c>
      <c r="C15" s="773">
        <v>1157</v>
      </c>
      <c r="D15" s="451" t="s">
        <v>87</v>
      </c>
      <c r="E15" s="545">
        <v>0</v>
      </c>
      <c r="F15" s="545">
        <v>0</v>
      </c>
      <c r="G15" s="545">
        <v>0</v>
      </c>
      <c r="H15" s="545">
        <v>981.48</v>
      </c>
      <c r="I15" s="546">
        <f>E15+F15+G15+H15</f>
        <v>981.48</v>
      </c>
      <c r="J15" s="547">
        <f>I15*C15</f>
        <v>1135572.3600000001</v>
      </c>
      <c r="K15" s="437"/>
    </row>
    <row r="16" spans="1:11" x14ac:dyDescent="0.2">
      <c r="A16" s="41"/>
      <c r="B16" s="2"/>
      <c r="C16" s="770"/>
      <c r="D16" s="407"/>
      <c r="E16" s="425"/>
      <c r="F16" s="425"/>
      <c r="G16" s="425"/>
      <c r="H16" s="405"/>
      <c r="I16" s="409"/>
      <c r="J16" s="410"/>
    </row>
    <row r="17" spans="1:10" x14ac:dyDescent="0.2">
      <c r="A17" s="41"/>
      <c r="B17" s="2"/>
      <c r="C17" s="770"/>
      <c r="D17" s="407"/>
      <c r="E17" s="425"/>
      <c r="F17" s="425"/>
      <c r="G17" s="425"/>
      <c r="H17" s="405"/>
      <c r="I17" s="409"/>
      <c r="J17" s="410"/>
    </row>
    <row r="18" spans="1:10" x14ac:dyDescent="0.2">
      <c r="A18" s="41"/>
      <c r="B18" s="2"/>
      <c r="C18" s="770"/>
      <c r="D18" s="407"/>
      <c r="E18" s="425"/>
      <c r="F18" s="425"/>
      <c r="G18" s="425"/>
      <c r="H18" s="405"/>
      <c r="I18" s="409"/>
      <c r="J18" s="410"/>
    </row>
    <row r="19" spans="1:10" x14ac:dyDescent="0.2">
      <c r="A19" s="41"/>
      <c r="B19" s="2"/>
      <c r="C19" s="770"/>
      <c r="D19" s="407"/>
      <c r="E19" s="425"/>
      <c r="F19" s="425"/>
      <c r="G19" s="425"/>
      <c r="H19" s="405"/>
      <c r="I19" s="409"/>
      <c r="J19" s="410"/>
    </row>
    <row r="20" spans="1:10" x14ac:dyDescent="0.2">
      <c r="A20" s="41"/>
      <c r="B20" s="2"/>
      <c r="C20" s="770"/>
      <c r="D20" s="407"/>
      <c r="E20" s="425"/>
      <c r="F20" s="425"/>
      <c r="G20" s="425"/>
      <c r="H20" s="405"/>
      <c r="I20" s="409"/>
      <c r="J20" s="410"/>
    </row>
    <row r="21" spans="1:10" x14ac:dyDescent="0.2">
      <c r="A21" s="41"/>
      <c r="B21" s="2"/>
      <c r="C21" s="770"/>
      <c r="D21" s="407"/>
      <c r="E21" s="425"/>
      <c r="F21" s="425"/>
      <c r="G21" s="425"/>
      <c r="H21" s="405"/>
      <c r="I21" s="409"/>
      <c r="J21" s="410"/>
    </row>
    <row r="22" spans="1:10" x14ac:dyDescent="0.2">
      <c r="A22" s="41"/>
      <c r="B22" s="2"/>
      <c r="C22" s="770"/>
      <c r="D22" s="407"/>
      <c r="E22" s="425"/>
      <c r="F22" s="425"/>
      <c r="G22" s="425"/>
      <c r="H22" s="405"/>
      <c r="I22" s="409"/>
      <c r="J22" s="410"/>
    </row>
    <row r="23" spans="1:10" x14ac:dyDescent="0.2">
      <c r="A23" s="41"/>
      <c r="B23" s="2"/>
      <c r="C23" s="770"/>
      <c r="D23" s="407"/>
      <c r="E23" s="425"/>
      <c r="F23" s="425"/>
      <c r="G23" s="425"/>
      <c r="H23" s="405"/>
      <c r="I23" s="409"/>
      <c r="J23" s="410"/>
    </row>
    <row r="24" spans="1:10" x14ac:dyDescent="0.2">
      <c r="A24" s="41"/>
      <c r="B24" s="2"/>
      <c r="C24" s="770"/>
      <c r="D24" s="407"/>
      <c r="E24" s="425"/>
      <c r="F24" s="425"/>
      <c r="G24" s="425"/>
      <c r="H24" s="405"/>
      <c r="I24" s="409"/>
      <c r="J24" s="410"/>
    </row>
    <row r="25" spans="1:10" x14ac:dyDescent="0.2">
      <c r="A25" s="41"/>
      <c r="B25" s="2"/>
      <c r="C25" s="770"/>
      <c r="D25" s="407"/>
      <c r="E25" s="425"/>
      <c r="F25" s="425"/>
      <c r="G25" s="425"/>
      <c r="H25" s="405"/>
      <c r="I25" s="409"/>
      <c r="J25" s="410"/>
    </row>
    <row r="26" spans="1:10" x14ac:dyDescent="0.2">
      <c r="A26" s="41"/>
      <c r="B26" s="2"/>
      <c r="C26" s="770"/>
      <c r="D26" s="407"/>
      <c r="E26" s="425"/>
      <c r="F26" s="425"/>
      <c r="G26" s="425"/>
      <c r="H26" s="405"/>
      <c r="I26" s="409"/>
      <c r="J26" s="410"/>
    </row>
    <row r="27" spans="1:10" x14ac:dyDescent="0.2">
      <c r="A27" s="41"/>
      <c r="B27" s="2"/>
      <c r="C27" s="770"/>
      <c r="D27" s="407"/>
      <c r="E27" s="425"/>
      <c r="F27" s="425"/>
      <c r="G27" s="425"/>
      <c r="H27" s="405"/>
      <c r="I27" s="409"/>
      <c r="J27" s="410"/>
    </row>
    <row r="28" spans="1:10" x14ac:dyDescent="0.2">
      <c r="A28" s="41"/>
      <c r="B28" s="2"/>
      <c r="C28" s="770"/>
      <c r="D28" s="407"/>
      <c r="E28" s="425"/>
      <c r="F28" s="425"/>
      <c r="G28" s="425"/>
      <c r="H28" s="405"/>
      <c r="I28" s="409"/>
      <c r="J28" s="410"/>
    </row>
    <row r="29" spans="1:10" x14ac:dyDescent="0.2">
      <c r="A29" s="41"/>
      <c r="B29" s="2"/>
      <c r="C29" s="770"/>
      <c r="D29" s="407"/>
      <c r="E29" s="425"/>
      <c r="F29" s="425"/>
      <c r="G29" s="425"/>
      <c r="H29" s="405"/>
      <c r="I29" s="409"/>
      <c r="J29" s="410"/>
    </row>
    <row r="30" spans="1:10" x14ac:dyDescent="0.2">
      <c r="A30" s="41"/>
      <c r="B30" s="2"/>
      <c r="C30" s="770"/>
      <c r="D30" s="407"/>
      <c r="E30" s="425"/>
      <c r="F30" s="425"/>
      <c r="G30" s="425"/>
      <c r="H30" s="405"/>
      <c r="I30" s="409"/>
      <c r="J30" s="410"/>
    </row>
    <row r="31" spans="1:10" x14ac:dyDescent="0.2">
      <c r="A31" s="41"/>
      <c r="B31" s="2"/>
      <c r="C31" s="770"/>
      <c r="D31" s="407"/>
      <c r="E31" s="425"/>
      <c r="F31" s="425"/>
      <c r="G31" s="425"/>
      <c r="H31" s="405"/>
      <c r="I31" s="409"/>
      <c r="J31" s="410"/>
    </row>
    <row r="32" spans="1:10" x14ac:dyDescent="0.2">
      <c r="A32" s="41"/>
      <c r="B32" s="2"/>
      <c r="C32" s="770"/>
      <c r="D32" s="407"/>
      <c r="E32" s="425"/>
      <c r="F32" s="425"/>
      <c r="G32" s="425"/>
      <c r="H32" s="405"/>
      <c r="I32" s="409"/>
      <c r="J32" s="410"/>
    </row>
    <row r="33" spans="1:11" x14ac:dyDescent="0.2">
      <c r="A33" s="41"/>
      <c r="B33" s="2"/>
      <c r="C33" s="770"/>
      <c r="D33" s="407"/>
      <c r="E33" s="425"/>
      <c r="F33" s="425"/>
      <c r="G33" s="425"/>
      <c r="H33" s="405"/>
      <c r="I33" s="409"/>
      <c r="J33" s="410"/>
    </row>
    <row r="34" spans="1:11" x14ac:dyDescent="0.2">
      <c r="A34" s="41"/>
      <c r="B34" s="2"/>
      <c r="C34" s="770"/>
      <c r="D34" s="407"/>
      <c r="E34" s="425"/>
      <c r="F34" s="425"/>
      <c r="G34" s="425"/>
      <c r="H34" s="405"/>
      <c r="I34" s="409"/>
      <c r="J34" s="410"/>
    </row>
    <row r="35" spans="1:11" x14ac:dyDescent="0.2">
      <c r="A35" s="41"/>
      <c r="B35" s="2"/>
      <c r="C35" s="770"/>
      <c r="D35" s="407"/>
      <c r="E35" s="425"/>
      <c r="F35" s="425"/>
      <c r="G35" s="425"/>
      <c r="H35" s="405"/>
      <c r="I35" s="409"/>
      <c r="J35" s="410"/>
    </row>
    <row r="36" spans="1:11" x14ac:dyDescent="0.2">
      <c r="A36" s="41"/>
      <c r="B36" s="2"/>
      <c r="C36" s="770"/>
      <c r="D36" s="407"/>
      <c r="E36" s="425"/>
      <c r="F36" s="425"/>
      <c r="G36" s="425"/>
      <c r="H36" s="405"/>
      <c r="I36" s="409"/>
      <c r="J36" s="410"/>
    </row>
    <row r="37" spans="1:11" x14ac:dyDescent="0.2">
      <c r="A37" s="41"/>
      <c r="B37" s="2"/>
      <c r="C37" s="770"/>
      <c r="D37" s="407"/>
      <c r="E37" s="425"/>
      <c r="F37" s="425"/>
      <c r="G37" s="425"/>
      <c r="H37" s="405"/>
      <c r="I37" s="409"/>
      <c r="J37" s="410"/>
    </row>
    <row r="38" spans="1:11" x14ac:dyDescent="0.2">
      <c r="A38" s="41"/>
      <c r="B38" s="2"/>
      <c r="C38" s="770"/>
      <c r="D38" s="407"/>
      <c r="E38" s="425"/>
      <c r="F38" s="425"/>
      <c r="G38" s="425"/>
      <c r="H38" s="405"/>
      <c r="I38" s="409"/>
      <c r="J38" s="410"/>
    </row>
    <row r="39" spans="1:11" hidden="1" x14ac:dyDescent="0.2">
      <c r="A39" s="41"/>
      <c r="B39" s="2"/>
      <c r="C39" s="770"/>
      <c r="D39" s="407"/>
      <c r="E39" s="425"/>
      <c r="F39" s="425"/>
      <c r="G39" s="425"/>
      <c r="H39" s="405"/>
      <c r="I39" s="409"/>
      <c r="J39" s="410"/>
    </row>
    <row r="40" spans="1:11" x14ac:dyDescent="0.2">
      <c r="A40" s="41"/>
      <c r="B40" s="2"/>
      <c r="C40" s="770"/>
      <c r="D40" s="407"/>
      <c r="E40" s="425"/>
      <c r="F40" s="425"/>
      <c r="G40" s="425"/>
      <c r="H40" s="405"/>
      <c r="I40" s="409"/>
      <c r="J40" s="410"/>
    </row>
    <row r="41" spans="1:11" x14ac:dyDescent="0.2">
      <c r="A41" s="41"/>
      <c r="B41" s="2"/>
      <c r="C41" s="770"/>
      <c r="D41" s="407"/>
      <c r="E41" s="425"/>
      <c r="F41" s="425"/>
      <c r="G41" s="425"/>
      <c r="H41" s="405"/>
      <c r="I41" s="409"/>
      <c r="J41" s="410"/>
    </row>
    <row r="42" spans="1:11" x14ac:dyDescent="0.2">
      <c r="A42" s="41"/>
      <c r="B42" s="2"/>
      <c r="C42" s="770"/>
      <c r="D42" s="407"/>
      <c r="E42" s="425"/>
      <c r="F42" s="425"/>
      <c r="G42" s="425"/>
      <c r="H42" s="405"/>
      <c r="I42" s="409"/>
      <c r="J42" s="410"/>
    </row>
    <row r="43" spans="1:11" hidden="1" x14ac:dyDescent="0.2">
      <c r="A43" s="37"/>
      <c r="B43" s="36"/>
      <c r="C43" s="770"/>
      <c r="D43" s="407"/>
      <c r="E43" s="425"/>
      <c r="F43" s="425"/>
      <c r="G43" s="425"/>
      <c r="H43" s="405"/>
      <c r="I43" s="409"/>
      <c r="J43" s="410"/>
    </row>
    <row r="44" spans="1:11" x14ac:dyDescent="0.2">
      <c r="A44" s="37"/>
      <c r="B44" s="36"/>
      <c r="C44" s="770"/>
      <c r="D44" s="407"/>
      <c r="E44" s="425"/>
      <c r="F44" s="425"/>
      <c r="G44" s="425"/>
      <c r="H44" s="405"/>
      <c r="I44" s="409"/>
      <c r="J44" s="410"/>
    </row>
    <row r="45" spans="1:11" ht="14.25" customHeight="1" x14ac:dyDescent="0.2">
      <c r="A45" s="41"/>
      <c r="B45" s="2"/>
      <c r="C45" s="770"/>
      <c r="D45" s="407"/>
      <c r="E45" s="425"/>
      <c r="F45" s="425"/>
      <c r="G45" s="425"/>
      <c r="H45" s="405"/>
      <c r="I45" s="409"/>
      <c r="J45" s="410"/>
    </row>
    <row r="46" spans="1:11" s="8" customFormat="1" ht="15.75" thickBot="1" x14ac:dyDescent="0.3">
      <c r="A46" s="31"/>
      <c r="B46" s="32" t="s">
        <v>111</v>
      </c>
      <c r="C46" s="772"/>
      <c r="D46" s="445"/>
      <c r="E46" s="412"/>
      <c r="F46" s="412"/>
      <c r="G46" s="412"/>
      <c r="H46" s="411"/>
      <c r="I46" s="413"/>
      <c r="J46" s="413">
        <f>SUM(J11:J45)</f>
        <v>1204438.8600000001</v>
      </c>
      <c r="K46" s="448"/>
    </row>
    <row r="47" spans="1:11" ht="15" thickTop="1" x14ac:dyDescent="0.2">
      <c r="A47" s="37"/>
      <c r="B47" s="36"/>
      <c r="C47" s="770"/>
      <c r="D47" s="407"/>
      <c r="E47" s="425"/>
      <c r="F47" s="425"/>
      <c r="G47" s="425"/>
      <c r="H47" s="405"/>
      <c r="I47" s="409"/>
      <c r="J47" s="410"/>
    </row>
    <row r="48" spans="1:11" x14ac:dyDescent="0.2">
      <c r="A48" s="28"/>
      <c r="B48" s="30" t="s">
        <v>152</v>
      </c>
      <c r="C48" s="770"/>
      <c r="D48" s="407"/>
      <c r="E48" s="425"/>
      <c r="F48" s="425"/>
      <c r="G48" s="425"/>
      <c r="H48" s="405"/>
      <c r="I48" s="409"/>
      <c r="J48" s="410"/>
    </row>
    <row r="49" spans="1:10" x14ac:dyDescent="0.2">
      <c r="A49" s="28"/>
      <c r="B49" s="30"/>
      <c r="C49" s="770"/>
      <c r="D49" s="407"/>
      <c r="E49" s="425"/>
      <c r="F49" s="425"/>
      <c r="G49" s="425"/>
      <c r="H49" s="405"/>
      <c r="I49" s="409"/>
      <c r="J49" s="410"/>
    </row>
    <row r="50" spans="1:10" ht="99.75" x14ac:dyDescent="0.2">
      <c r="A50" s="28"/>
      <c r="B50" s="2" t="s">
        <v>153</v>
      </c>
      <c r="C50" s="770"/>
      <c r="D50" s="407"/>
      <c r="E50" s="425"/>
      <c r="F50" s="425"/>
      <c r="G50" s="425"/>
      <c r="H50" s="405"/>
      <c r="I50" s="409"/>
      <c r="J50" s="410"/>
    </row>
    <row r="51" spans="1:10" x14ac:dyDescent="0.2">
      <c r="A51" s="28"/>
      <c r="B51" s="2"/>
      <c r="C51" s="770"/>
      <c r="D51" s="407"/>
      <c r="E51" s="425"/>
      <c r="F51" s="425"/>
      <c r="G51" s="425"/>
      <c r="H51" s="405"/>
      <c r="I51" s="409"/>
      <c r="J51" s="410"/>
    </row>
    <row r="52" spans="1:10" x14ac:dyDescent="0.2">
      <c r="A52" s="28" t="s">
        <v>77</v>
      </c>
      <c r="B52" s="2" t="s">
        <v>154</v>
      </c>
      <c r="C52" s="770"/>
      <c r="D52" s="407"/>
      <c r="E52" s="425"/>
      <c r="F52" s="425"/>
      <c r="G52" s="425"/>
      <c r="H52" s="405"/>
      <c r="I52" s="409"/>
      <c r="J52" s="410"/>
    </row>
    <row r="53" spans="1:10" x14ac:dyDescent="0.2">
      <c r="A53" s="28"/>
      <c r="B53" s="35"/>
      <c r="C53" s="770"/>
      <c r="D53" s="407"/>
      <c r="E53" s="425"/>
      <c r="F53" s="425"/>
      <c r="G53" s="425"/>
      <c r="H53" s="405"/>
      <c r="I53" s="409"/>
      <c r="J53" s="410"/>
    </row>
    <row r="54" spans="1:10" x14ac:dyDescent="0.2">
      <c r="A54" s="28" t="s">
        <v>78</v>
      </c>
      <c r="B54" s="2" t="s">
        <v>154</v>
      </c>
      <c r="C54" s="770"/>
      <c r="D54" s="407"/>
      <c r="E54" s="425"/>
      <c r="F54" s="425"/>
      <c r="G54" s="425"/>
      <c r="H54" s="405"/>
      <c r="I54" s="409"/>
      <c r="J54" s="410"/>
    </row>
    <row r="55" spans="1:10" x14ac:dyDescent="0.2">
      <c r="A55" s="28"/>
      <c r="B55" s="35"/>
      <c r="C55" s="770"/>
      <c r="D55" s="407"/>
      <c r="E55" s="425"/>
      <c r="F55" s="425"/>
      <c r="G55" s="425"/>
      <c r="H55" s="405"/>
      <c r="I55" s="409"/>
      <c r="J55" s="410"/>
    </row>
    <row r="56" spans="1:10" x14ac:dyDescent="0.2">
      <c r="A56" s="28" t="s">
        <v>79</v>
      </c>
      <c r="B56" s="2" t="s">
        <v>154</v>
      </c>
      <c r="C56" s="770"/>
      <c r="D56" s="407"/>
      <c r="E56" s="425"/>
      <c r="F56" s="425"/>
      <c r="G56" s="425"/>
      <c r="H56" s="405"/>
      <c r="I56" s="409"/>
      <c r="J56" s="410"/>
    </row>
    <row r="57" spans="1:10" x14ac:dyDescent="0.2">
      <c r="A57" s="28"/>
      <c r="B57" s="2"/>
      <c r="C57" s="770"/>
      <c r="D57" s="407"/>
      <c r="E57" s="425"/>
      <c r="F57" s="425"/>
      <c r="G57" s="425"/>
      <c r="H57" s="405"/>
      <c r="I57" s="409"/>
      <c r="J57" s="410"/>
    </row>
    <row r="58" spans="1:10" x14ac:dyDescent="0.2">
      <c r="A58" s="28" t="s">
        <v>80</v>
      </c>
      <c r="B58" s="2" t="s">
        <v>154</v>
      </c>
      <c r="C58" s="770"/>
      <c r="D58" s="407"/>
      <c r="E58" s="425"/>
      <c r="F58" s="425"/>
      <c r="G58" s="425"/>
      <c r="H58" s="405"/>
      <c r="I58" s="409"/>
      <c r="J58" s="410"/>
    </row>
    <row r="59" spans="1:10" x14ac:dyDescent="0.2">
      <c r="A59" s="28"/>
      <c r="B59" s="35"/>
      <c r="C59" s="770"/>
      <c r="D59" s="407"/>
      <c r="E59" s="425"/>
      <c r="F59" s="425"/>
      <c r="G59" s="425"/>
      <c r="H59" s="405"/>
      <c r="I59" s="409"/>
      <c r="J59" s="410"/>
    </row>
    <row r="60" spans="1:10" x14ac:dyDescent="0.2">
      <c r="A60" s="28" t="s">
        <v>81</v>
      </c>
      <c r="B60" s="2" t="s">
        <v>154</v>
      </c>
      <c r="C60" s="770"/>
      <c r="D60" s="407"/>
      <c r="E60" s="425"/>
      <c r="F60" s="425"/>
      <c r="G60" s="425"/>
      <c r="H60" s="405"/>
      <c r="I60" s="409"/>
      <c r="J60" s="410"/>
    </row>
    <row r="61" spans="1:10" x14ac:dyDescent="0.2">
      <c r="A61" s="28"/>
      <c r="B61" s="35"/>
      <c r="C61" s="770"/>
      <c r="D61" s="407"/>
      <c r="E61" s="425"/>
      <c r="F61" s="425"/>
      <c r="G61" s="425"/>
      <c r="H61" s="405"/>
      <c r="I61" s="409"/>
      <c r="J61" s="410"/>
    </row>
    <row r="62" spans="1:10" x14ac:dyDescent="0.2">
      <c r="A62" s="28" t="s">
        <v>92</v>
      </c>
      <c r="B62" s="2" t="s">
        <v>154</v>
      </c>
      <c r="C62" s="770"/>
      <c r="D62" s="407"/>
      <c r="E62" s="425"/>
      <c r="F62" s="425"/>
      <c r="G62" s="425"/>
      <c r="H62" s="405"/>
      <c r="I62" s="409"/>
      <c r="J62" s="410"/>
    </row>
    <row r="63" spans="1:10" x14ac:dyDescent="0.2">
      <c r="A63" s="28"/>
      <c r="B63" s="2"/>
      <c r="C63" s="770"/>
      <c r="D63" s="407"/>
      <c r="E63" s="425"/>
      <c r="F63" s="425"/>
      <c r="G63" s="425"/>
      <c r="H63" s="405"/>
      <c r="I63" s="409"/>
      <c r="J63" s="410"/>
    </row>
    <row r="64" spans="1:10" x14ac:dyDescent="0.2">
      <c r="A64" s="28" t="s">
        <v>94</v>
      </c>
      <c r="B64" s="2" t="s">
        <v>154</v>
      </c>
      <c r="C64" s="770"/>
      <c r="D64" s="407"/>
      <c r="E64" s="425"/>
      <c r="F64" s="425"/>
      <c r="G64" s="425"/>
      <c r="H64" s="405"/>
      <c r="I64" s="409"/>
      <c r="J64" s="410"/>
    </row>
    <row r="65" spans="1:11" x14ac:dyDescent="0.2">
      <c r="A65" s="28"/>
      <c r="B65" s="35"/>
      <c r="C65" s="770"/>
      <c r="D65" s="407"/>
      <c r="E65" s="425"/>
      <c r="F65" s="425"/>
      <c r="G65" s="425"/>
      <c r="H65" s="405"/>
      <c r="I65" s="409"/>
      <c r="J65" s="410"/>
    </row>
    <row r="66" spans="1:11" x14ac:dyDescent="0.2">
      <c r="A66" s="28" t="s">
        <v>96</v>
      </c>
      <c r="B66" s="2" t="s">
        <v>154</v>
      </c>
      <c r="C66" s="770"/>
      <c r="D66" s="407"/>
      <c r="E66" s="425"/>
      <c r="F66" s="425"/>
      <c r="G66" s="425"/>
      <c r="H66" s="405"/>
      <c r="I66" s="409"/>
      <c r="J66" s="410"/>
    </row>
    <row r="67" spans="1:11" x14ac:dyDescent="0.2">
      <c r="A67" s="28"/>
      <c r="B67" s="35"/>
      <c r="C67" s="770"/>
      <c r="D67" s="407"/>
      <c r="E67" s="425"/>
      <c r="F67" s="425"/>
      <c r="G67" s="425"/>
      <c r="H67" s="405"/>
      <c r="I67" s="409"/>
      <c r="J67" s="410"/>
    </row>
    <row r="68" spans="1:11" x14ac:dyDescent="0.2">
      <c r="A68" s="28" t="s">
        <v>99</v>
      </c>
      <c r="B68" s="2" t="s">
        <v>154</v>
      </c>
      <c r="C68" s="770"/>
      <c r="D68" s="407"/>
      <c r="E68" s="425"/>
      <c r="F68" s="425"/>
      <c r="G68" s="425"/>
      <c r="H68" s="405"/>
      <c r="I68" s="409"/>
      <c r="J68" s="410"/>
    </row>
    <row r="69" spans="1:11" x14ac:dyDescent="0.2">
      <c r="A69" s="28"/>
      <c r="B69" s="2"/>
      <c r="C69" s="770"/>
      <c r="D69" s="407"/>
      <c r="E69" s="425"/>
      <c r="F69" s="425"/>
      <c r="G69" s="425"/>
      <c r="H69" s="405"/>
      <c r="I69" s="409"/>
      <c r="J69" s="410"/>
    </row>
    <row r="70" spans="1:11" x14ac:dyDescent="0.2">
      <c r="A70" s="28" t="s">
        <v>101</v>
      </c>
      <c r="B70" s="2" t="s">
        <v>154</v>
      </c>
      <c r="C70" s="770"/>
      <c r="D70" s="407"/>
      <c r="E70" s="425"/>
      <c r="F70" s="425"/>
      <c r="G70" s="425"/>
      <c r="H70" s="405"/>
      <c r="I70" s="409"/>
      <c r="J70" s="410"/>
    </row>
    <row r="71" spans="1:11" x14ac:dyDescent="0.2">
      <c r="A71" s="28"/>
      <c r="B71" s="2"/>
      <c r="C71" s="770"/>
      <c r="D71" s="407"/>
      <c r="E71" s="425"/>
      <c r="F71" s="425"/>
      <c r="G71" s="425"/>
      <c r="H71" s="405"/>
      <c r="I71" s="409"/>
      <c r="J71" s="410"/>
    </row>
    <row r="72" spans="1:11" x14ac:dyDescent="0.2">
      <c r="A72" s="28" t="s">
        <v>103</v>
      </c>
      <c r="B72" s="2" t="s">
        <v>154</v>
      </c>
      <c r="C72" s="770"/>
      <c r="D72" s="407"/>
      <c r="E72" s="425"/>
      <c r="F72" s="425"/>
      <c r="G72" s="425"/>
      <c r="H72" s="405"/>
      <c r="I72" s="409"/>
      <c r="J72" s="410"/>
    </row>
    <row r="73" spans="1:11" hidden="1" x14ac:dyDescent="0.2">
      <c r="A73" s="28"/>
      <c r="B73" s="2"/>
      <c r="C73" s="770"/>
      <c r="D73" s="407"/>
      <c r="E73" s="425"/>
      <c r="F73" s="425"/>
      <c r="G73" s="425"/>
      <c r="H73" s="405"/>
      <c r="I73" s="409"/>
      <c r="J73" s="410"/>
    </row>
    <row r="74" spans="1:11" hidden="1" x14ac:dyDescent="0.2">
      <c r="A74" s="28"/>
      <c r="B74" s="2"/>
      <c r="C74" s="770"/>
      <c r="D74" s="407"/>
      <c r="E74" s="425"/>
      <c r="F74" s="425"/>
      <c r="G74" s="425"/>
      <c r="H74" s="405"/>
      <c r="I74" s="409"/>
      <c r="J74" s="410"/>
    </row>
    <row r="75" spans="1:11" x14ac:dyDescent="0.2">
      <c r="A75" s="28"/>
      <c r="B75" s="2"/>
      <c r="C75" s="770"/>
      <c r="D75" s="407"/>
      <c r="E75" s="425"/>
      <c r="F75" s="425"/>
      <c r="G75" s="425"/>
      <c r="H75" s="405"/>
      <c r="I75" s="409"/>
      <c r="J75" s="410"/>
    </row>
    <row r="76" spans="1:11" x14ac:dyDescent="0.2">
      <c r="A76" s="28"/>
      <c r="B76" s="2"/>
      <c r="C76" s="770"/>
      <c r="D76" s="407"/>
      <c r="E76" s="425"/>
      <c r="F76" s="425"/>
      <c r="G76" s="425"/>
      <c r="H76" s="405"/>
      <c r="I76" s="409"/>
      <c r="J76" s="410"/>
    </row>
    <row r="77" spans="1:11" x14ac:dyDescent="0.2">
      <c r="A77" s="28"/>
      <c r="B77" s="2"/>
      <c r="C77" s="770"/>
      <c r="D77" s="407"/>
      <c r="E77" s="425"/>
      <c r="F77" s="425"/>
      <c r="G77" s="425"/>
      <c r="H77" s="405"/>
      <c r="I77" s="409"/>
      <c r="J77" s="410"/>
    </row>
    <row r="78" spans="1:11" x14ac:dyDescent="0.2">
      <c r="A78" s="28"/>
      <c r="B78" s="2"/>
      <c r="C78" s="770"/>
      <c r="D78" s="407"/>
      <c r="E78" s="425"/>
      <c r="F78" s="425"/>
      <c r="G78" s="425"/>
      <c r="H78" s="405"/>
      <c r="I78" s="409"/>
      <c r="J78" s="410"/>
    </row>
    <row r="79" spans="1:11" ht="14.25" customHeight="1" x14ac:dyDescent="0.2">
      <c r="A79" s="37"/>
      <c r="B79" s="36"/>
      <c r="C79" s="770"/>
      <c r="D79" s="407"/>
      <c r="E79" s="425"/>
      <c r="F79" s="425"/>
      <c r="G79" s="425"/>
      <c r="H79" s="405"/>
      <c r="I79" s="409"/>
      <c r="J79" s="410"/>
    </row>
    <row r="80" spans="1:11" s="8" customFormat="1" ht="15.75" thickBot="1" x14ac:dyDescent="0.3">
      <c r="A80" s="31"/>
      <c r="B80" s="32" t="s">
        <v>111</v>
      </c>
      <c r="C80" s="772"/>
      <c r="D80" s="445"/>
      <c r="E80" s="412"/>
      <c r="F80" s="412"/>
      <c r="G80" s="412"/>
      <c r="H80" s="411"/>
      <c r="I80" s="413"/>
      <c r="J80" s="413"/>
      <c r="K80" s="448"/>
    </row>
    <row r="81" spans="1:10" ht="15" thickTop="1" x14ac:dyDescent="0.2">
      <c r="A81" s="37"/>
      <c r="B81" s="36"/>
      <c r="C81" s="770"/>
      <c r="D81" s="407"/>
      <c r="E81" s="425"/>
      <c r="F81" s="425"/>
      <c r="G81" s="425"/>
      <c r="H81" s="405"/>
      <c r="I81" s="409"/>
      <c r="J81" s="410"/>
    </row>
    <row r="82" spans="1:10" ht="15" x14ac:dyDescent="0.2">
      <c r="A82" s="28"/>
      <c r="B82" s="29" t="s">
        <v>155</v>
      </c>
      <c r="C82" s="770"/>
      <c r="D82" s="407"/>
      <c r="E82" s="425"/>
      <c r="F82" s="425"/>
      <c r="G82" s="425"/>
      <c r="H82" s="405"/>
      <c r="I82" s="409"/>
      <c r="J82" s="410"/>
    </row>
    <row r="83" spans="1:10" x14ac:dyDescent="0.2">
      <c r="A83" s="28"/>
      <c r="B83" s="2"/>
      <c r="C83" s="770"/>
      <c r="D83" s="407"/>
      <c r="E83" s="425"/>
      <c r="F83" s="425"/>
      <c r="G83" s="425"/>
      <c r="H83" s="405"/>
      <c r="I83" s="409"/>
      <c r="J83" s="410"/>
    </row>
    <row r="84" spans="1:10" x14ac:dyDescent="0.2">
      <c r="A84" s="28"/>
      <c r="B84" s="2" t="s">
        <v>1124</v>
      </c>
      <c r="C84" s="770"/>
      <c r="D84" s="407"/>
      <c r="E84" s="425"/>
      <c r="F84" s="425"/>
      <c r="G84" s="425"/>
      <c r="H84" s="405"/>
      <c r="I84" s="409"/>
      <c r="J84" s="410">
        <f>+J46</f>
        <v>1204438.8600000001</v>
      </c>
    </row>
    <row r="85" spans="1:10" x14ac:dyDescent="0.2">
      <c r="A85" s="28"/>
      <c r="B85" s="2"/>
      <c r="C85" s="770"/>
      <c r="D85" s="407"/>
      <c r="E85" s="425"/>
      <c r="F85" s="425"/>
      <c r="G85" s="425"/>
      <c r="H85" s="405"/>
      <c r="I85" s="409"/>
      <c r="J85" s="410"/>
    </row>
    <row r="86" spans="1:10" x14ac:dyDescent="0.2">
      <c r="A86" s="28"/>
      <c r="B86" s="2" t="s">
        <v>1125</v>
      </c>
      <c r="C86" s="770"/>
      <c r="D86" s="407"/>
      <c r="E86" s="425"/>
      <c r="F86" s="425"/>
      <c r="G86" s="425"/>
      <c r="H86" s="405"/>
      <c r="I86" s="409"/>
      <c r="J86" s="410">
        <f>+J80</f>
        <v>0</v>
      </c>
    </row>
    <row r="87" spans="1:10" x14ac:dyDescent="0.2">
      <c r="A87" s="28"/>
      <c r="B87" s="2"/>
      <c r="C87" s="770"/>
      <c r="D87" s="407"/>
      <c r="E87" s="425"/>
      <c r="F87" s="425"/>
      <c r="G87" s="425"/>
      <c r="H87" s="405"/>
      <c r="I87" s="409"/>
      <c r="J87" s="410"/>
    </row>
    <row r="88" spans="1:10" x14ac:dyDescent="0.2">
      <c r="A88" s="28"/>
      <c r="B88" s="2"/>
      <c r="C88" s="770"/>
      <c r="D88" s="407"/>
      <c r="E88" s="425"/>
      <c r="F88" s="425"/>
      <c r="G88" s="425"/>
      <c r="H88" s="405"/>
      <c r="I88" s="409"/>
      <c r="J88" s="410"/>
    </row>
    <row r="89" spans="1:10" x14ac:dyDescent="0.2">
      <c r="A89" s="28"/>
      <c r="B89" s="2"/>
      <c r="C89" s="770"/>
      <c r="D89" s="407"/>
      <c r="E89" s="425"/>
      <c r="F89" s="425"/>
      <c r="G89" s="425"/>
      <c r="H89" s="405"/>
      <c r="I89" s="409"/>
      <c r="J89" s="410"/>
    </row>
    <row r="90" spans="1:10" x14ac:dyDescent="0.2">
      <c r="A90" s="28"/>
      <c r="B90" s="2"/>
      <c r="C90" s="770"/>
      <c r="D90" s="407"/>
      <c r="E90" s="425"/>
      <c r="F90" s="425"/>
      <c r="G90" s="425"/>
      <c r="H90" s="405"/>
      <c r="I90" s="409"/>
      <c r="J90" s="410"/>
    </row>
    <row r="91" spans="1:10" x14ac:dyDescent="0.2">
      <c r="A91" s="28"/>
      <c r="B91" s="2"/>
      <c r="C91" s="770"/>
      <c r="D91" s="407"/>
      <c r="E91" s="425"/>
      <c r="F91" s="425"/>
      <c r="G91" s="425"/>
      <c r="H91" s="405"/>
      <c r="I91" s="409"/>
      <c r="J91" s="410"/>
    </row>
    <row r="92" spans="1:10" x14ac:dyDescent="0.2">
      <c r="A92" s="28"/>
      <c r="B92" s="2"/>
      <c r="C92" s="770"/>
      <c r="D92" s="407"/>
      <c r="E92" s="425"/>
      <c r="F92" s="425"/>
      <c r="G92" s="425"/>
      <c r="H92" s="405"/>
      <c r="I92" s="409"/>
      <c r="J92" s="410"/>
    </row>
    <row r="93" spans="1:10" x14ac:dyDescent="0.2">
      <c r="A93" s="28"/>
      <c r="B93" s="2"/>
      <c r="C93" s="770"/>
      <c r="D93" s="407"/>
      <c r="E93" s="425"/>
      <c r="F93" s="425"/>
      <c r="G93" s="425"/>
      <c r="H93" s="405"/>
      <c r="I93" s="409"/>
      <c r="J93" s="410"/>
    </row>
    <row r="94" spans="1:10" x14ac:dyDescent="0.2">
      <c r="A94" s="28"/>
      <c r="B94" s="2"/>
      <c r="C94" s="770"/>
      <c r="D94" s="407"/>
      <c r="E94" s="425"/>
      <c r="F94" s="425"/>
      <c r="G94" s="425"/>
      <c r="H94" s="405"/>
      <c r="I94" s="409"/>
      <c r="J94" s="410"/>
    </row>
    <row r="95" spans="1:10" x14ac:dyDescent="0.2">
      <c r="A95" s="28"/>
      <c r="B95" s="2"/>
      <c r="C95" s="770"/>
      <c r="D95" s="407"/>
      <c r="E95" s="425"/>
      <c r="F95" s="425"/>
      <c r="G95" s="425"/>
      <c r="H95" s="405"/>
      <c r="I95" s="409"/>
      <c r="J95" s="410"/>
    </row>
    <row r="96" spans="1:10" x14ac:dyDescent="0.2">
      <c r="A96" s="28"/>
      <c r="B96" s="2"/>
      <c r="C96" s="770"/>
      <c r="D96" s="407"/>
      <c r="E96" s="425"/>
      <c r="F96" s="425"/>
      <c r="G96" s="425"/>
      <c r="H96" s="405"/>
      <c r="I96" s="409"/>
      <c r="J96" s="410"/>
    </row>
    <row r="97" spans="1:10" x14ac:dyDescent="0.2">
      <c r="A97" s="28"/>
      <c r="B97" s="2"/>
      <c r="C97" s="770"/>
      <c r="D97" s="407"/>
      <c r="E97" s="425"/>
      <c r="F97" s="425"/>
      <c r="G97" s="425"/>
      <c r="H97" s="405"/>
      <c r="I97" s="409"/>
      <c r="J97" s="410"/>
    </row>
    <row r="98" spans="1:10" x14ac:dyDescent="0.2">
      <c r="A98" s="28"/>
      <c r="B98" s="2"/>
      <c r="C98" s="770"/>
      <c r="D98" s="407"/>
      <c r="E98" s="425"/>
      <c r="F98" s="425"/>
      <c r="G98" s="425"/>
      <c r="H98" s="405"/>
      <c r="I98" s="409"/>
      <c r="J98" s="410"/>
    </row>
    <row r="99" spans="1:10" x14ac:dyDescent="0.2">
      <c r="A99" s="28"/>
      <c r="B99" s="2"/>
      <c r="C99" s="770"/>
      <c r="D99" s="407"/>
      <c r="E99" s="425"/>
      <c r="F99" s="425"/>
      <c r="G99" s="425"/>
      <c r="H99" s="405"/>
      <c r="I99" s="409"/>
      <c r="J99" s="410"/>
    </row>
    <row r="100" spans="1:10" x14ac:dyDescent="0.2">
      <c r="A100" s="28"/>
      <c r="B100" s="2"/>
      <c r="C100" s="770"/>
      <c r="D100" s="407"/>
      <c r="E100" s="425"/>
      <c r="F100" s="425"/>
      <c r="G100" s="425"/>
      <c r="H100" s="405"/>
      <c r="I100" s="409"/>
      <c r="J100" s="410"/>
    </row>
    <row r="101" spans="1:10" x14ac:dyDescent="0.2">
      <c r="A101" s="28"/>
      <c r="B101" s="2"/>
      <c r="C101" s="770"/>
      <c r="D101" s="407"/>
      <c r="E101" s="425"/>
      <c r="F101" s="425"/>
      <c r="G101" s="425"/>
      <c r="H101" s="405"/>
      <c r="I101" s="409"/>
      <c r="J101" s="410"/>
    </row>
    <row r="102" spans="1:10" x14ac:dyDescent="0.2">
      <c r="A102" s="28"/>
      <c r="B102" s="2"/>
      <c r="C102" s="770"/>
      <c r="D102" s="407"/>
      <c r="E102" s="425"/>
      <c r="F102" s="425"/>
      <c r="G102" s="425"/>
      <c r="H102" s="405"/>
      <c r="I102" s="409"/>
      <c r="J102" s="410"/>
    </row>
    <row r="103" spans="1:10" x14ac:dyDescent="0.2">
      <c r="A103" s="28"/>
      <c r="B103" s="2"/>
      <c r="C103" s="770"/>
      <c r="D103" s="407"/>
      <c r="E103" s="425"/>
      <c r="F103" s="425"/>
      <c r="G103" s="425"/>
      <c r="H103" s="405"/>
      <c r="I103" s="409"/>
      <c r="J103" s="410"/>
    </row>
    <row r="104" spans="1:10" x14ac:dyDescent="0.2">
      <c r="A104" s="28"/>
      <c r="B104" s="2"/>
      <c r="C104" s="770"/>
      <c r="D104" s="407"/>
      <c r="E104" s="425"/>
      <c r="F104" s="425"/>
      <c r="G104" s="425"/>
      <c r="H104" s="405"/>
      <c r="I104" s="409"/>
      <c r="J104" s="410"/>
    </row>
    <row r="105" spans="1:10" x14ac:dyDescent="0.2">
      <c r="A105" s="28"/>
      <c r="B105" s="2"/>
      <c r="C105" s="770"/>
      <c r="D105" s="407"/>
      <c r="E105" s="425"/>
      <c r="F105" s="425"/>
      <c r="G105" s="425"/>
      <c r="H105" s="405"/>
      <c r="I105" s="409"/>
      <c r="J105" s="410"/>
    </row>
    <row r="106" spans="1:10" x14ac:dyDescent="0.2">
      <c r="A106" s="28"/>
      <c r="B106" s="2"/>
      <c r="C106" s="770"/>
      <c r="D106" s="407"/>
      <c r="E106" s="425"/>
      <c r="F106" s="425"/>
      <c r="G106" s="425"/>
      <c r="H106" s="405"/>
      <c r="I106" s="409"/>
      <c r="J106" s="410"/>
    </row>
    <row r="107" spans="1:10" x14ac:dyDescent="0.2">
      <c r="A107" s="28"/>
      <c r="B107" s="2"/>
      <c r="C107" s="770"/>
      <c r="D107" s="407"/>
      <c r="E107" s="425"/>
      <c r="F107" s="425"/>
      <c r="G107" s="425"/>
      <c r="H107" s="405"/>
      <c r="I107" s="409"/>
      <c r="J107" s="410"/>
    </row>
    <row r="108" spans="1:10" x14ac:dyDescent="0.2">
      <c r="A108" s="37"/>
      <c r="B108" s="36"/>
      <c r="C108" s="770"/>
      <c r="D108" s="407"/>
      <c r="E108" s="425"/>
      <c r="F108" s="425"/>
      <c r="G108" s="425"/>
      <c r="H108" s="405"/>
      <c r="I108" s="409"/>
      <c r="J108" s="410"/>
    </row>
    <row r="109" spans="1:10" x14ac:dyDescent="0.2">
      <c r="A109" s="37"/>
      <c r="B109" s="36"/>
      <c r="C109" s="770"/>
      <c r="D109" s="407"/>
      <c r="E109" s="425"/>
      <c r="F109" s="425"/>
      <c r="G109" s="425"/>
      <c r="H109" s="405"/>
      <c r="I109" s="409"/>
      <c r="J109" s="410"/>
    </row>
    <row r="110" spans="1:10" x14ac:dyDescent="0.2">
      <c r="A110" s="37"/>
      <c r="B110" s="36"/>
      <c r="C110" s="770"/>
      <c r="D110" s="407"/>
      <c r="E110" s="425"/>
      <c r="F110" s="425"/>
      <c r="G110" s="425"/>
      <c r="H110" s="405"/>
      <c r="I110" s="409"/>
      <c r="J110" s="410"/>
    </row>
    <row r="111" spans="1:10" hidden="1" x14ac:dyDescent="0.2">
      <c r="A111" s="37"/>
      <c r="B111" s="36"/>
      <c r="C111" s="770"/>
      <c r="D111" s="407"/>
      <c r="E111" s="425"/>
      <c r="F111" s="425"/>
      <c r="G111" s="425"/>
      <c r="H111" s="405"/>
      <c r="I111" s="409"/>
      <c r="J111" s="410"/>
    </row>
    <row r="112" spans="1:10" ht="7.5" customHeight="1" x14ac:dyDescent="0.2">
      <c r="A112" s="37"/>
      <c r="B112" s="36"/>
      <c r="C112" s="770"/>
      <c r="D112" s="407"/>
      <c r="E112" s="425"/>
      <c r="F112" s="425"/>
      <c r="G112" s="425"/>
      <c r="H112" s="405"/>
      <c r="I112" s="409"/>
      <c r="J112" s="410"/>
    </row>
    <row r="113" spans="1:11" x14ac:dyDescent="0.2">
      <c r="A113" s="28"/>
      <c r="B113" s="30"/>
      <c r="C113" s="770"/>
      <c r="D113" s="407"/>
      <c r="E113" s="425"/>
      <c r="F113" s="425"/>
      <c r="G113" s="425"/>
      <c r="H113" s="405"/>
      <c r="I113" s="409"/>
      <c r="J113" s="410"/>
    </row>
    <row r="114" spans="1:11" x14ac:dyDescent="0.2">
      <c r="A114" s="28"/>
      <c r="B114" s="30"/>
      <c r="C114" s="770"/>
      <c r="D114" s="407"/>
      <c r="E114" s="425"/>
      <c r="F114" s="425"/>
      <c r="G114" s="425"/>
      <c r="H114" s="405"/>
      <c r="I114" s="409"/>
      <c r="J114" s="410"/>
    </row>
    <row r="115" spans="1:11" x14ac:dyDescent="0.2">
      <c r="A115" s="28"/>
      <c r="B115" s="30"/>
      <c r="C115" s="770"/>
      <c r="D115" s="407"/>
      <c r="E115" s="425"/>
      <c r="F115" s="425"/>
      <c r="G115" s="425"/>
      <c r="H115" s="405"/>
      <c r="I115" s="409"/>
      <c r="J115" s="410"/>
    </row>
    <row r="116" spans="1:11" x14ac:dyDescent="0.2">
      <c r="A116" s="28"/>
      <c r="B116" s="30"/>
      <c r="C116" s="770"/>
      <c r="D116" s="407"/>
      <c r="E116" s="425"/>
      <c r="F116" s="425"/>
      <c r="G116" s="425"/>
      <c r="H116" s="405"/>
      <c r="I116" s="409"/>
      <c r="J116" s="410"/>
    </row>
    <row r="117" spans="1:11" x14ac:dyDescent="0.2">
      <c r="A117" s="28"/>
      <c r="B117" s="30"/>
      <c r="C117" s="770"/>
      <c r="D117" s="407"/>
      <c r="E117" s="425"/>
      <c r="F117" s="425"/>
      <c r="G117" s="425"/>
      <c r="H117" s="405"/>
      <c r="I117" s="409"/>
      <c r="J117" s="410"/>
    </row>
    <row r="118" spans="1:11" ht="11.25" customHeight="1" x14ac:dyDescent="0.2">
      <c r="A118" s="28"/>
      <c r="B118" s="30"/>
      <c r="C118" s="770"/>
      <c r="D118" s="407"/>
      <c r="E118" s="425"/>
      <c r="F118" s="425"/>
      <c r="G118" s="425"/>
      <c r="H118" s="405"/>
      <c r="I118" s="409"/>
      <c r="J118" s="410"/>
    </row>
    <row r="119" spans="1:11" s="8" customFormat="1" ht="30.75" thickBot="1" x14ac:dyDescent="0.3">
      <c r="A119" s="31"/>
      <c r="B119" s="32" t="str">
        <f>A3&amp;" 
TOTAL CARRIED TO SUMMARY (US$)"</f>
        <v>DIVISION 13 - SPECIAL CONSTRUCTION 
TOTAL CARRIED TO SUMMARY (US$)</v>
      </c>
      <c r="C119" s="772"/>
      <c r="D119" s="445"/>
      <c r="E119" s="412"/>
      <c r="F119" s="412"/>
      <c r="G119" s="412"/>
      <c r="H119" s="411"/>
      <c r="I119" s="413"/>
      <c r="J119" s="413">
        <f>SUM(J83:J106)</f>
        <v>1204438.8600000001</v>
      </c>
      <c r="K119" s="448"/>
    </row>
    <row r="120" spans="1:11" ht="15" thickTop="1" x14ac:dyDescent="0.2"/>
  </sheetData>
  <autoFilter ref="A8:J80" xr:uid="{D83F865B-2779-4392-9AA1-C789BDC71516}"/>
  <mergeCells count="8">
    <mergeCell ref="A1:J1"/>
    <mergeCell ref="A2:J2"/>
    <mergeCell ref="A3:J3"/>
    <mergeCell ref="A5:A7"/>
    <mergeCell ref="B5:B7"/>
    <mergeCell ref="C5:C6"/>
    <mergeCell ref="D5:D7"/>
    <mergeCell ref="E5:I5"/>
  </mergeCells>
  <phoneticPr fontId="16" type="noConversion"/>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CD654-4FF2-43EA-9B0A-493A30ED2C4A}">
  <sheetPr>
    <pageSetUpPr fitToPage="1"/>
  </sheetPr>
  <dimension ref="A1:K342"/>
  <sheetViews>
    <sheetView showGridLines="0" view="pageBreakPreview" zoomScale="90" zoomScaleSheetLayoutView="90" workbookViewId="0">
      <pane ySplit="7" topLeftCell="A8"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823" customWidth="1"/>
    <col min="4" max="4" width="7.83203125" style="703" customWidth="1"/>
    <col min="5" max="8" width="15.83203125" style="704" customWidth="1"/>
    <col min="9" max="9" width="18.83203125" style="704" customWidth="1"/>
    <col min="10" max="10" width="20.83203125" style="704" customWidth="1"/>
    <col min="11" max="11" width="0" style="672" hidden="1" customWidth="1"/>
    <col min="12" max="16384" width="9.33203125" style="5"/>
  </cols>
  <sheetData>
    <row r="1" spans="1:11" ht="15" x14ac:dyDescent="0.2">
      <c r="A1" s="922" t="str">
        <f>[3]Cover!A15&amp;" - "&amp;[3]Cover!A17</f>
        <v>BILL NO 3 - MAIN TERMINAL BUILDING</v>
      </c>
      <c r="B1" s="922"/>
      <c r="C1" s="922"/>
      <c r="D1" s="922"/>
      <c r="E1" s="922"/>
      <c r="F1" s="922"/>
      <c r="G1" s="922"/>
      <c r="H1" s="922"/>
      <c r="I1" s="922"/>
      <c r="J1" s="922"/>
      <c r="K1" s="670"/>
    </row>
    <row r="2" spans="1:11" ht="10.15" customHeight="1" x14ac:dyDescent="0.2">
      <c r="A2" s="922"/>
      <c r="B2" s="922"/>
      <c r="C2" s="922"/>
      <c r="D2" s="922"/>
      <c r="E2" s="922"/>
      <c r="F2" s="922"/>
      <c r="G2" s="922"/>
      <c r="H2" s="922"/>
      <c r="I2" s="922"/>
      <c r="J2" s="922"/>
    </row>
    <row r="3" spans="1:11" ht="15" x14ac:dyDescent="0.2">
      <c r="A3" s="922" t="s">
        <v>1126</v>
      </c>
      <c r="B3" s="922"/>
      <c r="C3" s="922"/>
      <c r="D3" s="922"/>
      <c r="E3" s="922"/>
      <c r="F3" s="922"/>
      <c r="G3" s="922"/>
      <c r="H3" s="922"/>
      <c r="I3" s="922"/>
      <c r="J3" s="922"/>
    </row>
    <row r="4" spans="1:11" ht="10.15" customHeight="1" thickBot="1" x14ac:dyDescent="0.25">
      <c r="A4" s="24"/>
      <c r="B4" s="25"/>
      <c r="C4" s="826"/>
      <c r="D4" s="673"/>
      <c r="E4" s="674"/>
      <c r="F4" s="674"/>
      <c r="G4" s="674"/>
      <c r="H4" s="674"/>
      <c r="I4" s="674"/>
      <c r="J4" s="674"/>
    </row>
    <row r="5" spans="1:11" s="10" customFormat="1" ht="15.75" thickTop="1" x14ac:dyDescent="0.2">
      <c r="A5" s="923" t="s">
        <v>65</v>
      </c>
      <c r="B5" s="925" t="s">
        <v>66</v>
      </c>
      <c r="C5" s="942" t="s">
        <v>67</v>
      </c>
      <c r="D5" s="944" t="s">
        <v>68</v>
      </c>
      <c r="E5" s="947" t="s">
        <v>69</v>
      </c>
      <c r="F5" s="947"/>
      <c r="G5" s="947"/>
      <c r="H5" s="947"/>
      <c r="I5" s="948"/>
      <c r="J5" s="675" t="s">
        <v>70</v>
      </c>
      <c r="K5" s="671"/>
    </row>
    <row r="6" spans="1:11" s="10" customFormat="1" ht="30" x14ac:dyDescent="0.2">
      <c r="A6" s="937"/>
      <c r="B6" s="935"/>
      <c r="C6" s="943"/>
      <c r="D6" s="945"/>
      <c r="E6" s="677" t="s">
        <v>71</v>
      </c>
      <c r="F6" s="678" t="s">
        <v>72</v>
      </c>
      <c r="G6" s="678" t="s">
        <v>73</v>
      </c>
      <c r="H6" s="678" t="s">
        <v>74</v>
      </c>
      <c r="I6" s="679" t="s">
        <v>75</v>
      </c>
      <c r="J6" s="680" t="s">
        <v>76</v>
      </c>
      <c r="K6" s="671"/>
    </row>
    <row r="7" spans="1:11" s="9" customFormat="1" ht="15" thickBot="1" x14ac:dyDescent="0.25">
      <c r="A7" s="938"/>
      <c r="B7" s="936"/>
      <c r="C7" s="811" t="s">
        <v>77</v>
      </c>
      <c r="D7" s="946"/>
      <c r="E7" s="682" t="s">
        <v>78</v>
      </c>
      <c r="F7" s="682" t="s">
        <v>79</v>
      </c>
      <c r="G7" s="682" t="s">
        <v>80</v>
      </c>
      <c r="H7" s="681" t="s">
        <v>81</v>
      </c>
      <c r="I7" s="683" t="s">
        <v>82</v>
      </c>
      <c r="J7" s="683" t="s">
        <v>83</v>
      </c>
      <c r="K7" s="676"/>
    </row>
    <row r="8" spans="1:11" ht="15.75" thickTop="1" x14ac:dyDescent="0.25">
      <c r="A8" s="26"/>
      <c r="B8" s="27"/>
      <c r="C8" s="856"/>
      <c r="D8" s="684"/>
      <c r="E8" s="685"/>
      <c r="F8" s="686"/>
      <c r="G8" s="686"/>
      <c r="H8" s="687"/>
      <c r="I8" s="688"/>
      <c r="J8" s="689"/>
    </row>
    <row r="9" spans="1:11" s="4" customFormat="1" ht="15" x14ac:dyDescent="0.2">
      <c r="A9" s="28"/>
      <c r="B9" s="53" t="s">
        <v>1127</v>
      </c>
      <c r="C9" s="857"/>
      <c r="D9" s="690"/>
      <c r="E9" s="667"/>
      <c r="F9" s="691"/>
      <c r="G9" s="691"/>
      <c r="H9" s="667"/>
      <c r="I9" s="692"/>
      <c r="J9" s="693"/>
      <c r="K9" s="670"/>
    </row>
    <row r="10" spans="1:11" s="4" customFormat="1" x14ac:dyDescent="0.2">
      <c r="A10" s="28"/>
      <c r="B10" s="2"/>
      <c r="C10" s="812"/>
      <c r="D10" s="690"/>
      <c r="E10" s="667"/>
      <c r="F10" s="691"/>
      <c r="G10" s="691"/>
      <c r="H10" s="667"/>
      <c r="I10" s="692"/>
      <c r="J10" s="693"/>
      <c r="K10" s="670"/>
    </row>
    <row r="11" spans="1:11" s="4" customFormat="1" ht="28.5" x14ac:dyDescent="0.2">
      <c r="A11" s="41"/>
      <c r="B11" s="277" t="s">
        <v>1128</v>
      </c>
      <c r="C11" s="825"/>
      <c r="D11" s="690"/>
      <c r="E11" s="667"/>
      <c r="F11" s="691"/>
      <c r="G11" s="691"/>
      <c r="H11" s="667"/>
      <c r="I11" s="692"/>
      <c r="J11" s="693"/>
      <c r="K11" s="670"/>
    </row>
    <row r="12" spans="1:11" s="4" customFormat="1" ht="15" x14ac:dyDescent="0.2">
      <c r="A12" s="41"/>
      <c r="B12" s="71"/>
      <c r="C12" s="825"/>
      <c r="D12" s="690"/>
      <c r="E12" s="667"/>
      <c r="F12" s="691"/>
      <c r="G12" s="691"/>
      <c r="H12" s="667"/>
      <c r="I12" s="692"/>
      <c r="J12" s="693"/>
      <c r="K12" s="670"/>
    </row>
    <row r="13" spans="1:11" s="4" customFormat="1" x14ac:dyDescent="0.2">
      <c r="A13" s="41" t="s">
        <v>77</v>
      </c>
      <c r="B13" s="38" t="s">
        <v>1129</v>
      </c>
      <c r="C13" s="825">
        <v>1</v>
      </c>
      <c r="D13" s="690" t="s">
        <v>199</v>
      </c>
      <c r="E13" s="667">
        <v>859.23</v>
      </c>
      <c r="F13" s="667">
        <v>270.23</v>
      </c>
      <c r="G13" s="667">
        <v>722.93</v>
      </c>
      <c r="H13" s="667">
        <v>197235.46</v>
      </c>
      <c r="I13" s="668">
        <f>SUM(E13:H13)</f>
        <v>199087.85</v>
      </c>
      <c r="J13" s="669">
        <f>I13*C13</f>
        <v>199087.85</v>
      </c>
      <c r="K13" s="670"/>
    </row>
    <row r="14" spans="1:11" s="4" customFormat="1" ht="9.9499999999999993" customHeight="1" x14ac:dyDescent="0.2">
      <c r="A14" s="41"/>
      <c r="B14" s="38"/>
      <c r="C14" s="825"/>
      <c r="D14" s="690"/>
      <c r="E14" s="667"/>
      <c r="F14" s="691"/>
      <c r="G14" s="691"/>
      <c r="H14" s="667"/>
      <c r="I14" s="692"/>
      <c r="J14" s="693"/>
      <c r="K14" s="670"/>
    </row>
    <row r="15" spans="1:11" s="4" customFormat="1" x14ac:dyDescent="0.2">
      <c r="A15" s="41" t="s">
        <v>78</v>
      </c>
      <c r="B15" s="38" t="s">
        <v>1130</v>
      </c>
      <c r="C15" s="825">
        <v>1</v>
      </c>
      <c r="D15" s="690" t="s">
        <v>199</v>
      </c>
      <c r="E15" s="667">
        <v>859.23</v>
      </c>
      <c r="F15" s="667">
        <v>270.23</v>
      </c>
      <c r="G15" s="667">
        <v>722.93</v>
      </c>
      <c r="H15" s="667">
        <v>195981.49</v>
      </c>
      <c r="I15" s="668">
        <f>SUM(E15:H15)</f>
        <v>197833.88</v>
      </c>
      <c r="J15" s="669">
        <f>I15*C15</f>
        <v>197833.88</v>
      </c>
      <c r="K15" s="670"/>
    </row>
    <row r="16" spans="1:11" s="4" customFormat="1" ht="9.9499999999999993" customHeight="1" x14ac:dyDescent="0.2">
      <c r="A16" s="41"/>
      <c r="B16" s="38"/>
      <c r="C16" s="825"/>
      <c r="D16" s="690"/>
      <c r="E16" s="667"/>
      <c r="F16" s="691"/>
      <c r="G16" s="691"/>
      <c r="H16" s="667"/>
      <c r="I16" s="692"/>
      <c r="J16" s="693"/>
      <c r="K16" s="670"/>
    </row>
    <row r="17" spans="1:11" s="4" customFormat="1" x14ac:dyDescent="0.2">
      <c r="A17" s="41" t="s">
        <v>79</v>
      </c>
      <c r="B17" s="38" t="s">
        <v>1131</v>
      </c>
      <c r="C17" s="825">
        <v>1</v>
      </c>
      <c r="D17" s="690" t="s">
        <v>199</v>
      </c>
      <c r="E17" s="667">
        <v>859.23</v>
      </c>
      <c r="F17" s="667">
        <v>270.23</v>
      </c>
      <c r="G17" s="667">
        <v>722.93</v>
      </c>
      <c r="H17" s="667">
        <v>195981.49</v>
      </c>
      <c r="I17" s="668">
        <f>SUM(E17:H17)</f>
        <v>197833.88</v>
      </c>
      <c r="J17" s="669">
        <f>I17*C17</f>
        <v>197833.88</v>
      </c>
      <c r="K17" s="670"/>
    </row>
    <row r="18" spans="1:11" s="4" customFormat="1" ht="9.9499999999999993" customHeight="1" x14ac:dyDescent="0.2">
      <c r="A18" s="41"/>
      <c r="B18" s="38"/>
      <c r="C18" s="825"/>
      <c r="D18" s="690"/>
      <c r="E18" s="667"/>
      <c r="F18" s="691"/>
      <c r="G18" s="691"/>
      <c r="H18" s="667"/>
      <c r="I18" s="692"/>
      <c r="J18" s="693"/>
      <c r="K18" s="670"/>
    </row>
    <row r="19" spans="1:11" s="4" customFormat="1" x14ac:dyDescent="0.2">
      <c r="A19" s="41" t="s">
        <v>80</v>
      </c>
      <c r="B19" s="38" t="s">
        <v>1132</v>
      </c>
      <c r="C19" s="825">
        <v>1</v>
      </c>
      <c r="D19" s="690" t="s">
        <v>199</v>
      </c>
      <c r="E19" s="667">
        <v>859.23</v>
      </c>
      <c r="F19" s="667">
        <v>270.23</v>
      </c>
      <c r="G19" s="667">
        <v>722.93</v>
      </c>
      <c r="H19" s="667">
        <v>195596.35</v>
      </c>
      <c r="I19" s="668">
        <f>SUM(E19:H19)</f>
        <v>197448.74</v>
      </c>
      <c r="J19" s="669">
        <f>I19*C19</f>
        <v>197448.74</v>
      </c>
      <c r="K19" s="670"/>
    </row>
    <row r="20" spans="1:11" s="4" customFormat="1" ht="9.9499999999999993" customHeight="1" x14ac:dyDescent="0.2">
      <c r="A20" s="41"/>
      <c r="B20" s="38"/>
      <c r="C20" s="825"/>
      <c r="D20" s="690"/>
      <c r="E20" s="667"/>
      <c r="F20" s="691"/>
      <c r="G20" s="691"/>
      <c r="H20" s="667"/>
      <c r="I20" s="692"/>
      <c r="J20" s="693"/>
      <c r="K20" s="670"/>
    </row>
    <row r="21" spans="1:11" s="4" customFormat="1" x14ac:dyDescent="0.2">
      <c r="A21" s="41" t="s">
        <v>81</v>
      </c>
      <c r="B21" s="38" t="s">
        <v>1133</v>
      </c>
      <c r="C21" s="825">
        <v>1</v>
      </c>
      <c r="D21" s="690" t="s">
        <v>199</v>
      </c>
      <c r="E21" s="667">
        <v>859.23</v>
      </c>
      <c r="F21" s="667">
        <v>270.23</v>
      </c>
      <c r="G21" s="667">
        <v>722.93</v>
      </c>
      <c r="H21" s="667">
        <v>196562.19</v>
      </c>
      <c r="I21" s="668">
        <f>SUM(E21:H21)</f>
        <v>198414.58</v>
      </c>
      <c r="J21" s="669">
        <f>I21*C21</f>
        <v>198414.58</v>
      </c>
      <c r="K21" s="670"/>
    </row>
    <row r="22" spans="1:11" s="4" customFormat="1" ht="9.9499999999999993" customHeight="1" x14ac:dyDescent="0.2">
      <c r="A22" s="41"/>
      <c r="B22" s="38"/>
      <c r="C22" s="825"/>
      <c r="D22" s="690"/>
      <c r="E22" s="667"/>
      <c r="F22" s="691"/>
      <c r="G22" s="691"/>
      <c r="H22" s="667"/>
      <c r="I22" s="692"/>
      <c r="J22" s="693"/>
      <c r="K22" s="670"/>
    </row>
    <row r="23" spans="1:11" s="4" customFormat="1" x14ac:dyDescent="0.2">
      <c r="A23" s="41" t="s">
        <v>92</v>
      </c>
      <c r="B23" s="38" t="s">
        <v>1134</v>
      </c>
      <c r="C23" s="825">
        <v>1</v>
      </c>
      <c r="D23" s="690" t="s">
        <v>199</v>
      </c>
      <c r="E23" s="667">
        <v>859.23</v>
      </c>
      <c r="F23" s="667">
        <v>270.23</v>
      </c>
      <c r="G23" s="667">
        <v>722.93</v>
      </c>
      <c r="H23" s="667">
        <v>206509.28</v>
      </c>
      <c r="I23" s="668">
        <f>SUM(E23:H23)</f>
        <v>208361.67</v>
      </c>
      <c r="J23" s="669">
        <f>I23*C23</f>
        <v>208361.67</v>
      </c>
      <c r="K23" s="670"/>
    </row>
    <row r="24" spans="1:11" s="4" customFormat="1" ht="9.9499999999999993" customHeight="1" x14ac:dyDescent="0.2">
      <c r="A24" s="41"/>
      <c r="B24" s="2"/>
      <c r="C24" s="812"/>
      <c r="D24" s="690"/>
      <c r="E24" s="667"/>
      <c r="F24" s="691"/>
      <c r="G24" s="691"/>
      <c r="H24" s="667"/>
      <c r="I24" s="692"/>
      <c r="J24" s="693"/>
      <c r="K24" s="670"/>
    </row>
    <row r="25" spans="1:11" s="4" customFormat="1" x14ac:dyDescent="0.2">
      <c r="A25" s="41" t="s">
        <v>94</v>
      </c>
      <c r="B25" s="278" t="s">
        <v>1135</v>
      </c>
      <c r="C25" s="825">
        <v>1</v>
      </c>
      <c r="D25" s="690" t="s">
        <v>199</v>
      </c>
      <c r="E25" s="667">
        <v>859.23</v>
      </c>
      <c r="F25" s="667">
        <v>270.23</v>
      </c>
      <c r="G25" s="667">
        <v>722.93</v>
      </c>
      <c r="H25" s="667">
        <v>199132.35</v>
      </c>
      <c r="I25" s="668">
        <f>SUM(E25:H25)</f>
        <v>200984.74</v>
      </c>
      <c r="J25" s="669">
        <f>I25*C25</f>
        <v>200984.74</v>
      </c>
      <c r="K25" s="670"/>
    </row>
    <row r="26" spans="1:11" s="4" customFormat="1" ht="9.9499999999999993" customHeight="1" x14ac:dyDescent="0.2">
      <c r="A26" s="41"/>
      <c r="B26" s="38"/>
      <c r="C26" s="825"/>
      <c r="D26" s="690"/>
      <c r="E26" s="667"/>
      <c r="F26" s="691"/>
      <c r="G26" s="691"/>
      <c r="H26" s="667"/>
      <c r="I26" s="692"/>
      <c r="J26" s="693"/>
      <c r="K26" s="670"/>
    </row>
    <row r="27" spans="1:11" s="4" customFormat="1" x14ac:dyDescent="0.2">
      <c r="A27" s="41" t="s">
        <v>96</v>
      </c>
      <c r="B27" s="38" t="s">
        <v>1136</v>
      </c>
      <c r="C27" s="825">
        <v>1</v>
      </c>
      <c r="D27" s="690" t="s">
        <v>199</v>
      </c>
      <c r="E27" s="667">
        <v>859.23</v>
      </c>
      <c r="F27" s="667">
        <v>270.23</v>
      </c>
      <c r="G27" s="667">
        <v>722.93</v>
      </c>
      <c r="H27" s="667">
        <v>204403.02</v>
      </c>
      <c r="I27" s="668">
        <f>SUM(E27:H27)</f>
        <v>206255.41</v>
      </c>
      <c r="J27" s="669">
        <f>I27*C27</f>
        <v>206255.41</v>
      </c>
      <c r="K27" s="670"/>
    </row>
    <row r="28" spans="1:11" s="4" customFormat="1" ht="9.9499999999999993" customHeight="1" x14ac:dyDescent="0.2">
      <c r="A28" s="41"/>
      <c r="B28" s="2"/>
      <c r="C28" s="812"/>
      <c r="D28" s="690"/>
      <c r="E28" s="667"/>
      <c r="F28" s="691"/>
      <c r="G28" s="691"/>
      <c r="H28" s="667"/>
      <c r="I28" s="692"/>
      <c r="J28" s="693"/>
      <c r="K28" s="670"/>
    </row>
    <row r="29" spans="1:11" x14ac:dyDescent="0.2">
      <c r="A29" s="41" t="s">
        <v>99</v>
      </c>
      <c r="B29" s="278" t="s">
        <v>1137</v>
      </c>
      <c r="C29" s="825">
        <v>1</v>
      </c>
      <c r="D29" s="690" t="s">
        <v>199</v>
      </c>
      <c r="E29" s="667">
        <v>859.23</v>
      </c>
      <c r="F29" s="667">
        <v>270.23</v>
      </c>
      <c r="G29" s="667">
        <v>722.93</v>
      </c>
      <c r="H29" s="667">
        <v>199278.33</v>
      </c>
      <c r="I29" s="668">
        <f>SUM(E29:H29)</f>
        <v>201130.72</v>
      </c>
      <c r="J29" s="669">
        <f>I29*C29</f>
        <v>201130.72</v>
      </c>
      <c r="K29" s="670"/>
    </row>
    <row r="30" spans="1:11" ht="9.9499999999999993" customHeight="1" x14ac:dyDescent="0.2">
      <c r="A30" s="41"/>
      <c r="B30" s="38"/>
      <c r="C30" s="825"/>
      <c r="D30" s="690"/>
      <c r="E30" s="667"/>
      <c r="F30" s="691"/>
      <c r="G30" s="691"/>
      <c r="H30" s="667"/>
      <c r="I30" s="692"/>
      <c r="J30" s="693"/>
    </row>
    <row r="31" spans="1:11" x14ac:dyDescent="0.2">
      <c r="A31" s="41" t="s">
        <v>101</v>
      </c>
      <c r="B31" s="38" t="s">
        <v>1138</v>
      </c>
      <c r="C31" s="825">
        <v>1</v>
      </c>
      <c r="D31" s="690" t="s">
        <v>199</v>
      </c>
      <c r="E31" s="667">
        <v>859.23</v>
      </c>
      <c r="F31" s="667">
        <v>270.23</v>
      </c>
      <c r="G31" s="667">
        <v>722.93</v>
      </c>
      <c r="H31" s="667">
        <v>196562.19</v>
      </c>
      <c r="I31" s="668">
        <f>SUM(E31:H31)</f>
        <v>198414.58</v>
      </c>
      <c r="J31" s="669">
        <f>I31*C31</f>
        <v>198414.58</v>
      </c>
      <c r="K31" s="670"/>
    </row>
    <row r="32" spans="1:11" ht="9.9499999999999993" customHeight="1" x14ac:dyDescent="0.2">
      <c r="A32" s="41"/>
      <c r="B32" s="38"/>
      <c r="C32" s="825"/>
      <c r="D32" s="690"/>
      <c r="E32" s="667"/>
      <c r="F32" s="691"/>
      <c r="G32" s="691"/>
      <c r="H32" s="667"/>
      <c r="I32" s="692"/>
      <c r="J32" s="693"/>
    </row>
    <row r="33" spans="1:11" x14ac:dyDescent="0.2">
      <c r="A33" s="41" t="s">
        <v>103</v>
      </c>
      <c r="B33" s="278" t="s">
        <v>1139</v>
      </c>
      <c r="C33" s="825">
        <v>1</v>
      </c>
      <c r="D33" s="690" t="s">
        <v>199</v>
      </c>
      <c r="E33" s="667">
        <v>859.23</v>
      </c>
      <c r="F33" s="667">
        <v>270.23</v>
      </c>
      <c r="G33" s="667">
        <v>722.93</v>
      </c>
      <c r="H33" s="667">
        <v>199649.33</v>
      </c>
      <c r="I33" s="668">
        <f>SUM(E33:H33)</f>
        <v>201501.72</v>
      </c>
      <c r="J33" s="669">
        <f>I33*C33</f>
        <v>201501.72</v>
      </c>
      <c r="K33" s="670"/>
    </row>
    <row r="34" spans="1:11" s="4" customFormat="1" x14ac:dyDescent="0.2">
      <c r="A34" s="41"/>
      <c r="B34" s="2"/>
      <c r="C34" s="812"/>
      <c r="D34" s="690"/>
      <c r="E34" s="667"/>
      <c r="F34" s="691"/>
      <c r="G34" s="691"/>
      <c r="H34" s="667"/>
      <c r="I34" s="692"/>
      <c r="J34" s="693"/>
      <c r="K34" s="670"/>
    </row>
    <row r="35" spans="1:11" s="4" customFormat="1" x14ac:dyDescent="0.2">
      <c r="A35" s="41"/>
      <c r="B35" s="2"/>
      <c r="C35" s="812"/>
      <c r="D35" s="690"/>
      <c r="E35" s="667"/>
      <c r="F35" s="691"/>
      <c r="G35" s="691"/>
      <c r="H35" s="667"/>
      <c r="I35" s="692"/>
      <c r="J35" s="693"/>
      <c r="K35" s="670"/>
    </row>
    <row r="36" spans="1:11" s="4" customFormat="1" x14ac:dyDescent="0.2">
      <c r="A36" s="41"/>
      <c r="B36" s="2"/>
      <c r="C36" s="812"/>
      <c r="D36" s="690"/>
      <c r="E36" s="667"/>
      <c r="F36" s="691"/>
      <c r="G36" s="691"/>
      <c r="H36" s="667"/>
      <c r="I36" s="692"/>
      <c r="J36" s="693"/>
      <c r="K36" s="670"/>
    </row>
    <row r="37" spans="1:11" s="4" customFormat="1" hidden="1" x14ac:dyDescent="0.2">
      <c r="A37" s="41"/>
      <c r="B37" s="2"/>
      <c r="C37" s="812"/>
      <c r="D37" s="690"/>
      <c r="E37" s="667"/>
      <c r="F37" s="691"/>
      <c r="G37" s="691"/>
      <c r="H37" s="667"/>
      <c r="I37" s="692"/>
      <c r="J37" s="693"/>
      <c r="K37" s="670"/>
    </row>
    <row r="38" spans="1:11" s="4" customFormat="1" hidden="1" x14ac:dyDescent="0.2">
      <c r="A38" s="41"/>
      <c r="B38" s="2"/>
      <c r="C38" s="812"/>
      <c r="D38" s="690"/>
      <c r="E38" s="667"/>
      <c r="F38" s="691"/>
      <c r="G38" s="691"/>
      <c r="H38" s="667"/>
      <c r="I38" s="692"/>
      <c r="J38" s="693"/>
      <c r="K38" s="670"/>
    </row>
    <row r="39" spans="1:11" s="4" customFormat="1" x14ac:dyDescent="0.2">
      <c r="A39" s="41"/>
      <c r="B39" s="2"/>
      <c r="C39" s="812"/>
      <c r="D39" s="690"/>
      <c r="E39" s="667"/>
      <c r="F39" s="691"/>
      <c r="G39" s="691"/>
      <c r="H39" s="667"/>
      <c r="I39" s="692"/>
      <c r="J39" s="693"/>
      <c r="K39" s="670"/>
    </row>
    <row r="40" spans="1:11" s="4" customFormat="1" x14ac:dyDescent="0.2">
      <c r="A40" s="41"/>
      <c r="B40" s="2"/>
      <c r="C40" s="812"/>
      <c r="D40" s="690"/>
      <c r="E40" s="667"/>
      <c r="F40" s="691"/>
      <c r="G40" s="691"/>
      <c r="H40" s="667"/>
      <c r="I40" s="692"/>
      <c r="J40" s="693"/>
      <c r="K40" s="670"/>
    </row>
    <row r="41" spans="1:11" s="4" customFormat="1" x14ac:dyDescent="0.2">
      <c r="A41" s="41"/>
      <c r="B41" s="2"/>
      <c r="C41" s="812"/>
      <c r="D41" s="690"/>
      <c r="E41" s="667"/>
      <c r="F41" s="691"/>
      <c r="G41" s="691"/>
      <c r="H41" s="667"/>
      <c r="I41" s="692"/>
      <c r="J41" s="693"/>
      <c r="K41" s="670"/>
    </row>
    <row r="42" spans="1:11" s="4" customFormat="1" x14ac:dyDescent="0.2">
      <c r="A42" s="41"/>
      <c r="B42" s="2"/>
      <c r="C42" s="812"/>
      <c r="D42" s="690"/>
      <c r="E42" s="667"/>
      <c r="F42" s="691"/>
      <c r="G42" s="691"/>
      <c r="H42" s="667"/>
      <c r="I42" s="692"/>
      <c r="J42" s="693"/>
      <c r="K42" s="670"/>
    </row>
    <row r="43" spans="1:11" s="4" customFormat="1" x14ac:dyDescent="0.2">
      <c r="A43" s="41"/>
      <c r="B43" s="2"/>
      <c r="C43" s="812"/>
      <c r="D43" s="690"/>
      <c r="E43" s="667"/>
      <c r="F43" s="691"/>
      <c r="G43" s="691"/>
      <c r="H43" s="667"/>
      <c r="I43" s="692"/>
      <c r="J43" s="693"/>
      <c r="K43" s="670"/>
    </row>
    <row r="44" spans="1:11" s="4" customFormat="1" x14ac:dyDescent="0.2">
      <c r="A44" s="41"/>
      <c r="B44" s="2"/>
      <c r="C44" s="812"/>
      <c r="D44" s="690"/>
      <c r="E44" s="667"/>
      <c r="F44" s="691"/>
      <c r="G44" s="691"/>
      <c r="H44" s="667"/>
      <c r="I44" s="692"/>
      <c r="J44" s="693"/>
      <c r="K44" s="670"/>
    </row>
    <row r="45" spans="1:11" s="4" customFormat="1" ht="12" customHeight="1" x14ac:dyDescent="0.2">
      <c r="A45" s="41"/>
      <c r="B45" s="2"/>
      <c r="C45" s="812"/>
      <c r="D45" s="690"/>
      <c r="E45" s="667"/>
      <c r="F45" s="691"/>
      <c r="G45" s="691"/>
      <c r="H45" s="667"/>
      <c r="I45" s="692"/>
      <c r="J45" s="693"/>
      <c r="K45" s="670"/>
    </row>
    <row r="46" spans="1:11" s="4" customFormat="1" ht="12" customHeight="1" x14ac:dyDescent="0.2">
      <c r="A46" s="41"/>
      <c r="B46" s="2"/>
      <c r="C46" s="812"/>
      <c r="D46" s="690"/>
      <c r="E46" s="667"/>
      <c r="F46" s="691"/>
      <c r="G46" s="691"/>
      <c r="H46" s="667"/>
      <c r="I46" s="692"/>
      <c r="J46" s="693"/>
      <c r="K46" s="670"/>
    </row>
    <row r="47" spans="1:11" s="4" customFormat="1" ht="13.5" customHeight="1" x14ac:dyDescent="0.2">
      <c r="A47" s="41"/>
      <c r="B47" s="2"/>
      <c r="C47" s="812"/>
      <c r="D47" s="690"/>
      <c r="E47" s="667"/>
      <c r="F47" s="691"/>
      <c r="G47" s="691"/>
      <c r="H47" s="667"/>
      <c r="I47" s="692"/>
      <c r="J47" s="693"/>
      <c r="K47" s="670"/>
    </row>
    <row r="48" spans="1:11" s="4" customFormat="1" ht="9.75" customHeight="1" x14ac:dyDescent="0.2">
      <c r="A48" s="41"/>
      <c r="B48" s="2"/>
      <c r="C48" s="812"/>
      <c r="D48" s="690"/>
      <c r="E48" s="667"/>
      <c r="F48" s="691"/>
      <c r="G48" s="691"/>
      <c r="H48" s="667"/>
      <c r="I48" s="692"/>
      <c r="J48" s="693"/>
      <c r="K48" s="670"/>
    </row>
    <row r="49" spans="1:11" s="4" customFormat="1" ht="11.25" customHeight="1" x14ac:dyDescent="0.2">
      <c r="A49" s="41"/>
      <c r="B49" s="2"/>
      <c r="C49" s="812"/>
      <c r="D49" s="690"/>
      <c r="E49" s="667"/>
      <c r="F49" s="691"/>
      <c r="G49" s="691"/>
      <c r="H49" s="667"/>
      <c r="I49" s="692"/>
      <c r="J49" s="693"/>
      <c r="K49" s="670"/>
    </row>
    <row r="50" spans="1:11" s="164" customFormat="1" ht="15.75" thickBot="1" x14ac:dyDescent="0.3">
      <c r="A50" s="40"/>
      <c r="B50" s="163" t="s">
        <v>111</v>
      </c>
      <c r="C50" s="817"/>
      <c r="D50" s="696"/>
      <c r="E50" s="697"/>
      <c r="F50" s="698"/>
      <c r="G50" s="698"/>
      <c r="H50" s="697"/>
      <c r="I50" s="699"/>
      <c r="J50" s="699">
        <f>SUM(J11:J48)</f>
        <v>2207267.77</v>
      </c>
      <c r="K50" s="700">
        <v>1</v>
      </c>
    </row>
    <row r="51" spans="1:11" s="4" customFormat="1" ht="15" thickTop="1" x14ac:dyDescent="0.2">
      <c r="A51" s="41"/>
      <c r="B51" s="2"/>
      <c r="C51" s="812"/>
      <c r="D51" s="694"/>
      <c r="E51" s="691"/>
      <c r="F51" s="691"/>
      <c r="G51" s="691"/>
      <c r="H51" s="667"/>
      <c r="I51" s="692"/>
      <c r="J51" s="693"/>
      <c r="K51" s="670"/>
    </row>
    <row r="52" spans="1:11" s="4" customFormat="1" ht="17.25" customHeight="1" x14ac:dyDescent="0.2">
      <c r="A52" s="28"/>
      <c r="B52" s="237" t="s">
        <v>1140</v>
      </c>
      <c r="C52" s="857"/>
      <c r="D52" s="694"/>
      <c r="E52" s="691"/>
      <c r="F52" s="691"/>
      <c r="G52" s="691"/>
      <c r="H52" s="667"/>
      <c r="I52" s="692"/>
      <c r="J52" s="693"/>
      <c r="K52" s="670"/>
    </row>
    <row r="53" spans="1:11" s="4" customFormat="1" x14ac:dyDescent="0.2">
      <c r="A53" s="28"/>
      <c r="B53" s="2"/>
      <c r="C53" s="812"/>
      <c r="D53" s="690"/>
      <c r="E53" s="667"/>
      <c r="F53" s="691"/>
      <c r="G53" s="691"/>
      <c r="H53" s="667"/>
      <c r="I53" s="692"/>
      <c r="J53" s="693"/>
      <c r="K53" s="670"/>
    </row>
    <row r="54" spans="1:11" ht="31.5" customHeight="1" x14ac:dyDescent="0.2">
      <c r="A54" s="41"/>
      <c r="B54" s="277" t="s">
        <v>1141</v>
      </c>
      <c r="C54" s="812"/>
      <c r="D54" s="690"/>
      <c r="E54" s="667"/>
      <c r="F54" s="691"/>
      <c r="G54" s="691"/>
      <c r="H54" s="667"/>
      <c r="I54" s="692"/>
      <c r="J54" s="693"/>
    </row>
    <row r="55" spans="1:11" ht="9.9499999999999993" customHeight="1" x14ac:dyDescent="0.2">
      <c r="A55" s="41"/>
      <c r="B55" s="38"/>
      <c r="C55" s="825"/>
      <c r="D55" s="690"/>
      <c r="E55" s="667"/>
      <c r="F55" s="691"/>
      <c r="G55" s="691"/>
      <c r="H55" s="667"/>
      <c r="I55" s="692"/>
      <c r="J55" s="693"/>
    </row>
    <row r="56" spans="1:11" x14ac:dyDescent="0.2">
      <c r="A56" s="41" t="s">
        <v>77</v>
      </c>
      <c r="B56" s="38" t="s">
        <v>1142</v>
      </c>
      <c r="C56" s="825">
        <v>1</v>
      </c>
      <c r="D56" s="690" t="s">
        <v>199</v>
      </c>
      <c r="E56" s="667">
        <v>859.23</v>
      </c>
      <c r="F56" s="667">
        <v>270.23</v>
      </c>
      <c r="G56" s="667">
        <v>722.93</v>
      </c>
      <c r="H56" s="667">
        <v>195292.02</v>
      </c>
      <c r="I56" s="668">
        <f>SUM(E56:H56)</f>
        <v>197144.41</v>
      </c>
      <c r="J56" s="669">
        <f>I56*C56</f>
        <v>197144.41</v>
      </c>
      <c r="K56" s="670"/>
    </row>
    <row r="57" spans="1:11" ht="9.9499999999999993" customHeight="1" x14ac:dyDescent="0.2">
      <c r="A57" s="41"/>
      <c r="B57" s="71"/>
      <c r="C57" s="825"/>
      <c r="D57" s="690"/>
      <c r="E57" s="667"/>
      <c r="F57" s="691"/>
      <c r="G57" s="691"/>
      <c r="H57" s="667"/>
      <c r="I57" s="692"/>
      <c r="J57" s="693"/>
    </row>
    <row r="58" spans="1:11" x14ac:dyDescent="0.2">
      <c r="A58" s="41" t="s">
        <v>78</v>
      </c>
      <c r="B58" s="38" t="s">
        <v>1143</v>
      </c>
      <c r="C58" s="825">
        <v>1</v>
      </c>
      <c r="D58" s="690" t="s">
        <v>199</v>
      </c>
      <c r="E58" s="667">
        <v>859.23</v>
      </c>
      <c r="F58" s="667">
        <v>270.23</v>
      </c>
      <c r="G58" s="667">
        <v>722.93</v>
      </c>
      <c r="H58" s="667">
        <v>196902.88</v>
      </c>
      <c r="I58" s="668">
        <f>SUM(E58:H58)</f>
        <v>198755.27</v>
      </c>
      <c r="J58" s="669">
        <f>I58*C58</f>
        <v>198755.27</v>
      </c>
      <c r="K58" s="670"/>
    </row>
    <row r="59" spans="1:11" x14ac:dyDescent="0.2">
      <c r="A59" s="41"/>
      <c r="B59" s="38"/>
      <c r="C59" s="825"/>
      <c r="D59" s="690"/>
      <c r="E59" s="667"/>
      <c r="F59" s="691"/>
      <c r="G59" s="691"/>
      <c r="H59" s="667"/>
      <c r="I59" s="692"/>
      <c r="J59" s="693"/>
    </row>
    <row r="60" spans="1:11" ht="28.5" x14ac:dyDescent="0.2">
      <c r="A60" s="41"/>
      <c r="B60" s="34" t="s">
        <v>3743</v>
      </c>
      <c r="C60" s="825"/>
      <c r="D60" s="690"/>
      <c r="E60" s="667"/>
      <c r="F60" s="691"/>
      <c r="G60" s="691"/>
      <c r="H60" s="667"/>
      <c r="I60" s="692"/>
      <c r="J60" s="693"/>
    </row>
    <row r="61" spans="1:11" ht="9.9499999999999993" customHeight="1" x14ac:dyDescent="0.2">
      <c r="A61" s="41"/>
      <c r="B61" s="71"/>
      <c r="C61" s="825"/>
      <c r="D61" s="690"/>
      <c r="E61" s="667"/>
      <c r="F61" s="691"/>
      <c r="G61" s="691"/>
      <c r="H61" s="667"/>
      <c r="I61" s="692"/>
      <c r="J61" s="693"/>
    </row>
    <row r="62" spans="1:11" x14ac:dyDescent="0.2">
      <c r="A62" s="41" t="s">
        <v>79</v>
      </c>
      <c r="B62" s="38" t="s">
        <v>1144</v>
      </c>
      <c r="C62" s="825">
        <v>1</v>
      </c>
      <c r="D62" s="690" t="s">
        <v>199</v>
      </c>
      <c r="E62" s="667">
        <v>859.23</v>
      </c>
      <c r="F62" s="667">
        <v>270.23</v>
      </c>
      <c r="G62" s="667">
        <v>722.93</v>
      </c>
      <c r="H62" s="667">
        <v>187855.89</v>
      </c>
      <c r="I62" s="668">
        <f>SUM(E62:H62)</f>
        <v>189708.28</v>
      </c>
      <c r="J62" s="669">
        <f>I62*C62</f>
        <v>189708.28</v>
      </c>
      <c r="K62" s="670"/>
    </row>
    <row r="63" spans="1:11" ht="9.9499999999999993" customHeight="1" x14ac:dyDescent="0.2">
      <c r="A63" s="41"/>
      <c r="B63" s="38"/>
      <c r="C63" s="825"/>
      <c r="D63" s="690"/>
      <c r="E63" s="701"/>
      <c r="F63" s="667"/>
      <c r="G63" s="691"/>
      <c r="H63" s="667"/>
      <c r="I63" s="692"/>
      <c r="J63" s="693"/>
    </row>
    <row r="64" spans="1:11" x14ac:dyDescent="0.2">
      <c r="A64" s="41" t="s">
        <v>80</v>
      </c>
      <c r="B64" s="38" t="s">
        <v>1145</v>
      </c>
      <c r="C64" s="825">
        <v>1</v>
      </c>
      <c r="D64" s="690" t="s">
        <v>199</v>
      </c>
      <c r="E64" s="667">
        <v>859.23</v>
      </c>
      <c r="F64" s="667">
        <v>270.23</v>
      </c>
      <c r="G64" s="667">
        <v>722.93</v>
      </c>
      <c r="H64" s="667">
        <v>203429.66</v>
      </c>
      <c r="I64" s="668">
        <f>SUM(E64:H64)</f>
        <v>205282.05</v>
      </c>
      <c r="J64" s="669">
        <f>I64*C64</f>
        <v>205282.05</v>
      </c>
      <c r="K64" s="670"/>
    </row>
    <row r="65" spans="1:11" ht="9.9499999999999993" customHeight="1" x14ac:dyDescent="0.2">
      <c r="A65" s="41"/>
      <c r="B65" s="30"/>
      <c r="C65" s="812"/>
      <c r="D65" s="690"/>
      <c r="E65" s="701"/>
      <c r="F65" s="667"/>
      <c r="G65" s="691"/>
      <c r="H65" s="667"/>
      <c r="I65" s="692"/>
      <c r="J65" s="693"/>
    </row>
    <row r="66" spans="1:11" x14ac:dyDescent="0.2">
      <c r="A66" s="41" t="s">
        <v>81</v>
      </c>
      <c r="B66" s="38" t="s">
        <v>1146</v>
      </c>
      <c r="C66" s="825">
        <v>1</v>
      </c>
      <c r="D66" s="690" t="s">
        <v>199</v>
      </c>
      <c r="E66" s="667">
        <v>859.23</v>
      </c>
      <c r="F66" s="667">
        <v>270.23</v>
      </c>
      <c r="G66" s="667">
        <v>722.93</v>
      </c>
      <c r="H66" s="667">
        <v>173207.9</v>
      </c>
      <c r="I66" s="668">
        <f>SUM(E66:H66)</f>
        <v>175060.29</v>
      </c>
      <c r="J66" s="669">
        <f>I66*C66</f>
        <v>175060.29</v>
      </c>
      <c r="K66" s="670"/>
    </row>
    <row r="67" spans="1:11" ht="9.9499999999999993" customHeight="1" x14ac:dyDescent="0.25">
      <c r="A67" s="41"/>
      <c r="B67" s="38"/>
      <c r="C67" s="825"/>
      <c r="D67" s="690"/>
      <c r="E67" s="702"/>
      <c r="F67" s="667"/>
      <c r="G67" s="691"/>
      <c r="H67" s="667"/>
      <c r="I67" s="692"/>
      <c r="J67" s="693"/>
    </row>
    <row r="68" spans="1:11" x14ac:dyDescent="0.2">
      <c r="A68" s="41" t="s">
        <v>92</v>
      </c>
      <c r="B68" s="38" t="s">
        <v>1147</v>
      </c>
      <c r="C68" s="825">
        <v>1</v>
      </c>
      <c r="D68" s="690" t="s">
        <v>199</v>
      </c>
      <c r="E68" s="667">
        <v>859.23</v>
      </c>
      <c r="F68" s="667">
        <v>270.23</v>
      </c>
      <c r="G68" s="667">
        <v>722.93</v>
      </c>
      <c r="H68" s="667">
        <v>184194.75</v>
      </c>
      <c r="I68" s="668">
        <f>SUM(E68:H68)</f>
        <v>186047.14</v>
      </c>
      <c r="J68" s="669">
        <f>I68*C68</f>
        <v>186047.14</v>
      </c>
      <c r="K68" s="670"/>
    </row>
    <row r="69" spans="1:11" ht="9.9499999999999993" customHeight="1" x14ac:dyDescent="0.2">
      <c r="A69" s="41"/>
      <c r="B69" s="38"/>
      <c r="C69" s="825"/>
      <c r="D69" s="690"/>
      <c r="E69" s="667"/>
      <c r="F69" s="691"/>
      <c r="G69" s="691"/>
      <c r="H69" s="667"/>
      <c r="I69" s="692"/>
      <c r="J69" s="693"/>
    </row>
    <row r="70" spans="1:11" x14ac:dyDescent="0.2">
      <c r="A70" s="41" t="s">
        <v>94</v>
      </c>
      <c r="B70" s="38" t="s">
        <v>1148</v>
      </c>
      <c r="C70" s="825">
        <v>1</v>
      </c>
      <c r="D70" s="690" t="s">
        <v>199</v>
      </c>
      <c r="E70" s="667">
        <v>859.23</v>
      </c>
      <c r="F70" s="667">
        <v>270.23</v>
      </c>
      <c r="G70" s="667">
        <v>722.93</v>
      </c>
      <c r="H70" s="667">
        <v>180505.77</v>
      </c>
      <c r="I70" s="668">
        <f>SUM(E70:H70)</f>
        <v>182358.16</v>
      </c>
      <c r="J70" s="669">
        <f>I70*C70</f>
        <v>182358.16</v>
      </c>
      <c r="K70" s="670"/>
    </row>
    <row r="71" spans="1:11" ht="9.9499999999999993" customHeight="1" x14ac:dyDescent="0.2">
      <c r="A71" s="41"/>
      <c r="B71" s="38"/>
      <c r="C71" s="825"/>
      <c r="D71" s="690"/>
      <c r="E71" s="667"/>
      <c r="F71" s="691"/>
      <c r="G71" s="691"/>
      <c r="H71" s="667"/>
      <c r="I71" s="692"/>
      <c r="J71" s="693"/>
    </row>
    <row r="72" spans="1:11" x14ac:dyDescent="0.2">
      <c r="A72" s="41" t="s">
        <v>96</v>
      </c>
      <c r="B72" s="38" t="s">
        <v>1149</v>
      </c>
      <c r="C72" s="825">
        <v>1</v>
      </c>
      <c r="D72" s="690" t="s">
        <v>199</v>
      </c>
      <c r="E72" s="667">
        <v>859.23</v>
      </c>
      <c r="F72" s="667">
        <v>270.23</v>
      </c>
      <c r="G72" s="667">
        <v>722.93</v>
      </c>
      <c r="H72" s="667">
        <v>165154.94</v>
      </c>
      <c r="I72" s="668">
        <f>SUM(E72:H72)</f>
        <v>167007.32999999999</v>
      </c>
      <c r="J72" s="669">
        <f>I72*C72</f>
        <v>167007.32999999999</v>
      </c>
      <c r="K72" s="670"/>
    </row>
    <row r="73" spans="1:11" ht="9.9499999999999993" customHeight="1" x14ac:dyDescent="0.2">
      <c r="A73" s="41"/>
      <c r="B73" s="30"/>
      <c r="C73" s="812"/>
      <c r="D73" s="690"/>
      <c r="E73" s="701"/>
      <c r="F73" s="667"/>
      <c r="G73" s="691"/>
      <c r="H73" s="667"/>
      <c r="I73" s="692"/>
      <c r="J73" s="693"/>
    </row>
    <row r="74" spans="1:11" x14ac:dyDescent="0.2">
      <c r="A74" s="41" t="s">
        <v>99</v>
      </c>
      <c r="B74" s="38" t="s">
        <v>1150</v>
      </c>
      <c r="C74" s="825">
        <v>1</v>
      </c>
      <c r="D74" s="690" t="s">
        <v>199</v>
      </c>
      <c r="E74" s="667">
        <v>859.23</v>
      </c>
      <c r="F74" s="667">
        <v>270.23</v>
      </c>
      <c r="G74" s="667">
        <v>722.93</v>
      </c>
      <c r="H74" s="667">
        <v>160328.85</v>
      </c>
      <c r="I74" s="668">
        <f>SUM(E74:H74)</f>
        <v>162181.24</v>
      </c>
      <c r="J74" s="669">
        <f>I74*C74</f>
        <v>162181.24</v>
      </c>
      <c r="K74" s="670"/>
    </row>
    <row r="75" spans="1:11" x14ac:dyDescent="0.2">
      <c r="A75" s="41"/>
      <c r="B75" s="38"/>
      <c r="C75" s="825"/>
      <c r="D75" s="694"/>
      <c r="E75" s="667"/>
      <c r="F75" s="667"/>
      <c r="G75" s="691"/>
      <c r="H75" s="667"/>
      <c r="I75" s="692"/>
      <c r="J75" s="693"/>
    </row>
    <row r="76" spans="1:11" x14ac:dyDescent="0.2">
      <c r="A76" s="41"/>
      <c r="B76" s="38"/>
      <c r="C76" s="825"/>
      <c r="D76" s="690"/>
      <c r="E76" s="701"/>
      <c r="F76" s="667"/>
      <c r="G76" s="691"/>
      <c r="H76" s="667"/>
      <c r="I76" s="692"/>
      <c r="J76" s="693"/>
    </row>
    <row r="77" spans="1:11" x14ac:dyDescent="0.2">
      <c r="A77" s="41"/>
      <c r="B77" s="38"/>
      <c r="C77" s="825"/>
      <c r="D77" s="690"/>
      <c r="E77" s="701"/>
      <c r="F77" s="667"/>
      <c r="G77" s="691"/>
      <c r="H77" s="667"/>
      <c r="I77" s="692"/>
      <c r="J77" s="693"/>
    </row>
    <row r="78" spans="1:11" x14ac:dyDescent="0.2">
      <c r="A78" s="41"/>
      <c r="B78" s="38"/>
      <c r="C78" s="825"/>
      <c r="D78" s="690"/>
      <c r="E78" s="701"/>
      <c r="F78" s="667"/>
      <c r="G78" s="691"/>
      <c r="H78" s="667"/>
      <c r="I78" s="692"/>
      <c r="J78" s="693"/>
    </row>
    <row r="79" spans="1:11" x14ac:dyDescent="0.2">
      <c r="A79" s="41"/>
      <c r="B79" s="38"/>
      <c r="C79" s="825"/>
      <c r="D79" s="690"/>
      <c r="E79" s="701"/>
      <c r="F79" s="667"/>
      <c r="G79" s="691"/>
      <c r="H79" s="667"/>
      <c r="I79" s="692"/>
      <c r="J79" s="693"/>
    </row>
    <row r="80" spans="1:11" x14ac:dyDescent="0.2">
      <c r="A80" s="41"/>
      <c r="B80" s="38"/>
      <c r="C80" s="825"/>
      <c r="D80" s="690"/>
      <c r="E80" s="701"/>
      <c r="F80" s="667"/>
      <c r="G80" s="691"/>
      <c r="H80" s="667"/>
      <c r="I80" s="692"/>
      <c r="J80" s="693"/>
    </row>
    <row r="81" spans="1:11" x14ac:dyDescent="0.2">
      <c r="A81" s="41"/>
      <c r="B81" s="38"/>
      <c r="C81" s="825"/>
      <c r="D81" s="690"/>
      <c r="E81" s="701"/>
      <c r="F81" s="667"/>
      <c r="G81" s="691"/>
      <c r="H81" s="667"/>
      <c r="I81" s="692"/>
      <c r="J81" s="693"/>
    </row>
    <row r="82" spans="1:11" x14ac:dyDescent="0.2">
      <c r="A82" s="41"/>
      <c r="B82" s="38"/>
      <c r="C82" s="825"/>
      <c r="D82" s="690"/>
      <c r="E82" s="701"/>
      <c r="F82" s="667"/>
      <c r="G82" s="691"/>
      <c r="H82" s="667"/>
      <c r="I82" s="692"/>
      <c r="J82" s="693"/>
    </row>
    <row r="83" spans="1:11" x14ac:dyDescent="0.2">
      <c r="A83" s="41"/>
      <c r="B83" s="38"/>
      <c r="C83" s="825"/>
      <c r="D83" s="690"/>
      <c r="E83" s="701"/>
      <c r="F83" s="667"/>
      <c r="G83" s="691"/>
      <c r="H83" s="667"/>
      <c r="I83" s="692"/>
      <c r="J83" s="693"/>
    </row>
    <row r="84" spans="1:11" x14ac:dyDescent="0.2">
      <c r="A84" s="41"/>
      <c r="B84" s="38"/>
      <c r="C84" s="825"/>
      <c r="D84" s="690"/>
      <c r="E84" s="701"/>
      <c r="F84" s="667"/>
      <c r="G84" s="691"/>
      <c r="H84" s="667"/>
      <c r="I84" s="692"/>
      <c r="J84" s="693"/>
    </row>
    <row r="85" spans="1:11" hidden="1" x14ac:dyDescent="0.2">
      <c r="A85" s="41"/>
      <c r="B85" s="38"/>
      <c r="C85" s="825"/>
      <c r="D85" s="690"/>
      <c r="E85" s="701"/>
      <c r="F85" s="667"/>
      <c r="G85" s="691"/>
      <c r="H85" s="667"/>
      <c r="I85" s="692"/>
      <c r="J85" s="693"/>
    </row>
    <row r="86" spans="1:11" hidden="1" x14ac:dyDescent="0.2">
      <c r="A86" s="41"/>
      <c r="B86" s="38"/>
      <c r="C86" s="825"/>
      <c r="D86" s="690"/>
      <c r="E86" s="701"/>
      <c r="F86" s="667"/>
      <c r="G86" s="691"/>
      <c r="H86" s="667"/>
      <c r="I86" s="692"/>
      <c r="J86" s="693"/>
    </row>
    <row r="87" spans="1:11" ht="19.5" customHeight="1" x14ac:dyDescent="0.2">
      <c r="A87" s="41"/>
      <c r="B87" s="38"/>
      <c r="C87" s="825"/>
      <c r="D87" s="690"/>
      <c r="E87" s="701"/>
      <c r="F87" s="667"/>
      <c r="G87" s="691"/>
      <c r="H87" s="667"/>
      <c r="I87" s="692"/>
      <c r="J87" s="693"/>
    </row>
    <row r="88" spans="1:11" ht="11.25" customHeight="1" x14ac:dyDescent="0.2">
      <c r="A88" s="41"/>
      <c r="B88" s="38"/>
      <c r="C88" s="825"/>
      <c r="D88" s="690"/>
      <c r="E88" s="701"/>
      <c r="F88" s="667"/>
      <c r="G88" s="691"/>
      <c r="H88" s="667"/>
      <c r="I88" s="692"/>
      <c r="J88" s="693"/>
    </row>
    <row r="89" spans="1:11" ht="10.5" customHeight="1" x14ac:dyDescent="0.2">
      <c r="A89" s="41"/>
      <c r="B89" s="38"/>
      <c r="C89" s="825"/>
      <c r="D89" s="690"/>
      <c r="E89" s="701"/>
      <c r="F89" s="667"/>
      <c r="G89" s="691"/>
      <c r="H89" s="667"/>
      <c r="I89" s="692"/>
      <c r="J89" s="693"/>
    </row>
    <row r="90" spans="1:11" ht="10.5" customHeight="1" x14ac:dyDescent="0.2">
      <c r="A90" s="41"/>
      <c r="B90" s="38"/>
      <c r="C90" s="825"/>
      <c r="D90" s="690"/>
      <c r="E90" s="701"/>
      <c r="F90" s="667"/>
      <c r="G90" s="691"/>
      <c r="H90" s="667"/>
      <c r="I90" s="692"/>
      <c r="J90" s="693"/>
    </row>
    <row r="91" spans="1:11" ht="15.75" thickBot="1" x14ac:dyDescent="0.3">
      <c r="A91" s="40"/>
      <c r="B91" s="163" t="s">
        <v>111</v>
      </c>
      <c r="C91" s="817"/>
      <c r="D91" s="696"/>
      <c r="E91" s="697"/>
      <c r="F91" s="698"/>
      <c r="G91" s="698"/>
      <c r="H91" s="697"/>
      <c r="I91" s="699"/>
      <c r="J91" s="699">
        <f>SUM(J52:J89)</f>
        <v>1663544.17</v>
      </c>
      <c r="K91" s="672">
        <v>2</v>
      </c>
    </row>
    <row r="92" spans="1:11" ht="15" thickTop="1" x14ac:dyDescent="0.2">
      <c r="A92" s="41"/>
      <c r="B92" s="30"/>
      <c r="C92" s="812"/>
      <c r="D92" s="694"/>
      <c r="E92" s="691"/>
      <c r="F92" s="691"/>
      <c r="G92" s="691"/>
      <c r="H92" s="667"/>
      <c r="I92" s="692"/>
      <c r="J92" s="693"/>
    </row>
    <row r="93" spans="1:11" ht="15" x14ac:dyDescent="0.2">
      <c r="A93" s="41"/>
      <c r="B93" s="237" t="s">
        <v>1140</v>
      </c>
      <c r="C93" s="812"/>
      <c r="D93" s="694"/>
      <c r="E93" s="691"/>
      <c r="F93" s="691"/>
      <c r="G93" s="691"/>
      <c r="H93" s="667"/>
      <c r="I93" s="692"/>
      <c r="J93" s="693"/>
    </row>
    <row r="94" spans="1:11" x14ac:dyDescent="0.2">
      <c r="A94" s="41"/>
      <c r="B94" s="30"/>
      <c r="C94" s="812"/>
      <c r="D94" s="694"/>
      <c r="E94" s="691"/>
      <c r="F94" s="691"/>
      <c r="G94" s="691"/>
      <c r="H94" s="667"/>
      <c r="I94" s="692"/>
      <c r="J94" s="693"/>
    </row>
    <row r="95" spans="1:11" ht="71.25" x14ac:dyDescent="0.2">
      <c r="A95" s="41"/>
      <c r="B95" s="34" t="s">
        <v>1151</v>
      </c>
      <c r="C95" s="825"/>
      <c r="D95" s="690"/>
      <c r="E95" s="667"/>
      <c r="F95" s="691"/>
      <c r="G95" s="691"/>
      <c r="H95" s="667"/>
      <c r="I95" s="692"/>
      <c r="J95" s="693"/>
    </row>
    <row r="96" spans="1:11" x14ac:dyDescent="0.2">
      <c r="A96" s="41"/>
      <c r="B96" s="38"/>
      <c r="C96" s="825"/>
      <c r="D96" s="690"/>
      <c r="E96" s="667"/>
      <c r="F96" s="691"/>
      <c r="G96" s="691"/>
      <c r="H96" s="667"/>
      <c r="I96" s="692"/>
      <c r="J96" s="693"/>
    </row>
    <row r="97" spans="1:11" ht="28.5" x14ac:dyDescent="0.2">
      <c r="A97" s="41" t="s">
        <v>77</v>
      </c>
      <c r="B97" s="38" t="s">
        <v>1152</v>
      </c>
      <c r="C97" s="825">
        <v>1</v>
      </c>
      <c r="D97" s="690" t="s">
        <v>65</v>
      </c>
      <c r="E97" s="667">
        <v>219240.76</v>
      </c>
      <c r="F97" s="667">
        <v>20.97</v>
      </c>
      <c r="G97" s="667">
        <v>0</v>
      </c>
      <c r="H97" s="667">
        <v>11796.29</v>
      </c>
      <c r="I97" s="668">
        <f>SUM(E97:H97)</f>
        <v>231058.02</v>
      </c>
      <c r="J97" s="669">
        <f>I97*C97</f>
        <v>231058.02</v>
      </c>
      <c r="K97" s="670"/>
    </row>
    <row r="98" spans="1:11" x14ac:dyDescent="0.2">
      <c r="A98" s="41"/>
      <c r="B98" s="2"/>
      <c r="C98" s="812"/>
      <c r="D98" s="690"/>
      <c r="E98" s="667"/>
      <c r="F98" s="691"/>
      <c r="G98" s="691"/>
      <c r="H98" s="667"/>
      <c r="I98" s="692"/>
      <c r="J98" s="693"/>
    </row>
    <row r="99" spans="1:11" x14ac:dyDescent="0.2">
      <c r="A99" s="41"/>
      <c r="B99" s="38"/>
      <c r="C99" s="825"/>
      <c r="D99" s="690"/>
      <c r="E99" s="667"/>
      <c r="F99" s="691"/>
      <c r="G99" s="691"/>
      <c r="H99" s="667"/>
      <c r="I99" s="692"/>
      <c r="J99" s="693"/>
    </row>
    <row r="100" spans="1:11" x14ac:dyDescent="0.2">
      <c r="A100" s="41"/>
      <c r="B100" s="34"/>
      <c r="C100" s="825"/>
      <c r="D100" s="690"/>
      <c r="E100" s="667"/>
      <c r="F100" s="691"/>
      <c r="G100" s="691"/>
      <c r="H100" s="667"/>
      <c r="I100" s="692"/>
      <c r="J100" s="693"/>
    </row>
    <row r="101" spans="1:11" x14ac:dyDescent="0.2">
      <c r="A101" s="41"/>
      <c r="B101" s="34"/>
      <c r="C101" s="825"/>
      <c r="D101" s="690"/>
      <c r="E101" s="667"/>
      <c r="F101" s="691"/>
      <c r="G101" s="691"/>
      <c r="H101" s="667"/>
      <c r="I101" s="692"/>
      <c r="J101" s="693"/>
    </row>
    <row r="102" spans="1:11" x14ac:dyDescent="0.2">
      <c r="A102" s="41"/>
      <c r="B102" s="34"/>
      <c r="C102" s="825"/>
      <c r="D102" s="690"/>
      <c r="E102" s="667"/>
      <c r="F102" s="691"/>
      <c r="G102" s="691"/>
      <c r="H102" s="667"/>
      <c r="I102" s="692"/>
      <c r="J102" s="693"/>
    </row>
    <row r="103" spans="1:11" x14ac:dyDescent="0.2">
      <c r="A103" s="41"/>
      <c r="B103" s="34"/>
      <c r="C103" s="825"/>
      <c r="D103" s="690"/>
      <c r="E103" s="667"/>
      <c r="F103" s="691"/>
      <c r="G103" s="691"/>
      <c r="H103" s="667"/>
      <c r="I103" s="692"/>
      <c r="J103" s="693"/>
    </row>
    <row r="104" spans="1:11" x14ac:dyDescent="0.2">
      <c r="A104" s="41"/>
      <c r="B104" s="34"/>
      <c r="C104" s="825"/>
      <c r="D104" s="690"/>
      <c r="E104" s="667"/>
      <c r="F104" s="691"/>
      <c r="G104" s="691"/>
      <c r="H104" s="667"/>
      <c r="I104" s="692"/>
      <c r="J104" s="693"/>
    </row>
    <row r="105" spans="1:11" x14ac:dyDescent="0.2">
      <c r="A105" s="41"/>
      <c r="B105" s="34"/>
      <c r="C105" s="825"/>
      <c r="D105" s="690"/>
      <c r="E105" s="667"/>
      <c r="F105" s="691"/>
      <c r="G105" s="691"/>
      <c r="H105" s="667"/>
      <c r="I105" s="692"/>
      <c r="J105" s="693"/>
    </row>
    <row r="106" spans="1:11" x14ac:dyDescent="0.2">
      <c r="A106" s="41"/>
      <c r="B106" s="34"/>
      <c r="C106" s="825"/>
      <c r="D106" s="690"/>
      <c r="E106" s="667"/>
      <c r="F106" s="691"/>
      <c r="G106" s="691"/>
      <c r="H106" s="667"/>
      <c r="I106" s="692"/>
      <c r="J106" s="693"/>
    </row>
    <row r="107" spans="1:11" x14ac:dyDescent="0.2">
      <c r="A107" s="41"/>
      <c r="B107" s="34"/>
      <c r="C107" s="825"/>
      <c r="D107" s="690"/>
      <c r="E107" s="667"/>
      <c r="F107" s="691"/>
      <c r="G107" s="691"/>
      <c r="H107" s="667"/>
      <c r="I107" s="692"/>
      <c r="J107" s="693"/>
    </row>
    <row r="108" spans="1:11" x14ac:dyDescent="0.2">
      <c r="A108" s="41"/>
      <c r="B108" s="34"/>
      <c r="C108" s="825"/>
      <c r="D108" s="690"/>
      <c r="E108" s="667"/>
      <c r="F108" s="691"/>
      <c r="G108" s="691"/>
      <c r="H108" s="667"/>
      <c r="I108" s="692"/>
      <c r="J108" s="693"/>
    </row>
    <row r="109" spans="1:11" x14ac:dyDescent="0.2">
      <c r="A109" s="41"/>
      <c r="B109" s="34"/>
      <c r="C109" s="825"/>
      <c r="D109" s="690"/>
      <c r="E109" s="667"/>
      <c r="F109" s="691"/>
      <c r="G109" s="691"/>
      <c r="H109" s="667"/>
      <c r="I109" s="692"/>
      <c r="J109" s="693"/>
    </row>
    <row r="110" spans="1:11" x14ac:dyDescent="0.2">
      <c r="A110" s="41"/>
      <c r="B110" s="34"/>
      <c r="C110" s="825"/>
      <c r="D110" s="690"/>
      <c r="E110" s="667"/>
      <c r="F110" s="691"/>
      <c r="G110" s="691"/>
      <c r="H110" s="667"/>
      <c r="I110" s="692"/>
      <c r="J110" s="693"/>
    </row>
    <row r="111" spans="1:11" x14ac:dyDescent="0.2">
      <c r="A111" s="41"/>
      <c r="B111" s="34"/>
      <c r="C111" s="825"/>
      <c r="D111" s="690"/>
      <c r="E111" s="667"/>
      <c r="F111" s="691"/>
      <c r="G111" s="691"/>
      <c r="H111" s="667"/>
      <c r="I111" s="692"/>
      <c r="J111" s="693"/>
    </row>
    <row r="112" spans="1:11" x14ac:dyDescent="0.2">
      <c r="A112" s="41"/>
      <c r="B112" s="34"/>
      <c r="C112" s="825"/>
      <c r="D112" s="690"/>
      <c r="E112" s="667"/>
      <c r="F112" s="691"/>
      <c r="G112" s="691"/>
      <c r="H112" s="667"/>
      <c r="I112" s="692"/>
      <c r="J112" s="693"/>
    </row>
    <row r="113" spans="1:11" x14ac:dyDescent="0.2">
      <c r="A113" s="41"/>
      <c r="B113" s="34"/>
      <c r="C113" s="825"/>
      <c r="D113" s="690"/>
      <c r="E113" s="667"/>
      <c r="F113" s="691"/>
      <c r="G113" s="691"/>
      <c r="H113" s="667"/>
      <c r="I113" s="692"/>
      <c r="J113" s="693"/>
    </row>
    <row r="114" spans="1:11" x14ac:dyDescent="0.2">
      <c r="A114" s="41"/>
      <c r="B114" s="34"/>
      <c r="C114" s="825"/>
      <c r="D114" s="690"/>
      <c r="E114" s="667"/>
      <c r="F114" s="691"/>
      <c r="G114" s="691"/>
      <c r="H114" s="667"/>
      <c r="I114" s="692"/>
      <c r="J114" s="693"/>
    </row>
    <row r="115" spans="1:11" x14ac:dyDescent="0.2">
      <c r="A115" s="41"/>
      <c r="B115" s="34"/>
      <c r="C115" s="825"/>
      <c r="D115" s="690"/>
      <c r="E115" s="667"/>
      <c r="F115" s="691"/>
      <c r="G115" s="691"/>
      <c r="H115" s="667"/>
      <c r="I115" s="692"/>
      <c r="J115" s="693"/>
    </row>
    <row r="116" spans="1:11" x14ac:dyDescent="0.2">
      <c r="A116" s="41"/>
      <c r="B116" s="34"/>
      <c r="C116" s="825"/>
      <c r="D116" s="690"/>
      <c r="E116" s="667"/>
      <c r="F116" s="691"/>
      <c r="G116" s="691"/>
      <c r="H116" s="667"/>
      <c r="I116" s="692"/>
      <c r="J116" s="693"/>
    </row>
    <row r="117" spans="1:11" x14ac:dyDescent="0.2">
      <c r="A117" s="41"/>
      <c r="B117" s="2"/>
      <c r="C117" s="812"/>
      <c r="D117" s="690"/>
      <c r="E117" s="667"/>
      <c r="F117" s="691"/>
      <c r="G117" s="691"/>
      <c r="H117" s="667"/>
      <c r="I117" s="692"/>
      <c r="J117" s="693"/>
    </row>
    <row r="118" spans="1:11" x14ac:dyDescent="0.2">
      <c r="A118" s="41"/>
      <c r="B118" s="2"/>
      <c r="C118" s="812"/>
      <c r="D118" s="690"/>
      <c r="E118" s="667"/>
      <c r="F118" s="691"/>
      <c r="G118" s="691"/>
      <c r="H118" s="667"/>
      <c r="I118" s="692"/>
      <c r="J118" s="693"/>
    </row>
    <row r="119" spans="1:11" hidden="1" x14ac:dyDescent="0.2">
      <c r="A119" s="41"/>
      <c r="B119" s="2"/>
      <c r="C119" s="812"/>
      <c r="D119" s="690"/>
      <c r="E119" s="667"/>
      <c r="F119" s="691"/>
      <c r="G119" s="691"/>
      <c r="H119" s="667"/>
      <c r="I119" s="692"/>
      <c r="J119" s="693"/>
    </row>
    <row r="120" spans="1:11" x14ac:dyDescent="0.2">
      <c r="A120" s="41"/>
      <c r="B120" s="2"/>
      <c r="C120" s="812"/>
      <c r="D120" s="690"/>
      <c r="E120" s="667"/>
      <c r="F120" s="691"/>
      <c r="G120" s="691"/>
      <c r="H120" s="667"/>
      <c r="I120" s="692"/>
      <c r="J120" s="693"/>
    </row>
    <row r="121" spans="1:11" hidden="1" x14ac:dyDescent="0.2">
      <c r="A121" s="41"/>
      <c r="B121" s="2"/>
      <c r="C121" s="812"/>
      <c r="D121" s="690"/>
      <c r="E121" s="667"/>
      <c r="F121" s="691"/>
      <c r="G121" s="691"/>
      <c r="H121" s="667"/>
      <c r="I121" s="692"/>
      <c r="J121" s="693"/>
    </row>
    <row r="122" spans="1:11" x14ac:dyDescent="0.2">
      <c r="A122" s="41"/>
      <c r="B122" s="2"/>
      <c r="C122" s="812"/>
      <c r="D122" s="690"/>
      <c r="E122" s="667"/>
      <c r="F122" s="691"/>
      <c r="G122" s="691"/>
      <c r="H122" s="667"/>
      <c r="I122" s="692"/>
      <c r="J122" s="693"/>
    </row>
    <row r="123" spans="1:11" x14ac:dyDescent="0.2">
      <c r="A123" s="41"/>
      <c r="B123" s="2"/>
      <c r="C123" s="812"/>
      <c r="D123" s="694"/>
      <c r="E123" s="691"/>
      <c r="F123" s="691"/>
      <c r="G123" s="691"/>
      <c r="H123" s="667"/>
      <c r="I123" s="692"/>
      <c r="J123" s="693"/>
    </row>
    <row r="124" spans="1:11" x14ac:dyDescent="0.2">
      <c r="A124" s="41"/>
      <c r="B124" s="2"/>
      <c r="C124" s="812"/>
      <c r="D124" s="694"/>
      <c r="E124" s="691"/>
      <c r="F124" s="691"/>
      <c r="G124" s="691"/>
      <c r="H124" s="667"/>
      <c r="I124" s="692"/>
      <c r="J124" s="693"/>
    </row>
    <row r="125" spans="1:11" ht="14.25" customHeight="1" x14ac:dyDescent="0.2">
      <c r="A125" s="41"/>
      <c r="B125" s="2"/>
      <c r="C125" s="812"/>
      <c r="D125" s="694"/>
      <c r="E125" s="691"/>
      <c r="F125" s="691"/>
      <c r="G125" s="691"/>
      <c r="H125" s="667"/>
      <c r="I125" s="692"/>
      <c r="J125" s="693"/>
    </row>
    <row r="126" spans="1:11" s="164" customFormat="1" ht="15.75" thickBot="1" x14ac:dyDescent="0.3">
      <c r="A126" s="40"/>
      <c r="B126" s="699">
        <f>SUM(B87:B124)</f>
        <v>0</v>
      </c>
      <c r="C126" s="817"/>
      <c r="D126" s="695"/>
      <c r="E126" s="698"/>
      <c r="F126" s="698"/>
      <c r="G126" s="698"/>
      <c r="H126" s="697"/>
      <c r="I126" s="699"/>
      <c r="J126" s="699">
        <f>SUM(J94:J124)</f>
        <v>231058.02</v>
      </c>
      <c r="K126" s="700">
        <v>3</v>
      </c>
    </row>
    <row r="127" spans="1:11" ht="15" thickTop="1" x14ac:dyDescent="0.2">
      <c r="A127" s="37"/>
      <c r="B127" s="36"/>
      <c r="C127" s="812"/>
      <c r="D127" s="690"/>
      <c r="E127" s="667"/>
      <c r="F127" s="691"/>
      <c r="G127" s="691"/>
      <c r="H127" s="667"/>
      <c r="I127" s="692"/>
      <c r="J127" s="693"/>
    </row>
    <row r="128" spans="1:11" ht="15" x14ac:dyDescent="0.2">
      <c r="A128" s="41"/>
      <c r="B128" s="46" t="s">
        <v>1153</v>
      </c>
      <c r="C128" s="825"/>
      <c r="D128" s="690"/>
      <c r="E128" s="667"/>
      <c r="F128" s="691"/>
      <c r="G128" s="691"/>
      <c r="H128" s="667"/>
      <c r="I128" s="692"/>
      <c r="J128" s="693"/>
    </row>
    <row r="129" spans="1:11" ht="15" x14ac:dyDescent="0.2">
      <c r="A129" s="41"/>
      <c r="B129" s="46"/>
      <c r="C129" s="825"/>
      <c r="D129" s="690"/>
      <c r="E129" s="667"/>
      <c r="F129" s="691"/>
      <c r="G129" s="691"/>
      <c r="H129" s="667"/>
      <c r="I129" s="692"/>
      <c r="J129" s="693"/>
    </row>
    <row r="130" spans="1:11" ht="28.5" x14ac:dyDescent="0.2">
      <c r="A130" s="37"/>
      <c r="B130" s="34" t="s">
        <v>3744</v>
      </c>
      <c r="C130" s="825"/>
      <c r="D130" s="690"/>
      <c r="E130" s="667"/>
      <c r="F130" s="691"/>
      <c r="G130" s="691"/>
      <c r="H130" s="667"/>
      <c r="I130" s="692"/>
      <c r="J130" s="693"/>
    </row>
    <row r="131" spans="1:11" ht="12" customHeight="1" x14ac:dyDescent="0.2">
      <c r="A131" s="37"/>
      <c r="B131" s="43"/>
      <c r="C131" s="825"/>
      <c r="D131" s="690"/>
      <c r="E131" s="667"/>
      <c r="F131" s="691"/>
      <c r="G131" s="691"/>
      <c r="H131" s="667"/>
      <c r="I131" s="692"/>
      <c r="J131" s="693"/>
    </row>
    <row r="132" spans="1:11" ht="57" x14ac:dyDescent="0.2">
      <c r="A132" s="37" t="s">
        <v>77</v>
      </c>
      <c r="B132" s="38" t="s">
        <v>1154</v>
      </c>
      <c r="C132" s="825">
        <v>1</v>
      </c>
      <c r="D132" s="690" t="s">
        <v>199</v>
      </c>
      <c r="E132" s="667">
        <v>859.23</v>
      </c>
      <c r="F132" s="667">
        <v>270.23</v>
      </c>
      <c r="G132" s="667">
        <v>722.93</v>
      </c>
      <c r="H132" s="667">
        <v>338171.23</v>
      </c>
      <c r="I132" s="668">
        <f>SUM(E132:H132)</f>
        <v>340023.62</v>
      </c>
      <c r="J132" s="669">
        <f>I132*C132</f>
        <v>340023.62</v>
      </c>
      <c r="K132" s="670"/>
    </row>
    <row r="133" spans="1:11" ht="12" customHeight="1" x14ac:dyDescent="0.2">
      <c r="A133" s="37"/>
      <c r="B133" s="38"/>
      <c r="C133" s="825"/>
      <c r="D133" s="690"/>
      <c r="E133" s="667"/>
      <c r="F133" s="691"/>
      <c r="G133" s="691"/>
      <c r="H133" s="667"/>
      <c r="I133" s="692"/>
      <c r="J133" s="693"/>
    </row>
    <row r="134" spans="1:11" ht="57" x14ac:dyDescent="0.2">
      <c r="A134" s="37" t="s">
        <v>78</v>
      </c>
      <c r="B134" s="38" t="s">
        <v>1155</v>
      </c>
      <c r="C134" s="825">
        <v>1</v>
      </c>
      <c r="D134" s="690" t="s">
        <v>199</v>
      </c>
      <c r="E134" s="667">
        <v>859.23</v>
      </c>
      <c r="F134" s="667">
        <v>270.23</v>
      </c>
      <c r="G134" s="667">
        <v>722.93</v>
      </c>
      <c r="H134" s="667">
        <v>206969.92</v>
      </c>
      <c r="I134" s="668">
        <f>SUM(E134:H134)</f>
        <v>208822.31</v>
      </c>
      <c r="J134" s="669">
        <f>I134*C134</f>
        <v>208822.31</v>
      </c>
      <c r="K134" s="670"/>
    </row>
    <row r="135" spans="1:11" ht="12" customHeight="1" x14ac:dyDescent="0.2">
      <c r="A135" s="37"/>
      <c r="B135" s="38"/>
      <c r="C135" s="825"/>
      <c r="D135" s="690"/>
      <c r="E135" s="667"/>
      <c r="F135" s="691"/>
      <c r="G135" s="691"/>
      <c r="H135" s="667"/>
      <c r="I135" s="692"/>
      <c r="J135" s="693"/>
    </row>
    <row r="136" spans="1:11" ht="57" x14ac:dyDescent="0.2">
      <c r="A136" s="37" t="s">
        <v>79</v>
      </c>
      <c r="B136" s="38" t="s">
        <v>1156</v>
      </c>
      <c r="C136" s="825">
        <v>1</v>
      </c>
      <c r="D136" s="690" t="s">
        <v>199</v>
      </c>
      <c r="E136" s="667">
        <v>859.23</v>
      </c>
      <c r="F136" s="667">
        <v>270.23</v>
      </c>
      <c r="G136" s="667">
        <v>722.93</v>
      </c>
      <c r="H136" s="667">
        <v>220590.86</v>
      </c>
      <c r="I136" s="668">
        <f>SUM(E136:H136)</f>
        <v>222443.25</v>
      </c>
      <c r="J136" s="669">
        <f>I136*C136</f>
        <v>222443.25</v>
      </c>
      <c r="K136" s="670"/>
    </row>
    <row r="137" spans="1:11" ht="12" customHeight="1" x14ac:dyDescent="0.2">
      <c r="A137" s="37"/>
      <c r="B137" s="38"/>
      <c r="C137" s="825"/>
      <c r="D137" s="690"/>
      <c r="E137" s="667"/>
      <c r="F137" s="691"/>
      <c r="G137" s="691"/>
      <c r="H137" s="667"/>
      <c r="I137" s="692"/>
      <c r="J137" s="693"/>
    </row>
    <row r="138" spans="1:11" ht="57" x14ac:dyDescent="0.2">
      <c r="A138" s="37" t="s">
        <v>80</v>
      </c>
      <c r="B138" s="38" t="s">
        <v>1157</v>
      </c>
      <c r="C138" s="825">
        <v>1</v>
      </c>
      <c r="D138" s="690" t="s">
        <v>199</v>
      </c>
      <c r="E138" s="667">
        <v>859.23</v>
      </c>
      <c r="F138" s="667">
        <v>270.23</v>
      </c>
      <c r="G138" s="667">
        <v>722.93</v>
      </c>
      <c r="H138" s="667">
        <v>220590.86</v>
      </c>
      <c r="I138" s="668">
        <f>SUM(E138:H138)</f>
        <v>222443.25</v>
      </c>
      <c r="J138" s="669">
        <f>I138*C138</f>
        <v>222443.25</v>
      </c>
      <c r="K138" s="670"/>
    </row>
    <row r="139" spans="1:11" x14ac:dyDescent="0.2">
      <c r="A139" s="37"/>
      <c r="B139" s="43"/>
      <c r="C139" s="825"/>
      <c r="D139" s="690"/>
      <c r="E139" s="667"/>
      <c r="F139" s="691"/>
      <c r="G139" s="691"/>
      <c r="H139" s="667"/>
      <c r="I139" s="692"/>
      <c r="J139" s="693"/>
    </row>
    <row r="140" spans="1:11" x14ac:dyDescent="0.2">
      <c r="A140" s="37"/>
      <c r="B140" s="43"/>
      <c r="C140" s="825"/>
      <c r="D140" s="690"/>
      <c r="E140" s="667"/>
      <c r="F140" s="691"/>
      <c r="G140" s="691"/>
      <c r="H140" s="667"/>
      <c r="I140" s="692"/>
      <c r="J140" s="693"/>
    </row>
    <row r="141" spans="1:11" x14ac:dyDescent="0.2">
      <c r="A141" s="37"/>
      <c r="B141" s="43"/>
      <c r="C141" s="825"/>
      <c r="D141" s="690"/>
      <c r="E141" s="667"/>
      <c r="F141" s="691"/>
      <c r="G141" s="691"/>
      <c r="H141" s="667"/>
      <c r="I141" s="692"/>
      <c r="J141" s="693"/>
    </row>
    <row r="142" spans="1:11" x14ac:dyDescent="0.2">
      <c r="A142" s="37"/>
      <c r="B142" s="43"/>
      <c r="C142" s="825"/>
      <c r="D142" s="690"/>
      <c r="E142" s="667"/>
      <c r="F142" s="691"/>
      <c r="G142" s="691"/>
      <c r="H142" s="667"/>
      <c r="I142" s="692"/>
      <c r="J142" s="693"/>
    </row>
    <row r="143" spans="1:11" x14ac:dyDescent="0.2">
      <c r="A143" s="37"/>
      <c r="B143" s="43"/>
      <c r="C143" s="825"/>
      <c r="D143" s="690"/>
      <c r="E143" s="667"/>
      <c r="F143" s="691"/>
      <c r="G143" s="691"/>
      <c r="H143" s="667"/>
      <c r="I143" s="692"/>
      <c r="J143" s="693"/>
    </row>
    <row r="144" spans="1:11" x14ac:dyDescent="0.2">
      <c r="A144" s="37"/>
      <c r="B144" s="43"/>
      <c r="C144" s="825"/>
      <c r="D144" s="690"/>
      <c r="E144" s="667"/>
      <c r="F144" s="691"/>
      <c r="G144" s="691"/>
      <c r="H144" s="667"/>
      <c r="I144" s="692"/>
      <c r="J144" s="693"/>
    </row>
    <row r="145" spans="1:11" hidden="1" x14ac:dyDescent="0.2">
      <c r="A145" s="37"/>
      <c r="B145" s="43"/>
      <c r="C145" s="825"/>
      <c r="D145" s="690"/>
      <c r="E145" s="667"/>
      <c r="F145" s="691"/>
      <c r="G145" s="691"/>
      <c r="H145" s="667"/>
      <c r="I145" s="692"/>
      <c r="J145" s="693"/>
    </row>
    <row r="146" spans="1:11" hidden="1" x14ac:dyDescent="0.2">
      <c r="A146" s="37"/>
      <c r="B146" s="43"/>
      <c r="C146" s="825"/>
      <c r="D146" s="690"/>
      <c r="E146" s="667"/>
      <c r="F146" s="691"/>
      <c r="G146" s="691"/>
      <c r="H146" s="667"/>
      <c r="I146" s="692"/>
      <c r="J146" s="693"/>
    </row>
    <row r="147" spans="1:11" x14ac:dyDescent="0.2">
      <c r="A147" s="37"/>
      <c r="B147" s="43"/>
      <c r="C147" s="825"/>
      <c r="D147" s="690"/>
      <c r="E147" s="667"/>
      <c r="F147" s="691"/>
      <c r="G147" s="691"/>
      <c r="H147" s="667"/>
      <c r="I147" s="692"/>
      <c r="J147" s="693"/>
    </row>
    <row r="148" spans="1:11" x14ac:dyDescent="0.2">
      <c r="A148" s="37"/>
      <c r="B148" s="43"/>
      <c r="C148" s="825"/>
      <c r="D148" s="690"/>
      <c r="E148" s="667"/>
      <c r="F148" s="691"/>
      <c r="G148" s="691"/>
      <c r="H148" s="667"/>
      <c r="I148" s="692"/>
      <c r="J148" s="693"/>
    </row>
    <row r="149" spans="1:11" x14ac:dyDescent="0.2">
      <c r="A149" s="37"/>
      <c r="B149" s="43"/>
      <c r="C149" s="825"/>
      <c r="D149" s="690"/>
      <c r="E149" s="667"/>
      <c r="F149" s="691"/>
      <c r="G149" s="691"/>
      <c r="H149" s="667"/>
      <c r="I149" s="692"/>
      <c r="J149" s="693"/>
    </row>
    <row r="150" spans="1:11" x14ac:dyDescent="0.2">
      <c r="A150" s="37"/>
      <c r="B150" s="43"/>
      <c r="C150" s="825"/>
      <c r="D150" s="690"/>
      <c r="E150" s="667"/>
      <c r="F150" s="691"/>
      <c r="G150" s="691"/>
      <c r="H150" s="667"/>
      <c r="I150" s="692"/>
      <c r="J150" s="693"/>
    </row>
    <row r="151" spans="1:11" x14ac:dyDescent="0.2">
      <c r="A151" s="37"/>
      <c r="B151" s="43"/>
      <c r="C151" s="825"/>
      <c r="D151" s="690"/>
      <c r="E151" s="667"/>
      <c r="F151" s="691"/>
      <c r="G151" s="691"/>
      <c r="H151" s="667"/>
      <c r="I151" s="692"/>
      <c r="J151" s="693"/>
    </row>
    <row r="152" spans="1:11" x14ac:dyDescent="0.2">
      <c r="A152" s="37"/>
      <c r="B152" s="43"/>
      <c r="C152" s="825"/>
      <c r="D152" s="690"/>
      <c r="E152" s="667"/>
      <c r="F152" s="691"/>
      <c r="G152" s="691"/>
      <c r="H152" s="667"/>
      <c r="I152" s="692"/>
      <c r="J152" s="693"/>
    </row>
    <row r="153" spans="1:11" ht="8.25" customHeight="1" x14ac:dyDescent="0.2">
      <c r="A153" s="37"/>
      <c r="B153" s="36"/>
      <c r="C153" s="812"/>
      <c r="D153" s="690"/>
      <c r="E153" s="667"/>
      <c r="F153" s="691"/>
      <c r="G153" s="691"/>
      <c r="H153" s="667"/>
      <c r="I153" s="692"/>
      <c r="J153" s="693"/>
    </row>
    <row r="154" spans="1:11" ht="15.75" thickBot="1" x14ac:dyDescent="0.3">
      <c r="A154" s="40"/>
      <c r="B154" s="163" t="s">
        <v>111</v>
      </c>
      <c r="C154" s="817"/>
      <c r="D154" s="695"/>
      <c r="E154" s="698"/>
      <c r="F154" s="698"/>
      <c r="G154" s="698"/>
      <c r="H154" s="697"/>
      <c r="I154" s="699"/>
      <c r="J154" s="699">
        <f>SUM(J127:J152)</f>
        <v>993732.43</v>
      </c>
      <c r="K154" s="672">
        <v>4</v>
      </c>
    </row>
    <row r="155" spans="1:11" ht="15" thickTop="1" x14ac:dyDescent="0.2">
      <c r="A155" s="37"/>
      <c r="B155" s="36"/>
      <c r="C155" s="812"/>
      <c r="D155" s="694"/>
      <c r="E155" s="691"/>
      <c r="F155" s="691"/>
      <c r="G155" s="691"/>
      <c r="H155" s="667"/>
      <c r="I155" s="692"/>
      <c r="J155" s="693"/>
    </row>
    <row r="156" spans="1:11" ht="15" x14ac:dyDescent="0.2">
      <c r="A156" s="37"/>
      <c r="B156" s="46" t="s">
        <v>1158</v>
      </c>
      <c r="C156" s="812"/>
      <c r="D156" s="694"/>
      <c r="E156" s="691"/>
      <c r="F156" s="691"/>
      <c r="G156" s="691"/>
      <c r="H156" s="667"/>
      <c r="I156" s="692"/>
      <c r="J156" s="693"/>
    </row>
    <row r="157" spans="1:11" x14ac:dyDescent="0.2">
      <c r="A157" s="37"/>
      <c r="B157" s="36"/>
      <c r="C157" s="812"/>
      <c r="D157" s="694"/>
      <c r="E157" s="691"/>
      <c r="F157" s="691"/>
      <c r="G157" s="691"/>
      <c r="H157" s="667"/>
      <c r="I157" s="692"/>
      <c r="J157" s="693"/>
    </row>
    <row r="158" spans="1:11" ht="28.5" x14ac:dyDescent="0.2">
      <c r="A158" s="37"/>
      <c r="B158" s="34" t="s">
        <v>1163</v>
      </c>
      <c r="C158" s="812"/>
      <c r="D158" s="690"/>
      <c r="E158" s="667"/>
      <c r="F158" s="691"/>
      <c r="G158" s="691"/>
      <c r="H158" s="667"/>
      <c r="I158" s="692"/>
      <c r="J158" s="693"/>
    </row>
    <row r="159" spans="1:11" ht="12" customHeight="1" x14ac:dyDescent="0.2">
      <c r="A159" s="37"/>
      <c r="B159" s="36"/>
      <c r="C159" s="812"/>
      <c r="D159" s="690"/>
      <c r="E159" s="667"/>
      <c r="F159" s="691"/>
      <c r="G159" s="691"/>
      <c r="H159" s="667"/>
      <c r="I159" s="692"/>
      <c r="J159" s="693"/>
    </row>
    <row r="160" spans="1:11" ht="57" x14ac:dyDescent="0.2">
      <c r="A160" s="37" t="s">
        <v>77</v>
      </c>
      <c r="B160" s="38" t="s">
        <v>1159</v>
      </c>
      <c r="C160" s="825">
        <v>1</v>
      </c>
      <c r="D160" s="690" t="s">
        <v>199</v>
      </c>
      <c r="E160" s="667">
        <v>859.23</v>
      </c>
      <c r="F160" s="667">
        <v>270.23</v>
      </c>
      <c r="G160" s="667">
        <v>722.93</v>
      </c>
      <c r="H160" s="667">
        <v>219741.51</v>
      </c>
      <c r="I160" s="668">
        <f>SUM(E160:H160)</f>
        <v>221593.9</v>
      </c>
      <c r="J160" s="669">
        <f>I160*C160</f>
        <v>221593.9</v>
      </c>
      <c r="K160" s="670"/>
    </row>
    <row r="161" spans="1:11" ht="12" customHeight="1" x14ac:dyDescent="0.2">
      <c r="A161" s="37"/>
      <c r="B161" s="38"/>
      <c r="C161" s="825"/>
      <c r="D161" s="690"/>
      <c r="E161" s="667"/>
      <c r="F161" s="691"/>
      <c r="G161" s="691"/>
      <c r="H161" s="667"/>
      <c r="I161" s="692"/>
      <c r="J161" s="693"/>
    </row>
    <row r="162" spans="1:11" ht="57" x14ac:dyDescent="0.2">
      <c r="A162" s="37" t="s">
        <v>78</v>
      </c>
      <c r="B162" s="38" t="s">
        <v>1160</v>
      </c>
      <c r="C162" s="825">
        <v>1</v>
      </c>
      <c r="D162" s="690" t="s">
        <v>199</v>
      </c>
      <c r="E162" s="667">
        <v>859.23</v>
      </c>
      <c r="F162" s="667">
        <v>270.23</v>
      </c>
      <c r="G162" s="667">
        <v>722.93</v>
      </c>
      <c r="H162" s="667">
        <v>219741.51</v>
      </c>
      <c r="I162" s="668">
        <f>SUM(E162:H162)</f>
        <v>221593.9</v>
      </c>
      <c r="J162" s="669">
        <f>I162*C162</f>
        <v>221593.9</v>
      </c>
      <c r="K162" s="670"/>
    </row>
    <row r="163" spans="1:11" ht="12" customHeight="1" x14ac:dyDescent="0.2">
      <c r="A163" s="37"/>
      <c r="B163" s="38"/>
      <c r="C163" s="825"/>
      <c r="D163" s="690"/>
      <c r="E163" s="667"/>
      <c r="F163" s="691"/>
      <c r="G163" s="691"/>
      <c r="H163" s="667"/>
      <c r="I163" s="692"/>
      <c r="J163" s="693"/>
    </row>
    <row r="164" spans="1:11" ht="57" x14ac:dyDescent="0.2">
      <c r="A164" s="37" t="s">
        <v>79</v>
      </c>
      <c r="B164" s="38" t="s">
        <v>1161</v>
      </c>
      <c r="C164" s="825">
        <v>1</v>
      </c>
      <c r="D164" s="690" t="s">
        <v>199</v>
      </c>
      <c r="E164" s="667">
        <v>859.23</v>
      </c>
      <c r="F164" s="667">
        <v>270.23</v>
      </c>
      <c r="G164" s="667">
        <v>722.93</v>
      </c>
      <c r="H164" s="667">
        <v>219741.28</v>
      </c>
      <c r="I164" s="668">
        <f>SUM(E164:H164)</f>
        <v>221593.67</v>
      </c>
      <c r="J164" s="669">
        <f>I164*C164</f>
        <v>221593.67</v>
      </c>
      <c r="K164" s="670"/>
    </row>
    <row r="165" spans="1:11" ht="12" customHeight="1" x14ac:dyDescent="0.2">
      <c r="A165" s="37"/>
      <c r="B165" s="38"/>
      <c r="C165" s="825"/>
      <c r="D165" s="690"/>
      <c r="E165" s="667"/>
      <c r="F165" s="691"/>
      <c r="G165" s="691"/>
      <c r="H165" s="667"/>
      <c r="I165" s="692"/>
      <c r="J165" s="693"/>
    </row>
    <row r="166" spans="1:11" ht="57" x14ac:dyDescent="0.2">
      <c r="A166" s="37" t="s">
        <v>80</v>
      </c>
      <c r="B166" s="38" t="s">
        <v>1162</v>
      </c>
      <c r="C166" s="825">
        <v>1</v>
      </c>
      <c r="D166" s="690" t="s">
        <v>199</v>
      </c>
      <c r="E166" s="667">
        <v>859.23</v>
      </c>
      <c r="F166" s="667">
        <v>270.23</v>
      </c>
      <c r="G166" s="667">
        <v>722.93</v>
      </c>
      <c r="H166" s="667">
        <v>206969.92</v>
      </c>
      <c r="I166" s="668">
        <f>SUM(E166:H166)</f>
        <v>208822.31</v>
      </c>
      <c r="J166" s="669">
        <f>I166*C166</f>
        <v>208822.31</v>
      </c>
      <c r="K166" s="670"/>
    </row>
    <row r="167" spans="1:11" x14ac:dyDescent="0.2">
      <c r="A167" s="37"/>
      <c r="B167" s="36"/>
      <c r="C167" s="812"/>
      <c r="D167" s="694"/>
      <c r="E167" s="691"/>
      <c r="F167" s="691"/>
      <c r="G167" s="691"/>
      <c r="H167" s="667"/>
      <c r="I167" s="692"/>
      <c r="J167" s="693"/>
    </row>
    <row r="168" spans="1:11" x14ac:dyDescent="0.2">
      <c r="A168" s="37"/>
      <c r="B168" s="36"/>
      <c r="C168" s="812"/>
      <c r="D168" s="694"/>
      <c r="E168" s="691"/>
      <c r="F168" s="691"/>
      <c r="G168" s="691"/>
      <c r="H168" s="667"/>
      <c r="I168" s="692"/>
      <c r="J168" s="693"/>
    </row>
    <row r="169" spans="1:11" x14ac:dyDescent="0.2">
      <c r="A169" s="37"/>
      <c r="B169" s="36"/>
      <c r="C169" s="812"/>
      <c r="D169" s="694"/>
      <c r="E169" s="691"/>
      <c r="F169" s="691"/>
      <c r="G169" s="691"/>
      <c r="H169" s="667"/>
      <c r="I169" s="692"/>
      <c r="J169" s="693"/>
    </row>
    <row r="170" spans="1:11" x14ac:dyDescent="0.2">
      <c r="A170" s="37"/>
      <c r="B170" s="36"/>
      <c r="C170" s="812"/>
      <c r="D170" s="694"/>
      <c r="E170" s="691"/>
      <c r="F170" s="691"/>
      <c r="G170" s="691"/>
      <c r="H170" s="667"/>
      <c r="I170" s="692"/>
      <c r="J170" s="693"/>
    </row>
    <row r="171" spans="1:11" x14ac:dyDescent="0.2">
      <c r="A171" s="37"/>
      <c r="B171" s="36"/>
      <c r="C171" s="812"/>
      <c r="D171" s="694"/>
      <c r="E171" s="691"/>
      <c r="F171" s="691"/>
      <c r="G171" s="691"/>
      <c r="H171" s="667"/>
      <c r="I171" s="692"/>
      <c r="J171" s="693"/>
    </row>
    <row r="172" spans="1:11" x14ac:dyDescent="0.2">
      <c r="A172" s="37"/>
      <c r="B172" s="36"/>
      <c r="C172" s="812"/>
      <c r="D172" s="694"/>
      <c r="E172" s="691"/>
      <c r="F172" s="691"/>
      <c r="G172" s="691"/>
      <c r="H172" s="667"/>
      <c r="I172" s="692"/>
      <c r="J172" s="693"/>
    </row>
    <row r="173" spans="1:11" hidden="1" x14ac:dyDescent="0.2">
      <c r="A173" s="37"/>
      <c r="B173" s="36"/>
      <c r="C173" s="812"/>
      <c r="D173" s="694"/>
      <c r="E173" s="691"/>
      <c r="F173" s="691"/>
      <c r="G173" s="691"/>
      <c r="H173" s="667"/>
      <c r="I173" s="692"/>
      <c r="J173" s="693"/>
    </row>
    <row r="174" spans="1:11" hidden="1" x14ac:dyDescent="0.2">
      <c r="A174" s="37"/>
      <c r="B174" s="36"/>
      <c r="C174" s="812"/>
      <c r="D174" s="694"/>
      <c r="E174" s="691"/>
      <c r="F174" s="691"/>
      <c r="G174" s="691"/>
      <c r="H174" s="667"/>
      <c r="I174" s="692"/>
      <c r="J174" s="693"/>
    </row>
    <row r="175" spans="1:11" ht="11.25" customHeight="1" x14ac:dyDescent="0.2">
      <c r="A175" s="37"/>
      <c r="B175" s="36"/>
      <c r="C175" s="812"/>
      <c r="D175" s="694"/>
      <c r="E175" s="691"/>
      <c r="F175" s="691"/>
      <c r="G175" s="691"/>
      <c r="H175" s="667"/>
      <c r="I175" s="692"/>
      <c r="J175" s="693"/>
    </row>
    <row r="176" spans="1:11" x14ac:dyDescent="0.2">
      <c r="A176" s="37"/>
      <c r="B176" s="36"/>
      <c r="C176" s="812"/>
      <c r="D176" s="694"/>
      <c r="E176" s="691"/>
      <c r="F176" s="691"/>
      <c r="G176" s="691"/>
      <c r="H176" s="667"/>
      <c r="I176" s="692"/>
      <c r="J176" s="693"/>
    </row>
    <row r="177" spans="1:11" ht="6.75" customHeight="1" x14ac:dyDescent="0.2">
      <c r="A177" s="37"/>
      <c r="B177" s="36"/>
      <c r="C177" s="812"/>
      <c r="D177" s="694"/>
      <c r="E177" s="691"/>
      <c r="F177" s="691"/>
      <c r="G177" s="691"/>
      <c r="H177" s="667"/>
      <c r="I177" s="692"/>
      <c r="J177" s="693"/>
    </row>
    <row r="178" spans="1:11" x14ac:dyDescent="0.2">
      <c r="A178" s="37"/>
      <c r="B178" s="36"/>
      <c r="C178" s="812"/>
      <c r="D178" s="694"/>
      <c r="E178" s="691"/>
      <c r="F178" s="691"/>
      <c r="G178" s="691"/>
      <c r="H178" s="667"/>
      <c r="I178" s="692"/>
      <c r="J178" s="693"/>
    </row>
    <row r="179" spans="1:11" x14ac:dyDescent="0.2">
      <c r="A179" s="37"/>
      <c r="B179" s="36"/>
      <c r="C179" s="812"/>
      <c r="D179" s="694"/>
      <c r="E179" s="691"/>
      <c r="F179" s="691"/>
      <c r="G179" s="691"/>
      <c r="H179" s="667"/>
      <c r="I179" s="692"/>
      <c r="J179" s="693"/>
    </row>
    <row r="180" spans="1:11" ht="12" customHeight="1" x14ac:dyDescent="0.2">
      <c r="A180" s="37"/>
      <c r="B180" s="36"/>
      <c r="C180" s="812"/>
      <c r="D180" s="694"/>
      <c r="E180" s="691"/>
      <c r="F180" s="691"/>
      <c r="G180" s="691"/>
      <c r="H180" s="667"/>
      <c r="I180" s="692"/>
      <c r="J180" s="693"/>
    </row>
    <row r="181" spans="1:11" ht="12.75" customHeight="1" x14ac:dyDescent="0.2">
      <c r="A181" s="37"/>
      <c r="B181" s="36"/>
      <c r="C181" s="812"/>
      <c r="D181" s="694"/>
      <c r="E181" s="691"/>
      <c r="F181" s="691"/>
      <c r="G181" s="691"/>
      <c r="H181" s="667"/>
      <c r="I181" s="692"/>
      <c r="J181" s="693"/>
    </row>
    <row r="182" spans="1:11" ht="12" customHeight="1" x14ac:dyDescent="0.2">
      <c r="A182" s="37"/>
      <c r="B182" s="36"/>
      <c r="C182" s="812"/>
      <c r="D182" s="694"/>
      <c r="E182" s="691"/>
      <c r="F182" s="691"/>
      <c r="G182" s="691"/>
      <c r="H182" s="667"/>
      <c r="I182" s="692"/>
      <c r="J182" s="693"/>
    </row>
    <row r="183" spans="1:11" ht="15.75" thickBot="1" x14ac:dyDescent="0.3">
      <c r="A183" s="40"/>
      <c r="B183" s="163" t="s">
        <v>111</v>
      </c>
      <c r="C183" s="817"/>
      <c r="D183" s="695"/>
      <c r="E183" s="698"/>
      <c r="F183" s="698"/>
      <c r="G183" s="698"/>
      <c r="H183" s="697"/>
      <c r="I183" s="699"/>
      <c r="J183" s="699">
        <f>SUM(J155:J181)</f>
        <v>873603.78</v>
      </c>
      <c r="K183" s="672">
        <v>5</v>
      </c>
    </row>
    <row r="184" spans="1:11" ht="15" thickTop="1" x14ac:dyDescent="0.2">
      <c r="A184" s="37"/>
      <c r="B184" s="36"/>
      <c r="C184" s="812"/>
      <c r="D184" s="694"/>
      <c r="E184" s="691"/>
      <c r="F184" s="691"/>
      <c r="G184" s="691"/>
      <c r="H184" s="667"/>
      <c r="I184" s="692"/>
      <c r="J184" s="693"/>
    </row>
    <row r="185" spans="1:11" ht="15" x14ac:dyDescent="0.2">
      <c r="A185" s="37"/>
      <c r="B185" s="46" t="s">
        <v>1158</v>
      </c>
      <c r="C185" s="812"/>
      <c r="D185" s="694"/>
      <c r="E185" s="691"/>
      <c r="F185" s="691"/>
      <c r="G185" s="691"/>
      <c r="H185" s="667"/>
      <c r="I185" s="692"/>
      <c r="J185" s="693"/>
    </row>
    <row r="186" spans="1:11" x14ac:dyDescent="0.2">
      <c r="A186" s="37"/>
      <c r="B186" s="36"/>
      <c r="C186" s="812"/>
      <c r="D186" s="694"/>
      <c r="E186" s="691"/>
      <c r="F186" s="691"/>
      <c r="G186" s="691"/>
      <c r="H186" s="667"/>
      <c r="I186" s="692"/>
      <c r="J186" s="693"/>
    </row>
    <row r="187" spans="1:11" ht="28.5" x14ac:dyDescent="0.2">
      <c r="A187" s="37"/>
      <c r="B187" s="34" t="s">
        <v>1163</v>
      </c>
      <c r="C187" s="812"/>
      <c r="D187" s="694"/>
      <c r="E187" s="691"/>
      <c r="F187" s="691"/>
      <c r="G187" s="691"/>
      <c r="H187" s="667"/>
      <c r="I187" s="692"/>
      <c r="J187" s="693"/>
    </row>
    <row r="188" spans="1:11" ht="9.9499999999999993" customHeight="1" x14ac:dyDescent="0.2">
      <c r="A188" s="37"/>
      <c r="B188" s="36"/>
      <c r="C188" s="812"/>
      <c r="D188" s="690"/>
      <c r="E188" s="667"/>
      <c r="F188" s="691"/>
      <c r="G188" s="691"/>
      <c r="H188" s="667"/>
      <c r="I188" s="692"/>
      <c r="J188" s="693"/>
    </row>
    <row r="189" spans="1:11" ht="57" x14ac:dyDescent="0.2">
      <c r="A189" s="37" t="s">
        <v>77</v>
      </c>
      <c r="B189" s="38" t="s">
        <v>1164</v>
      </c>
      <c r="C189" s="825">
        <v>1</v>
      </c>
      <c r="D189" s="690" t="s">
        <v>199</v>
      </c>
      <c r="E189" s="667">
        <v>859.23</v>
      </c>
      <c r="F189" s="667">
        <v>270.23</v>
      </c>
      <c r="G189" s="667">
        <v>722.93</v>
      </c>
      <c r="H189" s="667">
        <v>220590.86</v>
      </c>
      <c r="I189" s="668">
        <f>SUM(E189:H189)</f>
        <v>222443.25</v>
      </c>
      <c r="J189" s="669">
        <f>I189*C189</f>
        <v>222443.25</v>
      </c>
      <c r="K189" s="670"/>
    </row>
    <row r="190" spans="1:11" ht="9.9499999999999993" customHeight="1" x14ac:dyDescent="0.2">
      <c r="A190" s="37"/>
      <c r="B190" s="38"/>
      <c r="C190" s="825"/>
      <c r="D190" s="690"/>
      <c r="E190" s="667"/>
      <c r="F190" s="691"/>
      <c r="G190" s="691"/>
      <c r="H190" s="667"/>
      <c r="I190" s="692"/>
      <c r="J190" s="693"/>
    </row>
    <row r="191" spans="1:11" ht="57" x14ac:dyDescent="0.2">
      <c r="A191" s="37" t="s">
        <v>78</v>
      </c>
      <c r="B191" s="38" t="s">
        <v>1165</v>
      </c>
      <c r="C191" s="825">
        <v>1</v>
      </c>
      <c r="D191" s="690" t="s">
        <v>199</v>
      </c>
      <c r="E191" s="667">
        <v>859.23</v>
      </c>
      <c r="F191" s="667">
        <v>270.23</v>
      </c>
      <c r="G191" s="667">
        <v>722.93</v>
      </c>
      <c r="H191" s="667">
        <v>220590.86</v>
      </c>
      <c r="I191" s="668">
        <f>SUM(E191:H191)</f>
        <v>222443.25</v>
      </c>
      <c r="J191" s="669">
        <f>I191*C191</f>
        <v>222443.25</v>
      </c>
      <c r="K191" s="670"/>
    </row>
    <row r="192" spans="1:11" ht="9.9499999999999993" customHeight="1" x14ac:dyDescent="0.2">
      <c r="A192" s="37"/>
      <c r="B192" s="71"/>
      <c r="C192" s="825"/>
      <c r="D192" s="690"/>
      <c r="E192" s="667"/>
      <c r="F192" s="691"/>
      <c r="G192" s="691"/>
      <c r="H192" s="667"/>
      <c r="I192" s="692"/>
      <c r="J192" s="693"/>
    </row>
    <row r="193" spans="1:11" ht="57" x14ac:dyDescent="0.2">
      <c r="A193" s="37" t="s">
        <v>79</v>
      </c>
      <c r="B193" s="38" t="s">
        <v>1166</v>
      </c>
      <c r="C193" s="825">
        <v>1</v>
      </c>
      <c r="D193" s="690" t="s">
        <v>199</v>
      </c>
      <c r="E193" s="667">
        <v>859.23</v>
      </c>
      <c r="F193" s="667">
        <v>270.23</v>
      </c>
      <c r="G193" s="667">
        <v>722.93</v>
      </c>
      <c r="H193" s="667">
        <v>229394.6</v>
      </c>
      <c r="I193" s="668">
        <f>SUM(E193:H193)</f>
        <v>231246.99</v>
      </c>
      <c r="J193" s="669">
        <f>I193*C193</f>
        <v>231246.99</v>
      </c>
      <c r="K193" s="670"/>
    </row>
    <row r="194" spans="1:11" ht="9.9499999999999993" customHeight="1" x14ac:dyDescent="0.2">
      <c r="A194" s="37"/>
      <c r="B194" s="36"/>
      <c r="C194" s="812"/>
      <c r="D194" s="690"/>
      <c r="E194" s="667"/>
      <c r="F194" s="691"/>
      <c r="G194" s="691"/>
      <c r="H194" s="667"/>
      <c r="I194" s="692"/>
      <c r="J194" s="693"/>
    </row>
    <row r="195" spans="1:11" ht="57" x14ac:dyDescent="0.2">
      <c r="A195" s="37" t="s">
        <v>80</v>
      </c>
      <c r="B195" s="38" t="s">
        <v>1167</v>
      </c>
      <c r="C195" s="825">
        <v>1</v>
      </c>
      <c r="D195" s="690" t="s">
        <v>199</v>
      </c>
      <c r="E195" s="667">
        <v>859.23</v>
      </c>
      <c r="F195" s="667">
        <v>270.23</v>
      </c>
      <c r="G195" s="667">
        <v>722.93</v>
      </c>
      <c r="H195" s="667">
        <v>227031.35</v>
      </c>
      <c r="I195" s="668">
        <f>SUM(E195:H195)</f>
        <v>228883.74</v>
      </c>
      <c r="J195" s="669">
        <f>I195*C195</f>
        <v>228883.74</v>
      </c>
      <c r="K195" s="670"/>
    </row>
    <row r="196" spans="1:11" ht="9.9499999999999993" customHeight="1" x14ac:dyDescent="0.2">
      <c r="A196" s="37"/>
      <c r="B196" s="36"/>
      <c r="C196" s="812"/>
      <c r="D196" s="690"/>
      <c r="E196" s="667"/>
      <c r="F196" s="691"/>
      <c r="G196" s="691"/>
      <c r="H196" s="667"/>
      <c r="I196" s="692"/>
      <c r="J196" s="693"/>
    </row>
    <row r="197" spans="1:11" ht="57" x14ac:dyDescent="0.2">
      <c r="A197" s="37" t="s">
        <v>81</v>
      </c>
      <c r="B197" s="38" t="s">
        <v>1168</v>
      </c>
      <c r="C197" s="825">
        <v>1</v>
      </c>
      <c r="D197" s="690" t="s">
        <v>199</v>
      </c>
      <c r="E197" s="667">
        <v>859.23</v>
      </c>
      <c r="F197" s="667">
        <v>270.23</v>
      </c>
      <c r="G197" s="667">
        <v>722.93</v>
      </c>
      <c r="H197" s="667">
        <v>220590.86</v>
      </c>
      <c r="I197" s="668">
        <f>SUM(E197:H197)</f>
        <v>222443.25</v>
      </c>
      <c r="J197" s="669">
        <f>I197*C197</f>
        <v>222443.25</v>
      </c>
      <c r="K197" s="670"/>
    </row>
    <row r="198" spans="1:11" x14ac:dyDescent="0.2">
      <c r="A198" s="37"/>
      <c r="B198" s="38"/>
      <c r="C198" s="825"/>
      <c r="D198" s="690"/>
      <c r="E198" s="667"/>
      <c r="F198" s="691"/>
      <c r="G198" s="691"/>
      <c r="H198" s="667"/>
      <c r="I198" s="692"/>
      <c r="J198" s="693"/>
    </row>
    <row r="199" spans="1:11" x14ac:dyDescent="0.2">
      <c r="A199" s="37"/>
      <c r="B199" s="38"/>
      <c r="C199" s="825"/>
      <c r="D199" s="690"/>
      <c r="E199" s="667"/>
      <c r="F199" s="691"/>
      <c r="G199" s="691"/>
      <c r="H199" s="667"/>
      <c r="I199" s="692"/>
      <c r="J199" s="693"/>
    </row>
    <row r="200" spans="1:11" x14ac:dyDescent="0.2">
      <c r="A200" s="37"/>
      <c r="B200" s="38"/>
      <c r="C200" s="825"/>
      <c r="D200" s="690"/>
      <c r="E200" s="667"/>
      <c r="F200" s="691"/>
      <c r="G200" s="691"/>
      <c r="H200" s="667"/>
      <c r="I200" s="692"/>
      <c r="J200" s="693"/>
    </row>
    <row r="201" spans="1:11" x14ac:dyDescent="0.2">
      <c r="A201" s="37"/>
      <c r="B201" s="38"/>
      <c r="C201" s="825"/>
      <c r="D201" s="690"/>
      <c r="E201" s="667"/>
      <c r="F201" s="691"/>
      <c r="G201" s="691"/>
      <c r="H201" s="667"/>
      <c r="I201" s="692"/>
      <c r="J201" s="693"/>
    </row>
    <row r="202" spans="1:11" hidden="1" x14ac:dyDescent="0.2">
      <c r="A202" s="37"/>
      <c r="B202" s="38"/>
      <c r="C202" s="825"/>
      <c r="D202" s="690"/>
      <c r="E202" s="667"/>
      <c r="F202" s="691"/>
      <c r="G202" s="691"/>
      <c r="H202" s="667"/>
      <c r="I202" s="692"/>
      <c r="J202" s="693"/>
    </row>
    <row r="203" spans="1:11" hidden="1" x14ac:dyDescent="0.2">
      <c r="A203" s="37"/>
      <c r="B203" s="38"/>
      <c r="C203" s="825"/>
      <c r="D203" s="690"/>
      <c r="E203" s="667"/>
      <c r="F203" s="691"/>
      <c r="G203" s="691"/>
      <c r="H203" s="667"/>
      <c r="I203" s="692"/>
      <c r="J203" s="693"/>
    </row>
    <row r="204" spans="1:11" x14ac:dyDescent="0.2">
      <c r="A204" s="37"/>
      <c r="B204" s="38"/>
      <c r="C204" s="825"/>
      <c r="D204" s="690"/>
      <c r="E204" s="667"/>
      <c r="F204" s="691"/>
      <c r="G204" s="691"/>
      <c r="H204" s="667"/>
      <c r="I204" s="692"/>
      <c r="J204" s="693"/>
    </row>
    <row r="205" spans="1:11" ht="13.5" customHeight="1" x14ac:dyDescent="0.2">
      <c r="A205" s="37"/>
      <c r="B205" s="38"/>
      <c r="C205" s="825"/>
      <c r="D205" s="690"/>
      <c r="E205" s="667"/>
      <c r="F205" s="691"/>
      <c r="G205" s="691"/>
      <c r="H205" s="667"/>
      <c r="I205" s="692"/>
      <c r="J205" s="693"/>
    </row>
    <row r="206" spans="1:11" ht="12.75" customHeight="1" x14ac:dyDescent="0.2">
      <c r="A206" s="37"/>
      <c r="B206" s="38"/>
      <c r="C206" s="825"/>
      <c r="D206" s="690"/>
      <c r="E206" s="667"/>
      <c r="F206" s="691"/>
      <c r="G206" s="691"/>
      <c r="H206" s="667"/>
      <c r="I206" s="692"/>
      <c r="J206" s="693"/>
    </row>
    <row r="207" spans="1:11" ht="12.75" customHeight="1" x14ac:dyDescent="0.2">
      <c r="A207" s="37"/>
      <c r="B207" s="38"/>
      <c r="C207" s="825"/>
      <c r="D207" s="690"/>
      <c r="E207" s="667"/>
      <c r="F207" s="691"/>
      <c r="G207" s="691"/>
      <c r="H207" s="667"/>
      <c r="I207" s="692"/>
      <c r="J207" s="693"/>
    </row>
    <row r="208" spans="1:11" ht="11.25" customHeight="1" x14ac:dyDescent="0.2">
      <c r="A208" s="37"/>
      <c r="B208" s="36"/>
      <c r="C208" s="812"/>
      <c r="D208" s="690"/>
      <c r="E208" s="667"/>
      <c r="F208" s="691"/>
      <c r="G208" s="691"/>
      <c r="H208" s="667"/>
      <c r="I208" s="692"/>
      <c r="J208" s="693"/>
    </row>
    <row r="209" spans="1:11" ht="15.75" thickBot="1" x14ac:dyDescent="0.3">
      <c r="A209" s="40"/>
      <c r="B209" s="163" t="s">
        <v>111</v>
      </c>
      <c r="C209" s="817"/>
      <c r="D209" s="695"/>
      <c r="E209" s="698"/>
      <c r="F209" s="698"/>
      <c r="G209" s="698"/>
      <c r="H209" s="697"/>
      <c r="I209" s="699"/>
      <c r="J209" s="699">
        <f>SUM(J188:J207)</f>
        <v>1127460.48</v>
      </c>
      <c r="K209" s="672">
        <v>6</v>
      </c>
    </row>
    <row r="210" spans="1:11" ht="15" thickTop="1" x14ac:dyDescent="0.2">
      <c r="A210" s="37"/>
      <c r="B210" s="36"/>
      <c r="C210" s="812"/>
      <c r="D210" s="694"/>
      <c r="E210" s="691"/>
      <c r="F210" s="691"/>
      <c r="G210" s="691"/>
      <c r="H210" s="667"/>
      <c r="I210" s="692"/>
      <c r="J210" s="693"/>
    </row>
    <row r="211" spans="1:11" ht="15" x14ac:dyDescent="0.2">
      <c r="A211" s="37"/>
      <c r="B211" s="46" t="s">
        <v>1158</v>
      </c>
      <c r="C211" s="812"/>
      <c r="D211" s="694"/>
      <c r="E211" s="691"/>
      <c r="F211" s="691"/>
      <c r="G211" s="691"/>
      <c r="H211" s="667"/>
      <c r="I211" s="692"/>
      <c r="J211" s="693"/>
    </row>
    <row r="212" spans="1:11" x14ac:dyDescent="0.2">
      <c r="A212" s="37"/>
      <c r="B212" s="36"/>
      <c r="C212" s="812"/>
      <c r="D212" s="694"/>
      <c r="E212" s="691"/>
      <c r="F212" s="691"/>
      <c r="G212" s="691"/>
      <c r="H212" s="667"/>
      <c r="I212" s="692"/>
      <c r="J212" s="693"/>
    </row>
    <row r="213" spans="1:11" ht="28.5" x14ac:dyDescent="0.2">
      <c r="A213" s="37"/>
      <c r="B213" s="34" t="s">
        <v>1163</v>
      </c>
      <c r="C213" s="812"/>
      <c r="D213" s="690"/>
      <c r="E213" s="667"/>
      <c r="F213" s="691"/>
      <c r="G213" s="691"/>
      <c r="H213" s="667"/>
      <c r="I213" s="692"/>
      <c r="J213" s="693"/>
    </row>
    <row r="214" spans="1:11" ht="9.9499999999999993" customHeight="1" x14ac:dyDescent="0.2">
      <c r="A214" s="37"/>
      <c r="B214" s="36"/>
      <c r="C214" s="812"/>
      <c r="D214" s="690"/>
      <c r="E214" s="667"/>
      <c r="F214" s="691"/>
      <c r="G214" s="691"/>
      <c r="H214" s="667"/>
      <c r="I214" s="692"/>
      <c r="J214" s="693"/>
    </row>
    <row r="215" spans="1:11" ht="57" x14ac:dyDescent="0.2">
      <c r="A215" s="37" t="s">
        <v>77</v>
      </c>
      <c r="B215" s="38" t="s">
        <v>1169</v>
      </c>
      <c r="C215" s="825">
        <v>1</v>
      </c>
      <c r="D215" s="690" t="s">
        <v>199</v>
      </c>
      <c r="E215" s="667">
        <v>859.23</v>
      </c>
      <c r="F215" s="667">
        <v>270.23</v>
      </c>
      <c r="G215" s="667">
        <v>722.93</v>
      </c>
      <c r="H215" s="667">
        <v>220590.86</v>
      </c>
      <c r="I215" s="668">
        <f>SUM(E215:H215)</f>
        <v>222443.25</v>
      </c>
      <c r="J215" s="669">
        <f>I215*C215</f>
        <v>222443.25</v>
      </c>
      <c r="K215" s="670"/>
    </row>
    <row r="216" spans="1:11" ht="9.9499999999999993" customHeight="1" x14ac:dyDescent="0.2">
      <c r="A216" s="37"/>
      <c r="B216" s="38"/>
      <c r="C216" s="825"/>
      <c r="D216" s="690"/>
      <c r="E216" s="667"/>
      <c r="F216" s="691"/>
      <c r="G216" s="691"/>
      <c r="H216" s="667"/>
      <c r="I216" s="692"/>
      <c r="J216" s="693"/>
    </row>
    <row r="217" spans="1:11" ht="57" x14ac:dyDescent="0.2">
      <c r="A217" s="37" t="s">
        <v>78</v>
      </c>
      <c r="B217" s="38" t="s">
        <v>1170</v>
      </c>
      <c r="C217" s="825">
        <v>1</v>
      </c>
      <c r="D217" s="690" t="s">
        <v>199</v>
      </c>
      <c r="E217" s="667">
        <v>859.23</v>
      </c>
      <c r="F217" s="667">
        <v>270.23</v>
      </c>
      <c r="G217" s="667">
        <v>722.93</v>
      </c>
      <c r="H217" s="667">
        <v>220590.86</v>
      </c>
      <c r="I217" s="668">
        <f>SUM(E217:H217)</f>
        <v>222443.25</v>
      </c>
      <c r="J217" s="669">
        <f>I217*C217</f>
        <v>222443.25</v>
      </c>
      <c r="K217" s="670"/>
    </row>
    <row r="218" spans="1:11" ht="9.9499999999999993" customHeight="1" x14ac:dyDescent="0.2">
      <c r="A218" s="37"/>
      <c r="B218" s="36"/>
      <c r="C218" s="812"/>
      <c r="D218" s="690"/>
      <c r="E218" s="667"/>
      <c r="F218" s="691"/>
      <c r="G218" s="691"/>
      <c r="H218" s="667"/>
      <c r="I218" s="692"/>
      <c r="J218" s="693"/>
    </row>
    <row r="219" spans="1:11" ht="57" x14ac:dyDescent="0.2">
      <c r="A219" s="37" t="s">
        <v>79</v>
      </c>
      <c r="B219" s="38" t="s">
        <v>1171</v>
      </c>
      <c r="C219" s="825">
        <v>1</v>
      </c>
      <c r="D219" s="690" t="s">
        <v>199</v>
      </c>
      <c r="E219" s="667">
        <v>859.23</v>
      </c>
      <c r="F219" s="667">
        <v>270.23</v>
      </c>
      <c r="G219" s="667">
        <v>722.93</v>
      </c>
      <c r="H219" s="667">
        <v>220590.86</v>
      </c>
      <c r="I219" s="668">
        <f>SUM(E219:H219)</f>
        <v>222443.25</v>
      </c>
      <c r="J219" s="669">
        <f>I219*C219</f>
        <v>222443.25</v>
      </c>
      <c r="K219" s="670"/>
    </row>
    <row r="220" spans="1:11" ht="9.9499999999999993" customHeight="1" x14ac:dyDescent="0.2">
      <c r="A220" s="37"/>
      <c r="B220" s="38"/>
      <c r="C220" s="825"/>
      <c r="D220" s="690"/>
      <c r="E220" s="667"/>
      <c r="F220" s="691"/>
      <c r="G220" s="691"/>
      <c r="H220" s="667"/>
      <c r="I220" s="692"/>
      <c r="J220" s="693"/>
    </row>
    <row r="221" spans="1:11" ht="57" x14ac:dyDescent="0.2">
      <c r="A221" s="37" t="s">
        <v>80</v>
      </c>
      <c r="B221" s="38" t="s">
        <v>1172</v>
      </c>
      <c r="C221" s="825">
        <v>1</v>
      </c>
      <c r="D221" s="690" t="s">
        <v>199</v>
      </c>
      <c r="E221" s="667">
        <v>859.23</v>
      </c>
      <c r="F221" s="667">
        <v>270.23</v>
      </c>
      <c r="G221" s="667">
        <v>722.93</v>
      </c>
      <c r="H221" s="667">
        <v>338171.21</v>
      </c>
      <c r="I221" s="668">
        <f>SUM(E221:H221)</f>
        <v>340023.6</v>
      </c>
      <c r="J221" s="669">
        <f>I221*C221</f>
        <v>340023.6</v>
      </c>
      <c r="K221" s="670"/>
    </row>
    <row r="222" spans="1:11" ht="9.9499999999999993" customHeight="1" x14ac:dyDescent="0.2">
      <c r="A222" s="37"/>
      <c r="B222" s="36"/>
      <c r="C222" s="812"/>
      <c r="D222" s="690"/>
      <c r="E222" s="667"/>
      <c r="F222" s="691"/>
      <c r="G222" s="691"/>
      <c r="H222" s="667"/>
      <c r="I222" s="692"/>
      <c r="J222" s="693"/>
    </row>
    <row r="223" spans="1:11" ht="57" x14ac:dyDescent="0.2">
      <c r="A223" s="37" t="s">
        <v>81</v>
      </c>
      <c r="B223" s="38" t="s">
        <v>1173</v>
      </c>
      <c r="C223" s="825">
        <v>1</v>
      </c>
      <c r="D223" s="690" t="s">
        <v>199</v>
      </c>
      <c r="E223" s="667">
        <v>859.23</v>
      </c>
      <c r="F223" s="667">
        <v>270.23</v>
      </c>
      <c r="G223" s="667">
        <v>722.93</v>
      </c>
      <c r="H223" s="667">
        <v>220590.86</v>
      </c>
      <c r="I223" s="668">
        <f>SUM(E223:H223)</f>
        <v>222443.25</v>
      </c>
      <c r="J223" s="669">
        <f>I223*C223</f>
        <v>222443.25</v>
      </c>
      <c r="K223" s="670"/>
    </row>
    <row r="224" spans="1:11" x14ac:dyDescent="0.2">
      <c r="A224" s="37"/>
      <c r="B224" s="38"/>
      <c r="C224" s="825"/>
      <c r="D224" s="690"/>
      <c r="E224" s="667"/>
      <c r="F224" s="691"/>
      <c r="G224" s="691"/>
      <c r="H224" s="667"/>
      <c r="I224" s="692"/>
      <c r="J224" s="693"/>
    </row>
    <row r="225" spans="1:11" x14ac:dyDescent="0.2">
      <c r="A225" s="37"/>
      <c r="B225" s="38"/>
      <c r="C225" s="825"/>
      <c r="D225" s="690"/>
      <c r="E225" s="667"/>
      <c r="F225" s="691"/>
      <c r="G225" s="691"/>
      <c r="H225" s="667"/>
      <c r="I225" s="692"/>
      <c r="J225" s="693"/>
    </row>
    <row r="226" spans="1:11" x14ac:dyDescent="0.2">
      <c r="A226" s="37"/>
      <c r="B226" s="38"/>
      <c r="C226" s="825"/>
      <c r="D226" s="690"/>
      <c r="E226" s="667"/>
      <c r="F226" s="691"/>
      <c r="G226" s="691"/>
      <c r="H226" s="667"/>
      <c r="I226" s="692"/>
      <c r="J226" s="693"/>
    </row>
    <row r="227" spans="1:11" x14ac:dyDescent="0.2">
      <c r="A227" s="37"/>
      <c r="B227" s="38"/>
      <c r="C227" s="825"/>
      <c r="D227" s="690"/>
      <c r="E227" s="667"/>
      <c r="F227" s="691"/>
      <c r="G227" s="691"/>
      <c r="H227" s="667"/>
      <c r="I227" s="692"/>
      <c r="J227" s="693"/>
    </row>
    <row r="228" spans="1:11" x14ac:dyDescent="0.2">
      <c r="A228" s="37"/>
      <c r="B228" s="38"/>
      <c r="C228" s="825"/>
      <c r="D228" s="690"/>
      <c r="E228" s="667"/>
      <c r="F228" s="691"/>
      <c r="G228" s="691"/>
      <c r="H228" s="667"/>
      <c r="I228" s="692"/>
      <c r="J228" s="693"/>
    </row>
    <row r="229" spans="1:11" x14ac:dyDescent="0.2">
      <c r="A229" s="37"/>
      <c r="B229" s="38"/>
      <c r="C229" s="825"/>
      <c r="D229" s="690"/>
      <c r="E229" s="667"/>
      <c r="F229" s="691"/>
      <c r="G229" s="691"/>
      <c r="H229" s="667"/>
      <c r="I229" s="692"/>
      <c r="J229" s="693"/>
    </row>
    <row r="230" spans="1:11" hidden="1" x14ac:dyDescent="0.2">
      <c r="A230" s="37"/>
      <c r="B230" s="38"/>
      <c r="C230" s="825"/>
      <c r="D230" s="690"/>
      <c r="E230" s="667"/>
      <c r="F230" s="691"/>
      <c r="G230" s="691"/>
      <c r="H230" s="667"/>
      <c r="I230" s="692"/>
      <c r="J230" s="693"/>
    </row>
    <row r="231" spans="1:11" ht="1.5" customHeight="1" x14ac:dyDescent="0.2">
      <c r="A231" s="37"/>
      <c r="B231" s="38"/>
      <c r="C231" s="825"/>
      <c r="D231" s="690"/>
      <c r="E231" s="667"/>
      <c r="F231" s="691"/>
      <c r="G231" s="691"/>
      <c r="H231" s="667"/>
      <c r="I231" s="692"/>
      <c r="J231" s="693"/>
    </row>
    <row r="232" spans="1:11" ht="12" customHeight="1" x14ac:dyDescent="0.2">
      <c r="A232" s="37"/>
      <c r="B232" s="38"/>
      <c r="C232" s="825"/>
      <c r="D232" s="690"/>
      <c r="E232" s="667"/>
      <c r="F232" s="691"/>
      <c r="G232" s="691"/>
      <c r="H232" s="667"/>
      <c r="I232" s="692"/>
      <c r="J232" s="693"/>
    </row>
    <row r="233" spans="1:11" ht="11.25" customHeight="1" x14ac:dyDescent="0.2">
      <c r="A233" s="37"/>
      <c r="B233" s="38"/>
      <c r="C233" s="825"/>
      <c r="D233" s="690"/>
      <c r="E233" s="667"/>
      <c r="F233" s="691"/>
      <c r="G233" s="691"/>
      <c r="H233" s="667"/>
      <c r="I233" s="692"/>
      <c r="J233" s="693"/>
    </row>
    <row r="234" spans="1:11" ht="11.25" customHeight="1" x14ac:dyDescent="0.2">
      <c r="A234" s="37"/>
      <c r="B234" s="36"/>
      <c r="C234" s="812"/>
      <c r="D234" s="690"/>
      <c r="E234" s="667"/>
      <c r="F234" s="691"/>
      <c r="G234" s="691"/>
      <c r="H234" s="667"/>
      <c r="I234" s="692"/>
      <c r="J234" s="693"/>
    </row>
    <row r="235" spans="1:11" ht="15.75" thickBot="1" x14ac:dyDescent="0.3">
      <c r="A235" s="40"/>
      <c r="B235" s="163" t="s">
        <v>111</v>
      </c>
      <c r="C235" s="817"/>
      <c r="D235" s="695"/>
      <c r="E235" s="698"/>
      <c r="F235" s="698"/>
      <c r="G235" s="698"/>
      <c r="H235" s="697"/>
      <c r="I235" s="699"/>
      <c r="J235" s="699">
        <f>SUM(J214:J233)</f>
        <v>1229796.6000000001</v>
      </c>
      <c r="K235" s="672">
        <v>7</v>
      </c>
    </row>
    <row r="236" spans="1:11" ht="15" thickTop="1" x14ac:dyDescent="0.2">
      <c r="A236" s="37"/>
      <c r="B236" s="36"/>
      <c r="C236" s="812"/>
      <c r="D236" s="694"/>
      <c r="E236" s="691"/>
      <c r="F236" s="691"/>
      <c r="G236" s="691"/>
      <c r="H236" s="667"/>
      <c r="I236" s="692"/>
      <c r="J236" s="693"/>
    </row>
    <row r="237" spans="1:11" ht="15" x14ac:dyDescent="0.2">
      <c r="A237" s="37"/>
      <c r="B237" s="46" t="s">
        <v>1158</v>
      </c>
      <c r="C237" s="812"/>
      <c r="D237" s="694"/>
      <c r="E237" s="691"/>
      <c r="F237" s="691"/>
      <c r="G237" s="691"/>
      <c r="H237" s="667"/>
      <c r="I237" s="692"/>
      <c r="J237" s="693"/>
    </row>
    <row r="238" spans="1:11" x14ac:dyDescent="0.2">
      <c r="A238" s="37"/>
      <c r="B238" s="36"/>
      <c r="C238" s="812"/>
      <c r="D238" s="694"/>
      <c r="E238" s="691"/>
      <c r="F238" s="691"/>
      <c r="G238" s="691"/>
      <c r="H238" s="667"/>
      <c r="I238" s="692"/>
      <c r="J238" s="693"/>
    </row>
    <row r="239" spans="1:11" ht="28.5" x14ac:dyDescent="0.2">
      <c r="A239" s="37"/>
      <c r="B239" s="34" t="s">
        <v>3745</v>
      </c>
      <c r="C239" s="812"/>
      <c r="D239" s="690"/>
      <c r="E239" s="667"/>
      <c r="F239" s="691"/>
      <c r="G239" s="691"/>
      <c r="H239" s="667"/>
      <c r="I239" s="692"/>
      <c r="J239" s="693"/>
    </row>
    <row r="240" spans="1:11" ht="9.9499999999999993" customHeight="1" x14ac:dyDescent="0.2">
      <c r="A240" s="37"/>
      <c r="B240" s="36"/>
      <c r="C240" s="812"/>
      <c r="D240" s="690"/>
      <c r="E240" s="667"/>
      <c r="F240" s="691"/>
      <c r="G240" s="691"/>
      <c r="H240" s="667"/>
      <c r="I240" s="692"/>
      <c r="J240" s="693"/>
    </row>
    <row r="241" spans="1:11" ht="57" x14ac:dyDescent="0.2">
      <c r="A241" s="37" t="s">
        <v>77</v>
      </c>
      <c r="B241" s="38" t="s">
        <v>1174</v>
      </c>
      <c r="C241" s="825">
        <v>1</v>
      </c>
      <c r="D241" s="690" t="s">
        <v>199</v>
      </c>
      <c r="E241" s="667">
        <v>859.23</v>
      </c>
      <c r="F241" s="667">
        <v>270.23</v>
      </c>
      <c r="G241" s="667">
        <v>722.93</v>
      </c>
      <c r="H241" s="667">
        <v>220590.86</v>
      </c>
      <c r="I241" s="668">
        <f>SUM(E241:H241)</f>
        <v>222443.25</v>
      </c>
      <c r="J241" s="669">
        <f>I241*C241</f>
        <v>222443.25</v>
      </c>
      <c r="K241" s="670"/>
    </row>
    <row r="242" spans="1:11" ht="9.9499999999999993" customHeight="1" x14ac:dyDescent="0.2">
      <c r="A242" s="37"/>
      <c r="B242" s="36"/>
      <c r="C242" s="812"/>
      <c r="D242" s="694"/>
      <c r="E242" s="691"/>
      <c r="F242" s="691"/>
      <c r="G242" s="691"/>
      <c r="H242" s="667"/>
      <c r="I242" s="692"/>
      <c r="J242" s="693"/>
    </row>
    <row r="243" spans="1:11" ht="57" x14ac:dyDescent="0.2">
      <c r="A243" s="37" t="s">
        <v>78</v>
      </c>
      <c r="B243" s="38" t="s">
        <v>1175</v>
      </c>
      <c r="C243" s="825">
        <v>1</v>
      </c>
      <c r="D243" s="690" t="s">
        <v>199</v>
      </c>
      <c r="E243" s="667">
        <v>859.23</v>
      </c>
      <c r="F243" s="667">
        <v>270.23</v>
      </c>
      <c r="G243" s="667">
        <v>722.93</v>
      </c>
      <c r="H243" s="667">
        <v>220590.86</v>
      </c>
      <c r="I243" s="668">
        <f>SUM(E243:H243)</f>
        <v>222443.25</v>
      </c>
      <c r="J243" s="669">
        <f>I243*C243</f>
        <v>222443.25</v>
      </c>
      <c r="K243" s="670"/>
    </row>
    <row r="244" spans="1:11" x14ac:dyDescent="0.2">
      <c r="A244" s="37"/>
      <c r="B244" s="36"/>
      <c r="C244" s="812"/>
      <c r="D244" s="694"/>
      <c r="E244" s="691"/>
      <c r="F244" s="691"/>
      <c r="G244" s="691"/>
      <c r="H244" s="667"/>
      <c r="I244" s="692"/>
      <c r="J244" s="693"/>
    </row>
    <row r="245" spans="1:11" ht="15" x14ac:dyDescent="0.2">
      <c r="A245" s="37"/>
      <c r="B245" s="46" t="s">
        <v>1176</v>
      </c>
      <c r="C245" s="825"/>
      <c r="D245" s="690"/>
      <c r="E245" s="667"/>
      <c r="F245" s="691"/>
      <c r="G245" s="691"/>
      <c r="H245" s="667"/>
      <c r="I245" s="692"/>
      <c r="J245" s="693"/>
    </row>
    <row r="246" spans="1:11" x14ac:dyDescent="0.2">
      <c r="A246" s="37"/>
      <c r="B246" s="38"/>
      <c r="C246" s="825"/>
      <c r="D246" s="690"/>
      <c r="E246" s="667"/>
      <c r="F246" s="691"/>
      <c r="G246" s="691"/>
      <c r="H246" s="667"/>
      <c r="I246" s="692"/>
      <c r="J246" s="693"/>
    </row>
    <row r="247" spans="1:11" ht="42.75" x14ac:dyDescent="0.2">
      <c r="A247" s="37"/>
      <c r="B247" s="34" t="s">
        <v>1177</v>
      </c>
      <c r="C247" s="825"/>
      <c r="D247" s="690"/>
      <c r="E247" s="667"/>
      <c r="F247" s="691"/>
      <c r="G247" s="691"/>
      <c r="H247" s="667"/>
      <c r="I247" s="692"/>
      <c r="J247" s="693"/>
    </row>
    <row r="248" spans="1:11" ht="9.9499999999999993" customHeight="1" x14ac:dyDescent="0.2">
      <c r="A248" s="37"/>
      <c r="B248" s="34"/>
      <c r="C248" s="825"/>
      <c r="D248" s="690"/>
      <c r="E248" s="667"/>
      <c r="F248" s="691"/>
      <c r="G248" s="691"/>
      <c r="H248" s="667"/>
      <c r="I248" s="692"/>
      <c r="J248" s="693"/>
    </row>
    <row r="249" spans="1:11" x14ac:dyDescent="0.2">
      <c r="A249" s="37" t="s">
        <v>79</v>
      </c>
      <c r="B249" s="38" t="s">
        <v>1178</v>
      </c>
      <c r="C249" s="825">
        <v>1</v>
      </c>
      <c r="D249" s="690" t="s">
        <v>199</v>
      </c>
      <c r="E249" s="667">
        <v>31154.54</v>
      </c>
      <c r="F249" s="667">
        <v>586.52</v>
      </c>
      <c r="G249" s="667">
        <v>2014.54</v>
      </c>
      <c r="H249" s="667">
        <v>0</v>
      </c>
      <c r="I249" s="668">
        <f>SUM(E249:H249)</f>
        <v>33755.599999999999</v>
      </c>
      <c r="J249" s="669">
        <f>I249*C249</f>
        <v>33755.599999999999</v>
      </c>
      <c r="K249" s="670"/>
    </row>
    <row r="250" spans="1:11" x14ac:dyDescent="0.2">
      <c r="A250" s="37"/>
      <c r="B250" s="36"/>
      <c r="C250" s="812"/>
      <c r="D250" s="694"/>
      <c r="E250" s="691"/>
      <c r="F250" s="691"/>
      <c r="G250" s="691"/>
      <c r="H250" s="667"/>
      <c r="I250" s="692"/>
      <c r="J250" s="693"/>
    </row>
    <row r="251" spans="1:11" x14ac:dyDescent="0.2">
      <c r="A251" s="37"/>
      <c r="B251" s="36"/>
      <c r="C251" s="812"/>
      <c r="D251" s="694"/>
      <c r="E251" s="691"/>
      <c r="F251" s="691"/>
      <c r="G251" s="691"/>
      <c r="H251" s="667"/>
      <c r="I251" s="692"/>
      <c r="J251" s="693"/>
    </row>
    <row r="252" spans="1:11" x14ac:dyDescent="0.2">
      <c r="A252" s="37"/>
      <c r="B252" s="36"/>
      <c r="C252" s="812"/>
      <c r="D252" s="694"/>
      <c r="E252" s="691"/>
      <c r="F252" s="691"/>
      <c r="G252" s="691"/>
      <c r="H252" s="667"/>
      <c r="I252" s="692"/>
      <c r="J252" s="693"/>
    </row>
    <row r="253" spans="1:11" x14ac:dyDescent="0.2">
      <c r="A253" s="37"/>
      <c r="B253" s="36"/>
      <c r="C253" s="812"/>
      <c r="D253" s="694"/>
      <c r="E253" s="691"/>
      <c r="F253" s="691"/>
      <c r="G253" s="691"/>
      <c r="H253" s="667"/>
      <c r="I253" s="692"/>
      <c r="J253" s="693"/>
    </row>
    <row r="254" spans="1:11" x14ac:dyDescent="0.2">
      <c r="A254" s="37"/>
      <c r="B254" s="36"/>
      <c r="C254" s="812"/>
      <c r="D254" s="694"/>
      <c r="E254" s="691"/>
      <c r="F254" s="691"/>
      <c r="G254" s="691"/>
      <c r="H254" s="667"/>
      <c r="I254" s="692"/>
      <c r="J254" s="693"/>
    </row>
    <row r="255" spans="1:11" hidden="1" x14ac:dyDescent="0.2">
      <c r="A255" s="37"/>
      <c r="B255" s="36"/>
      <c r="C255" s="812"/>
      <c r="D255" s="694"/>
      <c r="E255" s="691"/>
      <c r="F255" s="691"/>
      <c r="G255" s="691"/>
      <c r="H255" s="667"/>
      <c r="I255" s="692"/>
      <c r="J255" s="693"/>
    </row>
    <row r="256" spans="1:11" x14ac:dyDescent="0.2">
      <c r="A256" s="37"/>
      <c r="B256" s="36"/>
      <c r="C256" s="812"/>
      <c r="D256" s="694"/>
      <c r="E256" s="691"/>
      <c r="F256" s="691"/>
      <c r="G256" s="691"/>
      <c r="H256" s="667"/>
      <c r="I256" s="692"/>
      <c r="J256" s="693"/>
    </row>
    <row r="257" spans="1:11" hidden="1" x14ac:dyDescent="0.2">
      <c r="A257" s="37"/>
      <c r="B257" s="36"/>
      <c r="C257" s="812"/>
      <c r="D257" s="694"/>
      <c r="E257" s="691"/>
      <c r="F257" s="691"/>
      <c r="G257" s="691"/>
      <c r="H257" s="667"/>
      <c r="I257" s="692"/>
      <c r="J257" s="693"/>
    </row>
    <row r="258" spans="1:11" x14ac:dyDescent="0.2">
      <c r="A258" s="37"/>
      <c r="B258" s="36"/>
      <c r="C258" s="812"/>
      <c r="D258" s="694"/>
      <c r="E258" s="691"/>
      <c r="F258" s="691"/>
      <c r="G258" s="691"/>
      <c r="H258" s="667"/>
      <c r="I258" s="692"/>
      <c r="J258" s="693"/>
    </row>
    <row r="259" spans="1:11" x14ac:dyDescent="0.2">
      <c r="A259" s="37"/>
      <c r="B259" s="36"/>
      <c r="C259" s="812"/>
      <c r="D259" s="694"/>
      <c r="E259" s="691"/>
      <c r="F259" s="691"/>
      <c r="G259" s="691"/>
      <c r="H259" s="667"/>
      <c r="I259" s="692"/>
      <c r="J259" s="693"/>
    </row>
    <row r="260" spans="1:11" x14ac:dyDescent="0.2">
      <c r="A260" s="37"/>
      <c r="B260" s="36"/>
      <c r="C260" s="812"/>
      <c r="D260" s="694"/>
      <c r="E260" s="691"/>
      <c r="F260" s="691"/>
      <c r="G260" s="691"/>
      <c r="H260" s="667"/>
      <c r="I260" s="692"/>
      <c r="J260" s="693"/>
    </row>
    <row r="261" spans="1:11" x14ac:dyDescent="0.2">
      <c r="A261" s="37"/>
      <c r="B261" s="36"/>
      <c r="C261" s="812"/>
      <c r="D261" s="694"/>
      <c r="E261" s="691"/>
      <c r="F261" s="691"/>
      <c r="G261" s="691"/>
      <c r="H261" s="667"/>
      <c r="I261" s="692"/>
      <c r="J261" s="693"/>
    </row>
    <row r="262" spans="1:11" x14ac:dyDescent="0.2">
      <c r="A262" s="37"/>
      <c r="B262" s="36"/>
      <c r="C262" s="812"/>
      <c r="D262" s="694"/>
      <c r="E262" s="691"/>
      <c r="F262" s="691"/>
      <c r="G262" s="691"/>
      <c r="H262" s="667"/>
      <c r="I262" s="692"/>
      <c r="J262" s="693"/>
    </row>
    <row r="263" spans="1:11" x14ac:dyDescent="0.2">
      <c r="A263" s="37"/>
      <c r="B263" s="36"/>
      <c r="C263" s="812"/>
      <c r="D263" s="694"/>
      <c r="E263" s="691"/>
      <c r="F263" s="691"/>
      <c r="G263" s="691"/>
      <c r="H263" s="667"/>
      <c r="I263" s="692"/>
      <c r="J263" s="693"/>
    </row>
    <row r="264" spans="1:11" x14ac:dyDescent="0.2">
      <c r="A264" s="37"/>
      <c r="B264" s="36"/>
      <c r="C264" s="812"/>
      <c r="D264" s="694"/>
      <c r="E264" s="691"/>
      <c r="F264" s="691"/>
      <c r="G264" s="691"/>
      <c r="H264" s="667"/>
      <c r="I264" s="692"/>
      <c r="J264" s="693"/>
    </row>
    <row r="265" spans="1:11" x14ac:dyDescent="0.2">
      <c r="A265" s="37"/>
      <c r="B265" s="36"/>
      <c r="C265" s="812"/>
      <c r="D265" s="694"/>
      <c r="E265" s="691"/>
      <c r="F265" s="691"/>
      <c r="G265" s="691"/>
      <c r="H265" s="667"/>
      <c r="I265" s="692"/>
      <c r="J265" s="693"/>
    </row>
    <row r="266" spans="1:11" ht="12" customHeight="1" x14ac:dyDescent="0.2">
      <c r="A266" s="37"/>
      <c r="B266" s="36"/>
      <c r="C266" s="812"/>
      <c r="D266" s="694"/>
      <c r="E266" s="691"/>
      <c r="F266" s="691"/>
      <c r="G266" s="691"/>
      <c r="H266" s="667"/>
      <c r="I266" s="692"/>
      <c r="J266" s="693"/>
    </row>
    <row r="267" spans="1:11" ht="15.75" thickBot="1" x14ac:dyDescent="0.3">
      <c r="A267" s="40"/>
      <c r="B267" s="163" t="s">
        <v>111</v>
      </c>
      <c r="C267" s="817"/>
      <c r="D267" s="695"/>
      <c r="E267" s="698"/>
      <c r="F267" s="698"/>
      <c r="G267" s="698"/>
      <c r="H267" s="697"/>
      <c r="I267" s="699"/>
      <c r="J267" s="699">
        <f>SUM(J241:J265)</f>
        <v>478642.1</v>
      </c>
      <c r="K267" s="672">
        <v>8</v>
      </c>
    </row>
    <row r="268" spans="1:11" ht="15" thickTop="1" x14ac:dyDescent="0.2">
      <c r="A268" s="37"/>
      <c r="B268" s="36"/>
      <c r="C268" s="812"/>
      <c r="D268" s="694"/>
      <c r="E268" s="691"/>
      <c r="F268" s="691"/>
      <c r="G268" s="691"/>
      <c r="H268" s="667"/>
      <c r="I268" s="692"/>
      <c r="J268" s="693"/>
    </row>
    <row r="269" spans="1:11" x14ac:dyDescent="0.2">
      <c r="A269" s="28"/>
      <c r="B269" s="30" t="s">
        <v>152</v>
      </c>
      <c r="C269" s="812"/>
      <c r="D269" s="694"/>
      <c r="E269" s="691"/>
      <c r="F269" s="691"/>
      <c r="G269" s="691"/>
      <c r="H269" s="667"/>
      <c r="I269" s="692"/>
      <c r="J269" s="693"/>
    </row>
    <row r="270" spans="1:11" x14ac:dyDescent="0.2">
      <c r="A270" s="28"/>
      <c r="B270" s="30"/>
      <c r="C270" s="812"/>
      <c r="D270" s="694"/>
      <c r="E270" s="691"/>
      <c r="F270" s="691"/>
      <c r="G270" s="691"/>
      <c r="H270" s="667"/>
      <c r="I270" s="692"/>
      <c r="J270" s="693"/>
    </row>
    <row r="271" spans="1:11" ht="99.75" x14ac:dyDescent="0.2">
      <c r="A271" s="28"/>
      <c r="B271" s="2" t="s">
        <v>153</v>
      </c>
      <c r="C271" s="812"/>
      <c r="D271" s="694"/>
      <c r="E271" s="691"/>
      <c r="F271" s="691"/>
      <c r="G271" s="691"/>
      <c r="H271" s="667"/>
      <c r="I271" s="692"/>
      <c r="J271" s="693"/>
    </row>
    <row r="272" spans="1:11" x14ac:dyDescent="0.2">
      <c r="A272" s="28"/>
      <c r="B272" s="2"/>
      <c r="C272" s="812"/>
      <c r="D272" s="694"/>
      <c r="E272" s="691"/>
      <c r="F272" s="691"/>
      <c r="G272" s="691"/>
      <c r="H272" s="667"/>
      <c r="I272" s="692"/>
      <c r="J272" s="693"/>
    </row>
    <row r="273" spans="1:10" x14ac:dyDescent="0.2">
      <c r="A273" s="28" t="s">
        <v>77</v>
      </c>
      <c r="B273" s="2" t="s">
        <v>154</v>
      </c>
      <c r="C273" s="812"/>
      <c r="D273" s="694"/>
      <c r="E273" s="691"/>
      <c r="F273" s="691"/>
      <c r="G273" s="691"/>
      <c r="H273" s="667"/>
      <c r="I273" s="692"/>
      <c r="J273" s="693"/>
    </row>
    <row r="274" spans="1:10" x14ac:dyDescent="0.2">
      <c r="A274" s="28"/>
      <c r="B274" s="35"/>
      <c r="C274" s="812"/>
      <c r="D274" s="694"/>
      <c r="E274" s="691"/>
      <c r="F274" s="691"/>
      <c r="G274" s="691"/>
      <c r="H274" s="667"/>
      <c r="I274" s="692"/>
      <c r="J274" s="693"/>
    </row>
    <row r="275" spans="1:10" x14ac:dyDescent="0.2">
      <c r="A275" s="28" t="s">
        <v>78</v>
      </c>
      <c r="B275" s="2" t="s">
        <v>154</v>
      </c>
      <c r="C275" s="812"/>
      <c r="D275" s="694"/>
      <c r="E275" s="691"/>
      <c r="F275" s="691"/>
      <c r="G275" s="691"/>
      <c r="H275" s="667"/>
      <c r="I275" s="692"/>
      <c r="J275" s="693"/>
    </row>
    <row r="276" spans="1:10" x14ac:dyDescent="0.2">
      <c r="A276" s="28"/>
      <c r="B276" s="35"/>
      <c r="C276" s="812"/>
      <c r="D276" s="694"/>
      <c r="E276" s="691"/>
      <c r="F276" s="691"/>
      <c r="G276" s="691"/>
      <c r="H276" s="667"/>
      <c r="I276" s="692"/>
      <c r="J276" s="693"/>
    </row>
    <row r="277" spans="1:10" x14ac:dyDescent="0.2">
      <c r="A277" s="28" t="s">
        <v>79</v>
      </c>
      <c r="B277" s="2" t="s">
        <v>154</v>
      </c>
      <c r="C277" s="812"/>
      <c r="D277" s="694"/>
      <c r="E277" s="691"/>
      <c r="F277" s="691"/>
      <c r="G277" s="691"/>
      <c r="H277" s="667"/>
      <c r="I277" s="692"/>
      <c r="J277" s="693"/>
    </row>
    <row r="278" spans="1:10" x14ac:dyDescent="0.2">
      <c r="A278" s="28"/>
      <c r="B278" s="2"/>
      <c r="C278" s="812"/>
      <c r="D278" s="694"/>
      <c r="E278" s="691"/>
      <c r="F278" s="691"/>
      <c r="G278" s="691"/>
      <c r="H278" s="667"/>
      <c r="I278" s="692"/>
      <c r="J278" s="693"/>
    </row>
    <row r="279" spans="1:10" x14ac:dyDescent="0.2">
      <c r="A279" s="28" t="s">
        <v>80</v>
      </c>
      <c r="B279" s="2" t="s">
        <v>154</v>
      </c>
      <c r="C279" s="812"/>
      <c r="D279" s="694"/>
      <c r="E279" s="691"/>
      <c r="F279" s="691"/>
      <c r="G279" s="691"/>
      <c r="H279" s="667"/>
      <c r="I279" s="692"/>
      <c r="J279" s="693"/>
    </row>
    <row r="280" spans="1:10" x14ac:dyDescent="0.2">
      <c r="A280" s="28"/>
      <c r="B280" s="35"/>
      <c r="C280" s="812"/>
      <c r="D280" s="694"/>
      <c r="E280" s="691"/>
      <c r="F280" s="691"/>
      <c r="G280" s="691"/>
      <c r="H280" s="667"/>
      <c r="I280" s="692"/>
      <c r="J280" s="693"/>
    </row>
    <row r="281" spans="1:10" x14ac:dyDescent="0.2">
      <c r="A281" s="28" t="s">
        <v>81</v>
      </c>
      <c r="B281" s="2" t="s">
        <v>154</v>
      </c>
      <c r="C281" s="812"/>
      <c r="D281" s="694"/>
      <c r="E281" s="691"/>
      <c r="F281" s="691"/>
      <c r="G281" s="691"/>
      <c r="H281" s="667"/>
      <c r="I281" s="692"/>
      <c r="J281" s="693"/>
    </row>
    <row r="282" spans="1:10" x14ac:dyDescent="0.2">
      <c r="A282" s="28"/>
      <c r="B282" s="35"/>
      <c r="C282" s="812"/>
      <c r="D282" s="694"/>
      <c r="E282" s="691"/>
      <c r="F282" s="691"/>
      <c r="G282" s="691"/>
      <c r="H282" s="667"/>
      <c r="I282" s="692"/>
      <c r="J282" s="693"/>
    </row>
    <row r="283" spans="1:10" x14ac:dyDescent="0.2">
      <c r="A283" s="28" t="s">
        <v>92</v>
      </c>
      <c r="B283" s="2" t="s">
        <v>154</v>
      </c>
      <c r="C283" s="812"/>
      <c r="D283" s="694"/>
      <c r="E283" s="691"/>
      <c r="F283" s="691"/>
      <c r="G283" s="691"/>
      <c r="H283" s="667"/>
      <c r="I283" s="692"/>
      <c r="J283" s="693"/>
    </row>
    <row r="284" spans="1:10" x14ac:dyDescent="0.2">
      <c r="A284" s="28"/>
      <c r="B284" s="2"/>
      <c r="C284" s="812"/>
      <c r="D284" s="694"/>
      <c r="E284" s="691"/>
      <c r="F284" s="691"/>
      <c r="G284" s="691"/>
      <c r="H284" s="667"/>
      <c r="I284" s="692"/>
      <c r="J284" s="693"/>
    </row>
    <row r="285" spans="1:10" x14ac:dyDescent="0.2">
      <c r="A285" s="28" t="s">
        <v>94</v>
      </c>
      <c r="B285" s="2" t="s">
        <v>154</v>
      </c>
      <c r="C285" s="812"/>
      <c r="D285" s="694"/>
      <c r="E285" s="691"/>
      <c r="F285" s="691"/>
      <c r="G285" s="691"/>
      <c r="H285" s="667"/>
      <c r="I285" s="692"/>
      <c r="J285" s="693"/>
    </row>
    <row r="286" spans="1:10" x14ac:dyDescent="0.2">
      <c r="A286" s="28"/>
      <c r="B286" s="35"/>
      <c r="C286" s="812"/>
      <c r="D286" s="694"/>
      <c r="E286" s="691"/>
      <c r="F286" s="691"/>
      <c r="G286" s="691"/>
      <c r="H286" s="667"/>
      <c r="I286" s="692"/>
      <c r="J286" s="693"/>
    </row>
    <row r="287" spans="1:10" x14ac:dyDescent="0.2">
      <c r="A287" s="28" t="s">
        <v>96</v>
      </c>
      <c r="B287" s="2" t="s">
        <v>154</v>
      </c>
      <c r="C287" s="812"/>
      <c r="D287" s="694"/>
      <c r="E287" s="691"/>
      <c r="F287" s="691"/>
      <c r="G287" s="691"/>
      <c r="H287" s="667"/>
      <c r="I287" s="692"/>
      <c r="J287" s="693"/>
    </row>
    <row r="288" spans="1:10" x14ac:dyDescent="0.2">
      <c r="A288" s="28"/>
      <c r="B288" s="35"/>
      <c r="C288" s="812"/>
      <c r="D288" s="694"/>
      <c r="E288" s="691"/>
      <c r="F288" s="691"/>
      <c r="G288" s="691"/>
      <c r="H288" s="667"/>
      <c r="I288" s="692"/>
      <c r="J288" s="693"/>
    </row>
    <row r="289" spans="1:11" x14ac:dyDescent="0.2">
      <c r="A289" s="28" t="s">
        <v>99</v>
      </c>
      <c r="B289" s="2" t="s">
        <v>154</v>
      </c>
      <c r="C289" s="812"/>
      <c r="D289" s="694"/>
      <c r="E289" s="691"/>
      <c r="F289" s="691"/>
      <c r="G289" s="691"/>
      <c r="H289" s="667"/>
      <c r="I289" s="692"/>
      <c r="J289" s="693"/>
    </row>
    <row r="290" spans="1:11" x14ac:dyDescent="0.2">
      <c r="A290" s="28"/>
      <c r="B290" s="2"/>
      <c r="C290" s="812"/>
      <c r="D290" s="694"/>
      <c r="E290" s="691"/>
      <c r="F290" s="691"/>
      <c r="G290" s="691"/>
      <c r="H290" s="667"/>
      <c r="I290" s="692"/>
      <c r="J290" s="693"/>
    </row>
    <row r="291" spans="1:11" x14ac:dyDescent="0.2">
      <c r="A291" s="28" t="s">
        <v>101</v>
      </c>
      <c r="B291" s="2" t="s">
        <v>154</v>
      </c>
      <c r="C291" s="812"/>
      <c r="D291" s="694"/>
      <c r="E291" s="691"/>
      <c r="F291" s="691"/>
      <c r="G291" s="691"/>
      <c r="H291" s="667"/>
      <c r="I291" s="692"/>
      <c r="J291" s="693"/>
    </row>
    <row r="292" spans="1:11" x14ac:dyDescent="0.2">
      <c r="A292" s="28"/>
      <c r="B292" s="2"/>
      <c r="C292" s="812"/>
      <c r="D292" s="694"/>
      <c r="E292" s="691"/>
      <c r="F292" s="691"/>
      <c r="G292" s="691"/>
      <c r="H292" s="667"/>
      <c r="I292" s="692"/>
      <c r="J292" s="693"/>
    </row>
    <row r="293" spans="1:11" x14ac:dyDescent="0.2">
      <c r="A293" s="28" t="s">
        <v>103</v>
      </c>
      <c r="B293" s="2" t="s">
        <v>154</v>
      </c>
      <c r="C293" s="812"/>
      <c r="D293" s="694"/>
      <c r="E293" s="691"/>
      <c r="F293" s="691"/>
      <c r="G293" s="691"/>
      <c r="H293" s="667"/>
      <c r="I293" s="692"/>
      <c r="J293" s="693"/>
    </row>
    <row r="294" spans="1:11" x14ac:dyDescent="0.2">
      <c r="A294" s="28"/>
      <c r="B294" s="2"/>
      <c r="C294" s="812"/>
      <c r="D294" s="694"/>
      <c r="E294" s="691"/>
      <c r="F294" s="691"/>
      <c r="G294" s="691"/>
      <c r="H294" s="667"/>
      <c r="I294" s="692"/>
      <c r="J294" s="693"/>
    </row>
    <row r="295" spans="1:11" x14ac:dyDescent="0.2">
      <c r="A295" s="28"/>
      <c r="B295" s="2"/>
      <c r="C295" s="812"/>
      <c r="D295" s="694"/>
      <c r="E295" s="691"/>
      <c r="F295" s="691"/>
      <c r="G295" s="691"/>
      <c r="H295" s="667"/>
      <c r="I295" s="692"/>
      <c r="J295" s="693"/>
    </row>
    <row r="296" spans="1:11" ht="12" hidden="1" customHeight="1" x14ac:dyDescent="0.2">
      <c r="A296" s="28"/>
      <c r="B296" s="2"/>
      <c r="C296" s="812"/>
      <c r="D296" s="694"/>
      <c r="E296" s="691"/>
      <c r="F296" s="691"/>
      <c r="G296" s="691"/>
      <c r="H296" s="667"/>
      <c r="I296" s="692"/>
      <c r="J296" s="693"/>
    </row>
    <row r="297" spans="1:11" ht="12" hidden="1" customHeight="1" x14ac:dyDescent="0.2">
      <c r="A297" s="28"/>
      <c r="B297" s="2"/>
      <c r="C297" s="812"/>
      <c r="D297" s="694"/>
      <c r="E297" s="691"/>
      <c r="F297" s="691"/>
      <c r="G297" s="691"/>
      <c r="H297" s="667"/>
      <c r="I297" s="692"/>
      <c r="J297" s="693"/>
    </row>
    <row r="298" spans="1:11" ht="12" customHeight="1" x14ac:dyDescent="0.2">
      <c r="A298" s="28"/>
      <c r="B298" s="2"/>
      <c r="C298" s="812"/>
      <c r="D298" s="694"/>
      <c r="E298" s="691"/>
      <c r="F298" s="691"/>
      <c r="G298" s="691"/>
      <c r="H298" s="667"/>
      <c r="I298" s="692"/>
      <c r="J298" s="693"/>
    </row>
    <row r="299" spans="1:11" ht="13.5" customHeight="1" x14ac:dyDescent="0.2">
      <c r="A299" s="28"/>
      <c r="B299" s="2"/>
      <c r="C299" s="812"/>
      <c r="D299" s="694"/>
      <c r="E299" s="691"/>
      <c r="F299" s="691"/>
      <c r="G299" s="691"/>
      <c r="H299" s="667"/>
      <c r="I299" s="692"/>
      <c r="J299" s="693"/>
    </row>
    <row r="300" spans="1:11" ht="12" customHeight="1" x14ac:dyDescent="0.2">
      <c r="A300" s="28"/>
      <c r="B300" s="2"/>
      <c r="C300" s="812"/>
      <c r="D300" s="694"/>
      <c r="E300" s="691"/>
      <c r="F300" s="691"/>
      <c r="G300" s="691"/>
      <c r="H300" s="667"/>
      <c r="I300" s="692"/>
      <c r="J300" s="693"/>
    </row>
    <row r="301" spans="1:11" ht="10.5" customHeight="1" x14ac:dyDescent="0.2">
      <c r="A301" s="37"/>
      <c r="B301" s="36"/>
      <c r="C301" s="812"/>
      <c r="D301" s="694"/>
      <c r="E301" s="691"/>
      <c r="F301" s="691"/>
      <c r="G301" s="691"/>
      <c r="H301" s="667"/>
      <c r="I301" s="692"/>
      <c r="J301" s="693"/>
    </row>
    <row r="302" spans="1:11" s="164" customFormat="1" ht="15.75" thickBot="1" x14ac:dyDescent="0.3">
      <c r="A302" s="40"/>
      <c r="B302" s="163" t="s">
        <v>111</v>
      </c>
      <c r="C302" s="817"/>
      <c r="D302" s="695"/>
      <c r="E302" s="698"/>
      <c r="F302" s="698"/>
      <c r="G302" s="698"/>
      <c r="H302" s="697"/>
      <c r="I302" s="699"/>
      <c r="J302" s="699">
        <f>SUM(J272:J300)</f>
        <v>0</v>
      </c>
      <c r="K302" s="700">
        <v>9</v>
      </c>
    </row>
    <row r="303" spans="1:11" ht="15" thickTop="1" x14ac:dyDescent="0.2">
      <c r="A303" s="37"/>
      <c r="B303" s="36"/>
      <c r="C303" s="812"/>
      <c r="D303" s="694"/>
      <c r="E303" s="691"/>
      <c r="F303" s="691"/>
      <c r="G303" s="691"/>
      <c r="H303" s="667"/>
      <c r="I303" s="692"/>
      <c r="J303" s="693"/>
    </row>
    <row r="304" spans="1:11" ht="15" x14ac:dyDescent="0.2">
      <c r="A304" s="28"/>
      <c r="B304" s="29" t="s">
        <v>155</v>
      </c>
      <c r="C304" s="812"/>
      <c r="D304" s="694"/>
      <c r="E304" s="691"/>
      <c r="F304" s="691"/>
      <c r="G304" s="691"/>
      <c r="H304" s="667"/>
      <c r="I304" s="692"/>
      <c r="J304" s="693"/>
    </row>
    <row r="305" spans="1:11" x14ac:dyDescent="0.2">
      <c r="A305" s="28"/>
      <c r="B305" s="2"/>
      <c r="C305" s="812"/>
      <c r="D305" s="694"/>
      <c r="E305" s="691"/>
      <c r="F305" s="691"/>
      <c r="G305" s="691"/>
      <c r="H305" s="667"/>
      <c r="I305" s="692"/>
      <c r="J305" s="693"/>
    </row>
    <row r="306" spans="1:11" x14ac:dyDescent="0.2">
      <c r="A306" s="28"/>
      <c r="B306" s="2" t="s">
        <v>1179</v>
      </c>
      <c r="C306" s="812"/>
      <c r="D306" s="694"/>
      <c r="E306" s="691"/>
      <c r="F306" s="691"/>
      <c r="G306" s="691"/>
      <c r="H306" s="667"/>
      <c r="I306" s="692"/>
      <c r="J306" s="693">
        <f>_xlfn.XLOOKUP(K306,$K$50:$K$302,$J$50:$J$302)</f>
        <v>2207267.77</v>
      </c>
      <c r="K306">
        <v>1</v>
      </c>
    </row>
    <row r="307" spans="1:11" x14ac:dyDescent="0.2">
      <c r="A307" s="28"/>
      <c r="B307" s="2"/>
      <c r="C307" s="812"/>
      <c r="D307" s="694"/>
      <c r="E307" s="691"/>
      <c r="F307" s="691"/>
      <c r="G307" s="691"/>
      <c r="H307" s="667"/>
      <c r="I307" s="692"/>
      <c r="J307" s="693"/>
      <c r="K307"/>
    </row>
    <row r="308" spans="1:11" x14ac:dyDescent="0.2">
      <c r="A308" s="28"/>
      <c r="B308" s="2" t="s">
        <v>1180</v>
      </c>
      <c r="C308" s="812"/>
      <c r="D308" s="694"/>
      <c r="E308" s="691"/>
      <c r="F308" s="691"/>
      <c r="G308" s="691"/>
      <c r="H308" s="667"/>
      <c r="I308" s="692"/>
      <c r="J308" s="693">
        <f>_xlfn.XLOOKUP(K308,$K$50:$K$302,$J$50:$J$302)</f>
        <v>1663544.17</v>
      </c>
      <c r="K308">
        <v>2</v>
      </c>
    </row>
    <row r="309" spans="1:11" x14ac:dyDescent="0.2">
      <c r="A309" s="28"/>
      <c r="B309" s="2"/>
      <c r="C309" s="812"/>
      <c r="D309" s="694"/>
      <c r="E309" s="691"/>
      <c r="F309" s="691"/>
      <c r="G309" s="691"/>
      <c r="H309" s="667"/>
      <c r="I309" s="692"/>
      <c r="J309" s="693"/>
      <c r="K309"/>
    </row>
    <row r="310" spans="1:11" x14ac:dyDescent="0.2">
      <c r="A310" s="28"/>
      <c r="B310" s="2" t="s">
        <v>1181</v>
      </c>
      <c r="C310" s="812"/>
      <c r="D310" s="694"/>
      <c r="E310" s="691"/>
      <c r="F310" s="691"/>
      <c r="G310" s="691"/>
      <c r="H310" s="667"/>
      <c r="I310" s="692"/>
      <c r="J310" s="693">
        <f>_xlfn.XLOOKUP(K310,$K$50:$K$302,$J$50:$J$302)</f>
        <v>231058.02</v>
      </c>
      <c r="K310">
        <v>3</v>
      </c>
    </row>
    <row r="311" spans="1:11" x14ac:dyDescent="0.2">
      <c r="A311" s="28"/>
      <c r="B311" s="2"/>
      <c r="C311" s="812"/>
      <c r="D311" s="694"/>
      <c r="E311" s="691"/>
      <c r="F311" s="691"/>
      <c r="G311" s="691"/>
      <c r="H311" s="667"/>
      <c r="I311" s="692"/>
      <c r="J311" s="693"/>
      <c r="K311"/>
    </row>
    <row r="312" spans="1:11" x14ac:dyDescent="0.2">
      <c r="A312" s="28"/>
      <c r="B312" s="2" t="s">
        <v>1182</v>
      </c>
      <c r="C312" s="812"/>
      <c r="D312" s="694"/>
      <c r="E312" s="691"/>
      <c r="F312" s="691"/>
      <c r="G312" s="691"/>
      <c r="H312" s="667"/>
      <c r="I312" s="692"/>
      <c r="J312" s="693">
        <f>_xlfn.XLOOKUP(K312,$K$50:$K$302,$J$50:$J$302)</f>
        <v>993732.43</v>
      </c>
      <c r="K312">
        <v>4</v>
      </c>
    </row>
    <row r="313" spans="1:11" x14ac:dyDescent="0.2">
      <c r="A313" s="28"/>
      <c r="B313" s="2"/>
      <c r="C313" s="812"/>
      <c r="D313" s="694"/>
      <c r="E313" s="691"/>
      <c r="F313" s="691"/>
      <c r="G313" s="691"/>
      <c r="H313" s="667"/>
      <c r="I313" s="692"/>
      <c r="J313" s="693"/>
      <c r="K313"/>
    </row>
    <row r="314" spans="1:11" x14ac:dyDescent="0.2">
      <c r="A314" s="28"/>
      <c r="B314" s="2" t="s">
        <v>1183</v>
      </c>
      <c r="C314" s="812"/>
      <c r="D314" s="694"/>
      <c r="E314" s="691"/>
      <c r="F314" s="691"/>
      <c r="G314" s="691"/>
      <c r="H314" s="667"/>
      <c r="I314" s="692"/>
      <c r="J314" s="693">
        <f>_xlfn.XLOOKUP(K314,$K$50:$K$302,$J$50:$J$302)</f>
        <v>873603.78</v>
      </c>
      <c r="K314">
        <v>5</v>
      </c>
    </row>
    <row r="315" spans="1:11" x14ac:dyDescent="0.2">
      <c r="A315" s="28"/>
      <c r="B315" s="2"/>
      <c r="C315" s="812"/>
      <c r="D315" s="694"/>
      <c r="E315" s="691"/>
      <c r="F315" s="691"/>
      <c r="G315" s="691"/>
      <c r="H315" s="667"/>
      <c r="I315" s="692"/>
      <c r="J315" s="693"/>
      <c r="K315"/>
    </row>
    <row r="316" spans="1:11" x14ac:dyDescent="0.2">
      <c r="A316" s="28"/>
      <c r="B316" s="2" t="s">
        <v>1184</v>
      </c>
      <c r="C316" s="812"/>
      <c r="D316" s="694"/>
      <c r="E316" s="691"/>
      <c r="F316" s="691"/>
      <c r="G316" s="691"/>
      <c r="H316" s="667"/>
      <c r="I316" s="692"/>
      <c r="J316" s="693">
        <f>_xlfn.XLOOKUP(K316,$K$50:$K$302,$J$50:$J$302)</f>
        <v>1127460.48</v>
      </c>
      <c r="K316">
        <v>6</v>
      </c>
    </row>
    <row r="317" spans="1:11" x14ac:dyDescent="0.2">
      <c r="A317" s="28"/>
      <c r="B317" s="2"/>
      <c r="C317" s="812"/>
      <c r="D317" s="694"/>
      <c r="E317" s="691"/>
      <c r="F317" s="691"/>
      <c r="G317" s="691"/>
      <c r="H317" s="667"/>
      <c r="I317" s="692"/>
      <c r="J317" s="693"/>
      <c r="K317"/>
    </row>
    <row r="318" spans="1:11" x14ac:dyDescent="0.2">
      <c r="A318" s="28"/>
      <c r="B318" s="2" t="s">
        <v>1185</v>
      </c>
      <c r="C318" s="812"/>
      <c r="D318" s="694"/>
      <c r="E318" s="691"/>
      <c r="F318" s="691"/>
      <c r="G318" s="691"/>
      <c r="H318" s="667"/>
      <c r="I318" s="692"/>
      <c r="J318" s="693">
        <f>_xlfn.XLOOKUP(K318,$K$50:$K$302,$J$50:$J$302)</f>
        <v>1229796.6000000001</v>
      </c>
      <c r="K318">
        <v>7</v>
      </c>
    </row>
    <row r="319" spans="1:11" x14ac:dyDescent="0.2">
      <c r="A319" s="28"/>
      <c r="B319" s="2"/>
      <c r="C319" s="812"/>
      <c r="D319" s="694"/>
      <c r="E319" s="691"/>
      <c r="F319" s="691"/>
      <c r="G319" s="691"/>
      <c r="H319" s="667"/>
      <c r="I319" s="692"/>
      <c r="J319" s="693"/>
      <c r="K319"/>
    </row>
    <row r="320" spans="1:11" x14ac:dyDescent="0.2">
      <c r="A320" s="28"/>
      <c r="B320" s="2" t="s">
        <v>1186</v>
      </c>
      <c r="C320" s="812"/>
      <c r="D320" s="694"/>
      <c r="E320" s="691"/>
      <c r="F320" s="691"/>
      <c r="G320" s="691"/>
      <c r="H320" s="667"/>
      <c r="I320" s="692"/>
      <c r="J320" s="693">
        <f>_xlfn.XLOOKUP(K320,$K$50:$K$302,$J$50:$J$302)</f>
        <v>478642.1</v>
      </c>
      <c r="K320">
        <v>8</v>
      </c>
    </row>
    <row r="321" spans="1:11" x14ac:dyDescent="0.2">
      <c r="A321" s="28"/>
      <c r="B321" s="2"/>
      <c r="C321" s="812"/>
      <c r="D321" s="694"/>
      <c r="E321" s="691"/>
      <c r="F321" s="691"/>
      <c r="G321" s="691"/>
      <c r="H321" s="667"/>
      <c r="I321" s="692"/>
      <c r="J321" s="693"/>
      <c r="K321"/>
    </row>
    <row r="322" spans="1:11" x14ac:dyDescent="0.2">
      <c r="A322" s="28"/>
      <c r="B322" s="2" t="s">
        <v>1187</v>
      </c>
      <c r="C322" s="812"/>
      <c r="D322" s="694"/>
      <c r="E322" s="691"/>
      <c r="F322" s="691"/>
      <c r="G322" s="691"/>
      <c r="H322" s="667"/>
      <c r="I322" s="692"/>
      <c r="J322" s="693">
        <f>_xlfn.XLOOKUP(K322,$K$50:$K$302,$J$50:$J$302)</f>
        <v>0</v>
      </c>
      <c r="K322">
        <v>9</v>
      </c>
    </row>
    <row r="323" spans="1:11" x14ac:dyDescent="0.2">
      <c r="A323" s="28"/>
      <c r="B323" s="2"/>
      <c r="C323" s="812"/>
      <c r="D323" s="694"/>
      <c r="E323" s="691"/>
      <c r="F323" s="691"/>
      <c r="G323" s="691"/>
      <c r="H323" s="667"/>
      <c r="I323" s="692"/>
      <c r="J323" s="693"/>
    </row>
    <row r="324" spans="1:11" x14ac:dyDescent="0.2">
      <c r="A324" s="28"/>
      <c r="B324" s="2"/>
      <c r="C324" s="812"/>
      <c r="D324" s="694"/>
      <c r="E324" s="691"/>
      <c r="F324" s="691"/>
      <c r="G324" s="691"/>
      <c r="H324" s="667"/>
      <c r="I324" s="692"/>
      <c r="J324" s="693"/>
    </row>
    <row r="325" spans="1:11" x14ac:dyDescent="0.2">
      <c r="A325" s="28"/>
      <c r="B325" s="2"/>
      <c r="C325" s="812"/>
      <c r="D325" s="694"/>
      <c r="E325" s="691"/>
      <c r="F325" s="691"/>
      <c r="G325" s="691"/>
      <c r="H325" s="667"/>
      <c r="I325" s="692"/>
      <c r="J325" s="693"/>
    </row>
    <row r="326" spans="1:11" x14ac:dyDescent="0.2">
      <c r="A326" s="28"/>
      <c r="B326" s="2"/>
      <c r="C326" s="812"/>
      <c r="D326" s="694"/>
      <c r="E326" s="691"/>
      <c r="F326" s="691"/>
      <c r="G326" s="691"/>
      <c r="H326" s="667"/>
      <c r="I326" s="692"/>
      <c r="J326" s="693"/>
    </row>
    <row r="327" spans="1:11" hidden="1" x14ac:dyDescent="0.2">
      <c r="A327" s="28"/>
      <c r="B327" s="2"/>
      <c r="C327" s="812"/>
      <c r="D327" s="694"/>
      <c r="E327" s="691"/>
      <c r="F327" s="691"/>
      <c r="G327" s="691"/>
      <c r="H327" s="667"/>
      <c r="I327" s="692"/>
      <c r="J327" s="693"/>
    </row>
    <row r="328" spans="1:11" x14ac:dyDescent="0.2">
      <c r="A328" s="37"/>
      <c r="B328" s="36"/>
      <c r="C328" s="812"/>
      <c r="D328" s="694"/>
      <c r="E328" s="691"/>
      <c r="F328" s="691"/>
      <c r="G328" s="691"/>
      <c r="H328" s="667"/>
      <c r="I328" s="692"/>
      <c r="J328" s="693"/>
    </row>
    <row r="329" spans="1:11" hidden="1" x14ac:dyDescent="0.2">
      <c r="A329" s="37"/>
      <c r="B329" s="36"/>
      <c r="C329" s="812"/>
      <c r="D329" s="694"/>
      <c r="E329" s="691"/>
      <c r="F329" s="691"/>
      <c r="G329" s="691"/>
      <c r="H329" s="667"/>
      <c r="I329" s="692"/>
      <c r="J329" s="693"/>
    </row>
    <row r="330" spans="1:11" x14ac:dyDescent="0.2">
      <c r="A330" s="37"/>
      <c r="B330" s="36"/>
      <c r="C330" s="812"/>
      <c r="D330" s="694"/>
      <c r="E330" s="691"/>
      <c r="F330" s="691"/>
      <c r="G330" s="691"/>
      <c r="H330" s="667"/>
      <c r="I330" s="692"/>
      <c r="J330" s="693"/>
    </row>
    <row r="331" spans="1:11" x14ac:dyDescent="0.2">
      <c r="A331" s="37"/>
      <c r="B331" s="36"/>
      <c r="C331" s="812"/>
      <c r="D331" s="694"/>
      <c r="E331" s="691"/>
      <c r="F331" s="691"/>
      <c r="G331" s="691"/>
      <c r="H331" s="667"/>
      <c r="I331" s="692"/>
      <c r="J331" s="693"/>
    </row>
    <row r="332" spans="1:11" x14ac:dyDescent="0.2">
      <c r="A332" s="37"/>
      <c r="B332" s="36"/>
      <c r="C332" s="812"/>
      <c r="D332" s="694"/>
      <c r="E332" s="691"/>
      <c r="F332" s="691"/>
      <c r="G332" s="691"/>
      <c r="H332" s="667"/>
      <c r="I332" s="692"/>
      <c r="J332" s="693"/>
    </row>
    <row r="333" spans="1:11" x14ac:dyDescent="0.2">
      <c r="A333" s="37"/>
      <c r="B333" s="36"/>
      <c r="C333" s="812"/>
      <c r="D333" s="694"/>
      <c r="E333" s="691"/>
      <c r="F333" s="691"/>
      <c r="G333" s="691"/>
      <c r="H333" s="667"/>
      <c r="I333" s="692"/>
      <c r="J333" s="693"/>
    </row>
    <row r="334" spans="1:11" x14ac:dyDescent="0.2">
      <c r="A334" s="37"/>
      <c r="B334" s="36"/>
      <c r="C334" s="812"/>
      <c r="D334" s="694"/>
      <c r="E334" s="691"/>
      <c r="F334" s="691"/>
      <c r="G334" s="691"/>
      <c r="H334" s="667"/>
      <c r="I334" s="692"/>
      <c r="J334" s="693"/>
    </row>
    <row r="335" spans="1:11" x14ac:dyDescent="0.2">
      <c r="A335" s="37"/>
      <c r="B335" s="36"/>
      <c r="C335" s="812"/>
      <c r="D335" s="694"/>
      <c r="E335" s="691"/>
      <c r="F335" s="691"/>
      <c r="G335" s="691"/>
      <c r="H335" s="667"/>
      <c r="I335" s="692"/>
      <c r="J335" s="693"/>
    </row>
    <row r="336" spans="1:11" x14ac:dyDescent="0.2">
      <c r="A336" s="28"/>
      <c r="B336" s="30"/>
      <c r="C336" s="812"/>
      <c r="D336" s="694"/>
      <c r="E336" s="691"/>
      <c r="F336" s="691"/>
      <c r="G336" s="691"/>
      <c r="H336" s="667"/>
      <c r="I336" s="692"/>
      <c r="J336" s="693"/>
    </row>
    <row r="337" spans="1:11" x14ac:dyDescent="0.2">
      <c r="A337" s="28"/>
      <c r="B337" s="30"/>
      <c r="C337" s="812"/>
      <c r="D337" s="694"/>
      <c r="E337" s="691"/>
      <c r="F337" s="691"/>
      <c r="G337" s="691"/>
      <c r="H337" s="667"/>
      <c r="I337" s="692"/>
      <c r="J337" s="693"/>
    </row>
    <row r="338" spans="1:11" x14ac:dyDescent="0.2">
      <c r="A338" s="28"/>
      <c r="B338" s="30"/>
      <c r="C338" s="812"/>
      <c r="D338" s="694"/>
      <c r="E338" s="691"/>
      <c r="F338" s="691"/>
      <c r="G338" s="691"/>
      <c r="H338" s="667"/>
      <c r="I338" s="692"/>
      <c r="J338" s="693"/>
    </row>
    <row r="339" spans="1:11" x14ac:dyDescent="0.2">
      <c r="A339" s="28"/>
      <c r="B339" s="30"/>
      <c r="C339" s="812"/>
      <c r="D339" s="694"/>
      <c r="E339" s="691"/>
      <c r="F339" s="691"/>
      <c r="G339" s="691"/>
      <c r="H339" s="667"/>
      <c r="I339" s="692"/>
      <c r="J339" s="693"/>
    </row>
    <row r="340" spans="1:11" ht="12" customHeight="1" x14ac:dyDescent="0.2">
      <c r="A340" s="28"/>
      <c r="B340" s="30"/>
      <c r="C340" s="812"/>
      <c r="D340" s="694"/>
      <c r="E340" s="691"/>
      <c r="F340" s="691"/>
      <c r="G340" s="691"/>
      <c r="H340" s="667"/>
      <c r="I340" s="692"/>
      <c r="J340" s="693"/>
    </row>
    <row r="341" spans="1:11" s="164" customFormat="1" ht="32.1" customHeight="1" thickBot="1" x14ac:dyDescent="0.3">
      <c r="A341" s="40"/>
      <c r="B341" s="163" t="str">
        <f>A3&amp;" 
TOTAL CARRIED TO SUMMARY (US$)"</f>
        <v>DIVISION 14 - CONVEYING EQUIPMENT 
TOTAL CARRIED TO SUMMARY (US$)</v>
      </c>
      <c r="C341" s="817"/>
      <c r="D341" s="695"/>
      <c r="E341" s="698"/>
      <c r="F341" s="698"/>
      <c r="G341" s="698"/>
      <c r="H341" s="697"/>
      <c r="I341" s="699"/>
      <c r="J341" s="699">
        <f>SUM(J304:J340)</f>
        <v>8805105.3499999996</v>
      </c>
      <c r="K341" s="700"/>
    </row>
    <row r="342" spans="1:11" ht="15" thickTop="1" x14ac:dyDescent="0.2"/>
  </sheetData>
  <autoFilter ref="A8:J302" xr:uid="{6C47D40E-541A-4FBE-B2B5-5787D4D2C42B}"/>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91567-1569-4CD6-9802-477B6F6EF2F0}">
  <sheetPr>
    <pageSetUpPr fitToPage="1"/>
  </sheetPr>
  <dimension ref="A1:K548"/>
  <sheetViews>
    <sheetView showGridLines="0" view="pageBreakPreview" zoomScale="90" zoomScaleNormal="100" zoomScaleSheetLayoutView="90" workbookViewId="0">
      <pane ySplit="7" topLeftCell="A527"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850" customWidth="1"/>
    <col min="4" max="4" width="7.83203125" style="618" customWidth="1"/>
    <col min="5" max="8" width="15.83203125" style="619" customWidth="1"/>
    <col min="9" max="9" width="18.83203125" style="619" customWidth="1"/>
    <col min="10" max="10" width="20.83203125" style="619" customWidth="1"/>
    <col min="11" max="11" width="0" style="577" hidden="1" customWidth="1"/>
    <col min="12" max="16384" width="9.33203125" style="5"/>
  </cols>
  <sheetData>
    <row r="1" spans="1:11" ht="15" x14ac:dyDescent="0.2">
      <c r="A1" s="922" t="str">
        <f>[3]Cover!A15&amp;" - "&amp;[3]Cover!A17</f>
        <v>BILL NO 3 - MAIN TERMINAL BUILDING</v>
      </c>
      <c r="B1" s="922"/>
      <c r="C1" s="922"/>
      <c r="D1" s="922"/>
      <c r="E1" s="922"/>
      <c r="F1" s="922"/>
      <c r="G1" s="922"/>
      <c r="H1" s="922"/>
      <c r="I1" s="922"/>
      <c r="J1" s="922"/>
      <c r="K1" s="575"/>
    </row>
    <row r="2" spans="1:11" ht="15" x14ac:dyDescent="0.2">
      <c r="A2" s="922"/>
      <c r="B2" s="922"/>
      <c r="C2" s="922"/>
      <c r="D2" s="922"/>
      <c r="E2" s="922"/>
      <c r="F2" s="922"/>
      <c r="G2" s="922"/>
      <c r="H2" s="922"/>
      <c r="I2" s="922"/>
      <c r="J2" s="922"/>
    </row>
    <row r="3" spans="1:11" ht="15" x14ac:dyDescent="0.2">
      <c r="A3" s="922" t="s">
        <v>1188</v>
      </c>
      <c r="B3" s="922"/>
      <c r="C3" s="922"/>
      <c r="D3" s="922"/>
      <c r="E3" s="922"/>
      <c r="F3" s="922"/>
      <c r="G3" s="922"/>
      <c r="H3" s="922"/>
      <c r="I3" s="922"/>
      <c r="J3" s="922"/>
    </row>
    <row r="4" spans="1:11" ht="15" thickBot="1" x14ac:dyDescent="0.25">
      <c r="A4" s="52"/>
      <c r="B4" s="25"/>
      <c r="C4" s="851"/>
      <c r="D4" s="578"/>
      <c r="E4" s="579"/>
      <c r="F4" s="579"/>
      <c r="G4" s="579"/>
      <c r="H4" s="579"/>
      <c r="I4" s="579"/>
      <c r="J4" s="579"/>
    </row>
    <row r="5" spans="1:11" s="10" customFormat="1" ht="15.75" thickTop="1" x14ac:dyDescent="0.2">
      <c r="A5" s="923" t="s">
        <v>65</v>
      </c>
      <c r="B5" s="925" t="s">
        <v>66</v>
      </c>
      <c r="C5" s="949" t="s">
        <v>67</v>
      </c>
      <c r="D5" s="951" t="s">
        <v>68</v>
      </c>
      <c r="E5" s="954" t="s">
        <v>69</v>
      </c>
      <c r="F5" s="954"/>
      <c r="G5" s="954"/>
      <c r="H5" s="954"/>
      <c r="I5" s="955"/>
      <c r="J5" s="580" t="s">
        <v>70</v>
      </c>
      <c r="K5" s="576"/>
    </row>
    <row r="6" spans="1:11" s="10" customFormat="1" ht="30" x14ac:dyDescent="0.2">
      <c r="A6" s="937"/>
      <c r="B6" s="935"/>
      <c r="C6" s="950"/>
      <c r="D6" s="952"/>
      <c r="E6" s="582" t="s">
        <v>71</v>
      </c>
      <c r="F6" s="583" t="s">
        <v>72</v>
      </c>
      <c r="G6" s="583" t="s">
        <v>73</v>
      </c>
      <c r="H6" s="583" t="s">
        <v>74</v>
      </c>
      <c r="I6" s="584" t="s">
        <v>75</v>
      </c>
      <c r="J6" s="585" t="s">
        <v>76</v>
      </c>
      <c r="K6" s="576"/>
    </row>
    <row r="7" spans="1:11" s="9" customFormat="1" ht="15" thickBot="1" x14ac:dyDescent="0.25">
      <c r="A7" s="938"/>
      <c r="B7" s="936"/>
      <c r="C7" s="833" t="s">
        <v>77</v>
      </c>
      <c r="D7" s="953"/>
      <c r="E7" s="587" t="s">
        <v>78</v>
      </c>
      <c r="F7" s="587" t="s">
        <v>79</v>
      </c>
      <c r="G7" s="587" t="s">
        <v>80</v>
      </c>
      <c r="H7" s="586" t="s">
        <v>81</v>
      </c>
      <c r="I7" s="588" t="s">
        <v>82</v>
      </c>
      <c r="J7" s="588" t="s">
        <v>83</v>
      </c>
      <c r="K7" s="581"/>
    </row>
    <row r="8" spans="1:11" ht="15.75" thickTop="1" x14ac:dyDescent="0.25">
      <c r="A8" s="26"/>
      <c r="B8" s="72"/>
      <c r="C8" s="854"/>
      <c r="D8" s="589"/>
      <c r="E8" s="590"/>
      <c r="F8" s="590"/>
      <c r="G8" s="590"/>
      <c r="H8" s="591"/>
      <c r="I8" s="592"/>
      <c r="J8" s="593"/>
    </row>
    <row r="9" spans="1:11" ht="15" x14ac:dyDescent="0.25">
      <c r="A9" s="28"/>
      <c r="B9" s="112" t="s">
        <v>1189</v>
      </c>
      <c r="C9" s="835"/>
      <c r="D9" s="594"/>
      <c r="E9" s="591"/>
      <c r="F9" s="590"/>
      <c r="G9" s="590"/>
      <c r="H9" s="591"/>
      <c r="I9" s="592"/>
      <c r="J9" s="593"/>
    </row>
    <row r="10" spans="1:11" ht="15" x14ac:dyDescent="0.25">
      <c r="A10" s="28"/>
      <c r="B10" s="73"/>
      <c r="C10" s="835"/>
      <c r="D10" s="594"/>
      <c r="E10" s="591"/>
      <c r="F10" s="590"/>
      <c r="G10" s="590"/>
      <c r="H10" s="591"/>
      <c r="I10" s="592"/>
      <c r="J10" s="593"/>
    </row>
    <row r="11" spans="1:11" ht="30.75" customHeight="1" x14ac:dyDescent="0.25">
      <c r="A11" s="28"/>
      <c r="B11" s="122" t="s">
        <v>1190</v>
      </c>
      <c r="C11" s="835"/>
      <c r="D11" s="594"/>
      <c r="E11" s="590"/>
      <c r="F11" s="590"/>
      <c r="G11" s="590"/>
      <c r="H11" s="591"/>
      <c r="I11" s="592"/>
      <c r="J11" s="593"/>
    </row>
    <row r="12" spans="1:11" ht="9.9499999999999993" customHeight="1" x14ac:dyDescent="0.25">
      <c r="A12" s="28"/>
      <c r="B12" s="123"/>
      <c r="C12" s="855"/>
      <c r="D12" s="595"/>
      <c r="E12" s="590"/>
      <c r="F12" s="590"/>
      <c r="G12" s="590"/>
      <c r="H12" s="591"/>
      <c r="I12" s="592"/>
      <c r="J12" s="593"/>
    </row>
    <row r="13" spans="1:11" x14ac:dyDescent="0.2">
      <c r="A13" s="28" t="s">
        <v>77</v>
      </c>
      <c r="B13" s="98" t="s">
        <v>1191</v>
      </c>
      <c r="C13" s="841">
        <v>426</v>
      </c>
      <c r="D13" s="596" t="s">
        <v>98</v>
      </c>
      <c r="E13" s="572">
        <v>235.12</v>
      </c>
      <c r="F13" s="597">
        <v>16.79</v>
      </c>
      <c r="G13" s="597">
        <v>50.38</v>
      </c>
      <c r="H13" s="594">
        <v>33.590000000000003</v>
      </c>
      <c r="I13" s="546">
        <f>E13+F13+G13+H13</f>
        <v>335.88</v>
      </c>
      <c r="J13" s="574">
        <f>I13*C13</f>
        <v>143084.88</v>
      </c>
      <c r="K13" s="575"/>
    </row>
    <row r="14" spans="1:11" ht="9.9499999999999993" customHeight="1" x14ac:dyDescent="0.2">
      <c r="A14" s="28"/>
      <c r="B14" s="98"/>
      <c r="C14" s="841"/>
      <c r="D14" s="596"/>
      <c r="E14" s="572"/>
      <c r="F14" s="598"/>
      <c r="G14" s="598"/>
      <c r="H14" s="572"/>
      <c r="I14" s="599"/>
      <c r="J14" s="600"/>
      <c r="K14" s="575"/>
    </row>
    <row r="15" spans="1:11" x14ac:dyDescent="0.2">
      <c r="A15" s="28" t="s">
        <v>78</v>
      </c>
      <c r="B15" s="98" t="s">
        <v>1192</v>
      </c>
      <c r="C15" s="841">
        <v>885</v>
      </c>
      <c r="D15" s="596" t="s">
        <v>98</v>
      </c>
      <c r="E15" s="572">
        <v>160.78</v>
      </c>
      <c r="F15" s="597">
        <v>11.48</v>
      </c>
      <c r="G15" s="597">
        <v>34.450000000000003</v>
      </c>
      <c r="H15" s="594">
        <v>22.97</v>
      </c>
      <c r="I15" s="546">
        <f>E15+F15+G15+H15</f>
        <v>229.68</v>
      </c>
      <c r="J15" s="574">
        <f>I15*C15</f>
        <v>203266.8</v>
      </c>
      <c r="K15" s="575"/>
    </row>
    <row r="16" spans="1:11" ht="9.9499999999999993" customHeight="1" x14ac:dyDescent="0.25">
      <c r="A16" s="28"/>
      <c r="B16" s="98"/>
      <c r="C16" s="841"/>
      <c r="D16" s="596"/>
      <c r="E16" s="590"/>
      <c r="F16" s="590"/>
      <c r="G16" s="590"/>
      <c r="H16" s="591"/>
      <c r="I16" s="592"/>
      <c r="J16" s="593"/>
    </row>
    <row r="17" spans="1:11" x14ac:dyDescent="0.2">
      <c r="A17" s="28" t="s">
        <v>79</v>
      </c>
      <c r="B17" s="98" t="s">
        <v>1193</v>
      </c>
      <c r="C17" s="841">
        <v>823</v>
      </c>
      <c r="D17" s="596" t="s">
        <v>98</v>
      </c>
      <c r="E17" s="572">
        <v>98.58</v>
      </c>
      <c r="F17" s="597">
        <v>7.04</v>
      </c>
      <c r="G17" s="597">
        <v>21.12</v>
      </c>
      <c r="H17" s="594">
        <v>14.08</v>
      </c>
      <c r="I17" s="546">
        <f>E17+F17+G17+H17</f>
        <v>140.82</v>
      </c>
      <c r="J17" s="574">
        <f>I17*C17</f>
        <v>115894.86</v>
      </c>
      <c r="K17" s="575"/>
    </row>
    <row r="18" spans="1:11" ht="9.9499999999999993" customHeight="1" x14ac:dyDescent="0.25">
      <c r="A18" s="28"/>
      <c r="B18" s="34"/>
      <c r="C18" s="835"/>
      <c r="D18" s="589"/>
      <c r="E18" s="590"/>
      <c r="F18" s="590"/>
      <c r="G18" s="590"/>
      <c r="H18" s="591"/>
      <c r="I18" s="592"/>
      <c r="J18" s="593"/>
    </row>
    <row r="19" spans="1:11" x14ac:dyDescent="0.2">
      <c r="A19" s="28" t="s">
        <v>80</v>
      </c>
      <c r="B19" s="98" t="s">
        <v>1194</v>
      </c>
      <c r="C19" s="841">
        <v>1532</v>
      </c>
      <c r="D19" s="596" t="s">
        <v>98</v>
      </c>
      <c r="E19" s="572">
        <v>74.22</v>
      </c>
      <c r="F19" s="597">
        <v>5.3</v>
      </c>
      <c r="G19" s="597">
        <v>15.9</v>
      </c>
      <c r="H19" s="594">
        <v>10.6</v>
      </c>
      <c r="I19" s="546">
        <f>E19+F19+G19+H19</f>
        <v>106.02</v>
      </c>
      <c r="J19" s="574">
        <f>I19*C19</f>
        <v>162422.64000000001</v>
      </c>
      <c r="K19" s="575"/>
    </row>
    <row r="20" spans="1:11" ht="9.9499999999999993" customHeight="1" x14ac:dyDescent="0.25">
      <c r="A20" s="28"/>
      <c r="B20" s="98"/>
      <c r="C20" s="841"/>
      <c r="D20" s="596"/>
      <c r="E20" s="590"/>
      <c r="F20" s="590"/>
      <c r="G20" s="590"/>
      <c r="H20" s="591"/>
      <c r="I20" s="592"/>
      <c r="J20" s="593"/>
    </row>
    <row r="21" spans="1:11" x14ac:dyDescent="0.2">
      <c r="A21" s="28" t="s">
        <v>81</v>
      </c>
      <c r="B21" s="98" t="s">
        <v>1195</v>
      </c>
      <c r="C21" s="841">
        <v>38</v>
      </c>
      <c r="D21" s="596" t="s">
        <v>98</v>
      </c>
      <c r="E21" s="572">
        <v>59.89</v>
      </c>
      <c r="F21" s="597">
        <v>4.28</v>
      </c>
      <c r="G21" s="597">
        <v>12.83</v>
      </c>
      <c r="H21" s="594">
        <v>8.56</v>
      </c>
      <c r="I21" s="546">
        <f>E21+F21+G21+H21</f>
        <v>85.56</v>
      </c>
      <c r="J21" s="574">
        <f>I21*C21</f>
        <v>3251.28</v>
      </c>
      <c r="K21" s="575"/>
    </row>
    <row r="22" spans="1:11" ht="15" x14ac:dyDescent="0.25">
      <c r="A22" s="28"/>
      <c r="B22" s="34"/>
      <c r="C22" s="835"/>
      <c r="D22" s="589"/>
      <c r="E22" s="590"/>
      <c r="F22" s="590"/>
      <c r="G22" s="590"/>
      <c r="H22" s="591"/>
      <c r="I22" s="592"/>
      <c r="J22" s="593"/>
    </row>
    <row r="23" spans="1:11" ht="15" x14ac:dyDescent="0.25">
      <c r="A23" s="28"/>
      <c r="B23" s="112" t="s">
        <v>1196</v>
      </c>
      <c r="C23" s="849"/>
      <c r="D23" s="589"/>
      <c r="E23" s="590"/>
      <c r="F23" s="590"/>
      <c r="G23" s="590"/>
      <c r="H23" s="591"/>
      <c r="I23" s="592"/>
      <c r="J23" s="593"/>
    </row>
    <row r="24" spans="1:11" ht="15" x14ac:dyDescent="0.25">
      <c r="A24" s="28"/>
      <c r="B24" s="73"/>
      <c r="C24" s="835"/>
      <c r="D24" s="594"/>
      <c r="E24" s="590"/>
      <c r="F24" s="590"/>
      <c r="G24" s="590"/>
      <c r="H24" s="591"/>
      <c r="I24" s="592"/>
      <c r="J24" s="593"/>
    </row>
    <row r="25" spans="1:11" ht="15" x14ac:dyDescent="0.25">
      <c r="A25" s="28"/>
      <c r="B25" s="45" t="s">
        <v>1197</v>
      </c>
      <c r="C25" s="835"/>
      <c r="D25" s="594"/>
      <c r="E25" s="590"/>
      <c r="F25" s="590"/>
      <c r="G25" s="590"/>
      <c r="H25" s="591"/>
      <c r="I25" s="592"/>
      <c r="J25" s="593"/>
    </row>
    <row r="26" spans="1:11" ht="15" x14ac:dyDescent="0.25">
      <c r="A26" s="28"/>
      <c r="B26" s="38"/>
      <c r="C26" s="835"/>
      <c r="D26" s="594"/>
      <c r="E26" s="590"/>
      <c r="F26" s="590"/>
      <c r="G26" s="590"/>
      <c r="H26" s="591"/>
      <c r="I26" s="592"/>
      <c r="J26" s="593"/>
    </row>
    <row r="27" spans="1:11" ht="28.5" x14ac:dyDescent="0.25">
      <c r="A27" s="28"/>
      <c r="B27" s="124" t="s">
        <v>1198</v>
      </c>
      <c r="C27" s="835"/>
      <c r="D27" s="594"/>
      <c r="E27" s="590"/>
      <c r="F27" s="590"/>
      <c r="G27" s="590"/>
      <c r="H27" s="591"/>
      <c r="I27" s="592"/>
      <c r="J27" s="593"/>
    </row>
    <row r="28" spans="1:11" ht="9.9499999999999993" customHeight="1" x14ac:dyDescent="0.25">
      <c r="A28" s="28"/>
      <c r="B28" s="75"/>
      <c r="C28" s="835"/>
      <c r="D28" s="594"/>
      <c r="E28" s="590"/>
      <c r="F28" s="590"/>
      <c r="G28" s="590"/>
      <c r="H28" s="591"/>
      <c r="I28" s="592"/>
      <c r="J28" s="593"/>
    </row>
    <row r="29" spans="1:11" x14ac:dyDescent="0.2">
      <c r="A29" s="28" t="s">
        <v>92</v>
      </c>
      <c r="B29" s="125" t="s">
        <v>1199</v>
      </c>
      <c r="C29" s="835">
        <v>11198</v>
      </c>
      <c r="D29" s="594" t="s">
        <v>98</v>
      </c>
      <c r="E29" s="572">
        <v>17.809999999999999</v>
      </c>
      <c r="F29" s="597">
        <v>1.27</v>
      </c>
      <c r="G29" s="597">
        <v>3.82</v>
      </c>
      <c r="H29" s="594">
        <v>2.54</v>
      </c>
      <c r="I29" s="546">
        <f>E29+F29+G29+H29</f>
        <v>25.44</v>
      </c>
      <c r="J29" s="574">
        <f>I29*C29</f>
        <v>284877.12</v>
      </c>
      <c r="K29" s="575"/>
    </row>
    <row r="30" spans="1:11" ht="9.9499999999999993" customHeight="1" x14ac:dyDescent="0.25">
      <c r="A30" s="28"/>
      <c r="B30" s="125"/>
      <c r="C30" s="835"/>
      <c r="D30" s="594"/>
      <c r="E30" s="590"/>
      <c r="F30" s="590"/>
      <c r="G30" s="590"/>
      <c r="H30" s="591"/>
      <c r="I30" s="592"/>
      <c r="J30" s="593"/>
    </row>
    <row r="31" spans="1:11" x14ac:dyDescent="0.2">
      <c r="A31" s="28" t="s">
        <v>94</v>
      </c>
      <c r="B31" s="125" t="s">
        <v>1200</v>
      </c>
      <c r="C31" s="835">
        <v>2752</v>
      </c>
      <c r="D31" s="594" t="s">
        <v>98</v>
      </c>
      <c r="E31" s="572">
        <v>20.69</v>
      </c>
      <c r="F31" s="597">
        <v>1.48</v>
      </c>
      <c r="G31" s="597">
        <v>4.43</v>
      </c>
      <c r="H31" s="594">
        <v>2.96</v>
      </c>
      <c r="I31" s="546">
        <f>E31+F31+G31+H31</f>
        <v>29.56</v>
      </c>
      <c r="J31" s="574">
        <f>I31*C31</f>
        <v>81349.119999999995</v>
      </c>
      <c r="K31" s="575"/>
    </row>
    <row r="32" spans="1:11" ht="9.9499999999999993" customHeight="1" x14ac:dyDescent="0.25">
      <c r="A32" s="28"/>
      <c r="B32" s="125"/>
      <c r="C32" s="835"/>
      <c r="D32" s="594"/>
      <c r="E32" s="590"/>
      <c r="F32" s="590"/>
      <c r="G32" s="590"/>
      <c r="H32" s="591"/>
      <c r="I32" s="592"/>
      <c r="J32" s="593"/>
    </row>
    <row r="33" spans="1:11" x14ac:dyDescent="0.2">
      <c r="A33" s="28" t="s">
        <v>96</v>
      </c>
      <c r="B33" s="125" t="s">
        <v>1201</v>
      </c>
      <c r="C33" s="835">
        <v>1447</v>
      </c>
      <c r="D33" s="594" t="s">
        <v>98</v>
      </c>
      <c r="E33" s="572">
        <v>23.62</v>
      </c>
      <c r="F33" s="597">
        <v>1.69</v>
      </c>
      <c r="G33" s="597">
        <v>5.0599999999999996</v>
      </c>
      <c r="H33" s="594">
        <v>3.37</v>
      </c>
      <c r="I33" s="546">
        <f>E33+F33+G33+H33</f>
        <v>33.74</v>
      </c>
      <c r="J33" s="574">
        <f>I33*C33</f>
        <v>48821.78</v>
      </c>
      <c r="K33" s="575"/>
    </row>
    <row r="34" spans="1:11" ht="9.9499999999999993" customHeight="1" x14ac:dyDescent="0.25">
      <c r="A34" s="28"/>
      <c r="B34" s="34"/>
      <c r="C34" s="835"/>
      <c r="D34" s="589"/>
      <c r="E34" s="590"/>
      <c r="F34" s="590"/>
      <c r="G34" s="590"/>
      <c r="H34" s="591"/>
      <c r="I34" s="592"/>
      <c r="J34" s="593"/>
    </row>
    <row r="35" spans="1:11" x14ac:dyDescent="0.2">
      <c r="A35" s="28" t="s">
        <v>99</v>
      </c>
      <c r="B35" s="125" t="s">
        <v>1202</v>
      </c>
      <c r="C35" s="835">
        <v>10187</v>
      </c>
      <c r="D35" s="594" t="s">
        <v>98</v>
      </c>
      <c r="E35" s="572">
        <v>35.340000000000003</v>
      </c>
      <c r="F35" s="597">
        <v>2.52</v>
      </c>
      <c r="G35" s="597">
        <v>7.57</v>
      </c>
      <c r="H35" s="594">
        <v>5.05</v>
      </c>
      <c r="I35" s="546">
        <f>E35+F35+G35+H35</f>
        <v>50.48</v>
      </c>
      <c r="J35" s="574">
        <f>I35*C35</f>
        <v>514239.76</v>
      </c>
      <c r="K35" s="575"/>
    </row>
    <row r="36" spans="1:11" ht="9.9499999999999993" customHeight="1" x14ac:dyDescent="0.25">
      <c r="A36" s="28"/>
      <c r="B36" s="125"/>
      <c r="C36" s="835"/>
      <c r="D36" s="594"/>
      <c r="E36" s="590"/>
      <c r="F36" s="590"/>
      <c r="G36" s="590"/>
      <c r="H36" s="591"/>
      <c r="I36" s="592"/>
      <c r="J36" s="593"/>
    </row>
    <row r="37" spans="1:11" x14ac:dyDescent="0.2">
      <c r="A37" s="28" t="s">
        <v>101</v>
      </c>
      <c r="B37" s="125" t="s">
        <v>1195</v>
      </c>
      <c r="C37" s="835">
        <v>8896</v>
      </c>
      <c r="D37" s="594" t="s">
        <v>98</v>
      </c>
      <c r="E37" s="572">
        <v>47.24</v>
      </c>
      <c r="F37" s="597">
        <v>3.37</v>
      </c>
      <c r="G37" s="597">
        <v>10.119999999999999</v>
      </c>
      <c r="H37" s="594">
        <v>6.75</v>
      </c>
      <c r="I37" s="546">
        <f>E37+F37+G37+H37</f>
        <v>67.48</v>
      </c>
      <c r="J37" s="574">
        <f>I37*C37</f>
        <v>600302.07999999996</v>
      </c>
      <c r="K37" s="575"/>
    </row>
    <row r="38" spans="1:11" ht="9.9499999999999993" customHeight="1" x14ac:dyDescent="0.25">
      <c r="A38" s="28"/>
      <c r="B38" s="125"/>
      <c r="C38" s="835"/>
      <c r="D38" s="594"/>
      <c r="E38" s="590"/>
      <c r="F38" s="590"/>
      <c r="G38" s="590"/>
      <c r="H38" s="591"/>
      <c r="I38" s="592"/>
      <c r="J38" s="593"/>
    </row>
    <row r="39" spans="1:11" x14ac:dyDescent="0.2">
      <c r="A39" s="28" t="s">
        <v>103</v>
      </c>
      <c r="B39" s="125" t="s">
        <v>1194</v>
      </c>
      <c r="C39" s="835">
        <v>1165</v>
      </c>
      <c r="D39" s="594" t="s">
        <v>98</v>
      </c>
      <c r="E39" s="572">
        <v>57.64</v>
      </c>
      <c r="F39" s="597">
        <v>4.12</v>
      </c>
      <c r="G39" s="597">
        <v>12.35</v>
      </c>
      <c r="H39" s="594">
        <v>8.23</v>
      </c>
      <c r="I39" s="546">
        <f>E39+F39+G39+H39</f>
        <v>82.34</v>
      </c>
      <c r="J39" s="574">
        <f>I39*C39</f>
        <v>95926.1</v>
      </c>
      <c r="K39" s="575"/>
    </row>
    <row r="40" spans="1:11" ht="15" x14ac:dyDescent="0.25">
      <c r="A40" s="28"/>
      <c r="B40" s="125"/>
      <c r="C40" s="835"/>
      <c r="D40" s="594"/>
      <c r="E40" s="590"/>
      <c r="F40" s="590"/>
      <c r="G40" s="590"/>
      <c r="H40" s="591"/>
      <c r="I40" s="592"/>
      <c r="J40" s="593"/>
    </row>
    <row r="41" spans="1:11" ht="15" x14ac:dyDescent="0.25">
      <c r="A41" s="28"/>
      <c r="B41" s="125"/>
      <c r="C41" s="835"/>
      <c r="D41" s="594"/>
      <c r="E41" s="590"/>
      <c r="F41" s="590"/>
      <c r="G41" s="590"/>
      <c r="H41" s="591"/>
      <c r="I41" s="592"/>
      <c r="J41" s="593"/>
    </row>
    <row r="42" spans="1:11" ht="9" hidden="1" customHeight="1" x14ac:dyDescent="0.25">
      <c r="A42" s="28"/>
      <c r="B42" s="125"/>
      <c r="C42" s="835"/>
      <c r="D42" s="594"/>
      <c r="E42" s="590"/>
      <c r="F42" s="590"/>
      <c r="G42" s="590"/>
      <c r="H42" s="591"/>
      <c r="I42" s="592"/>
      <c r="J42" s="593"/>
    </row>
    <row r="43" spans="1:11" ht="15" x14ac:dyDescent="0.25">
      <c r="A43" s="28"/>
      <c r="B43" s="125"/>
      <c r="C43" s="835"/>
      <c r="D43" s="594"/>
      <c r="E43" s="590"/>
      <c r="F43" s="590"/>
      <c r="G43" s="590"/>
      <c r="H43" s="591"/>
      <c r="I43" s="592"/>
      <c r="J43" s="593"/>
    </row>
    <row r="44" spans="1:11" ht="6" customHeight="1" x14ac:dyDescent="0.25">
      <c r="A44" s="28"/>
      <c r="B44" s="125"/>
      <c r="C44" s="835"/>
      <c r="D44" s="594"/>
      <c r="E44" s="590"/>
      <c r="F44" s="590"/>
      <c r="G44" s="590"/>
      <c r="H44" s="591"/>
      <c r="I44" s="592"/>
      <c r="J44" s="593"/>
    </row>
    <row r="45" spans="1:11" ht="15" x14ac:dyDescent="0.25">
      <c r="A45" s="28"/>
      <c r="B45" s="125"/>
      <c r="C45" s="835"/>
      <c r="D45" s="594"/>
      <c r="E45" s="590"/>
      <c r="F45" s="590"/>
      <c r="G45" s="590"/>
      <c r="H45" s="591"/>
      <c r="I45" s="592"/>
      <c r="J45" s="593"/>
    </row>
    <row r="46" spans="1:11" ht="6.75" customHeight="1" x14ac:dyDescent="0.25">
      <c r="A46" s="28"/>
      <c r="B46" s="34"/>
      <c r="C46" s="835"/>
      <c r="D46" s="589"/>
      <c r="E46" s="590"/>
      <c r="F46" s="590"/>
      <c r="G46" s="590"/>
      <c r="H46" s="591"/>
      <c r="I46" s="592"/>
      <c r="J46" s="593"/>
    </row>
    <row r="47" spans="1:11" ht="15.75" thickBot="1" x14ac:dyDescent="0.3">
      <c r="A47" s="31"/>
      <c r="B47" s="56" t="s">
        <v>111</v>
      </c>
      <c r="C47" s="836"/>
      <c r="D47" s="601"/>
      <c r="E47" s="602"/>
      <c r="F47" s="602"/>
      <c r="G47" s="602"/>
      <c r="H47" s="603"/>
      <c r="I47" s="604"/>
      <c r="J47" s="604">
        <f>SUM(J9:J46)</f>
        <v>2253436.42</v>
      </c>
      <c r="K47" s="577">
        <v>1</v>
      </c>
    </row>
    <row r="48" spans="1:11" ht="15.75" thickTop="1" x14ac:dyDescent="0.25">
      <c r="A48" s="28"/>
      <c r="B48" s="34"/>
      <c r="C48" s="835"/>
      <c r="D48" s="589"/>
      <c r="E48" s="590"/>
      <c r="F48" s="590"/>
      <c r="G48" s="590"/>
      <c r="H48" s="591"/>
      <c r="I48" s="592"/>
      <c r="J48" s="593"/>
    </row>
    <row r="49" spans="1:11" ht="15" x14ac:dyDescent="0.25">
      <c r="A49" s="28"/>
      <c r="B49" s="112" t="s">
        <v>1203</v>
      </c>
      <c r="C49" s="835"/>
      <c r="D49" s="589"/>
      <c r="E49" s="590"/>
      <c r="F49" s="590"/>
      <c r="G49" s="590"/>
      <c r="H49" s="591"/>
      <c r="I49" s="592"/>
      <c r="J49" s="593"/>
    </row>
    <row r="50" spans="1:11" ht="9.75" customHeight="1" x14ac:dyDescent="0.25">
      <c r="A50" s="28"/>
      <c r="B50" s="34"/>
      <c r="C50" s="835"/>
      <c r="D50" s="589"/>
      <c r="E50" s="590"/>
      <c r="F50" s="590"/>
      <c r="G50" s="590"/>
      <c r="H50" s="591"/>
      <c r="I50" s="592"/>
      <c r="J50" s="593"/>
    </row>
    <row r="51" spans="1:11" ht="28.5" x14ac:dyDescent="0.25">
      <c r="A51" s="28"/>
      <c r="B51" s="124" t="s">
        <v>1204</v>
      </c>
      <c r="C51" s="835"/>
      <c r="D51" s="589"/>
      <c r="E51" s="590"/>
      <c r="F51" s="590"/>
      <c r="G51" s="590"/>
      <c r="H51" s="591"/>
      <c r="I51" s="592"/>
      <c r="J51" s="593"/>
    </row>
    <row r="52" spans="1:11" ht="9.9499999999999993" customHeight="1" x14ac:dyDescent="0.25">
      <c r="A52" s="28"/>
      <c r="B52" s="34"/>
      <c r="C52" s="835"/>
      <c r="D52" s="589"/>
      <c r="E52" s="590"/>
      <c r="F52" s="590"/>
      <c r="G52" s="590"/>
      <c r="H52" s="591"/>
      <c r="I52" s="592"/>
      <c r="J52" s="593"/>
    </row>
    <row r="53" spans="1:11" x14ac:dyDescent="0.2">
      <c r="A53" s="28" t="s">
        <v>77</v>
      </c>
      <c r="B53" s="125" t="s">
        <v>1193</v>
      </c>
      <c r="C53" s="835">
        <v>4190</v>
      </c>
      <c r="D53" s="594" t="s">
        <v>98</v>
      </c>
      <c r="E53" s="572">
        <v>75.010000000000005</v>
      </c>
      <c r="F53" s="597">
        <v>5.36</v>
      </c>
      <c r="G53" s="597">
        <v>16.07</v>
      </c>
      <c r="H53" s="594">
        <v>10.72</v>
      </c>
      <c r="I53" s="546">
        <f>E53+F53+G53+H53</f>
        <v>107.16</v>
      </c>
      <c r="J53" s="574">
        <f>I53*C53</f>
        <v>449000.4</v>
      </c>
      <c r="K53" s="575"/>
    </row>
    <row r="54" spans="1:11" ht="9.9499999999999993" customHeight="1" x14ac:dyDescent="0.25">
      <c r="A54" s="28"/>
      <c r="B54" s="125"/>
      <c r="C54" s="835"/>
      <c r="D54" s="594"/>
      <c r="E54" s="590"/>
      <c r="F54" s="590"/>
      <c r="G54" s="590"/>
      <c r="H54" s="591"/>
      <c r="I54" s="592"/>
      <c r="J54" s="593"/>
    </row>
    <row r="55" spans="1:11" x14ac:dyDescent="0.2">
      <c r="A55" s="28" t="str">
        <f>IF(D55&gt;0,IF(INDEX(A33:A54,MATCH(REPT("z",255),A33:A54))="H","J",IF(INDEX(A33:A54,MATCH(REPT("z",255),A33:A54))="N","P",CHAR(CODE(INDEX(A33:A54,MATCH(REPT("z",255),A33:A54)))+1))),)</f>
        <v>B</v>
      </c>
      <c r="B55" s="125" t="s">
        <v>1192</v>
      </c>
      <c r="C55" s="835">
        <v>6478</v>
      </c>
      <c r="D55" s="594" t="s">
        <v>98</v>
      </c>
      <c r="E55" s="572">
        <v>119.43</v>
      </c>
      <c r="F55" s="597">
        <v>8.5299999999999994</v>
      </c>
      <c r="G55" s="597">
        <v>25.59</v>
      </c>
      <c r="H55" s="594">
        <v>17.059999999999999</v>
      </c>
      <c r="I55" s="546">
        <f>E55+F55+G55+H55</f>
        <v>170.61</v>
      </c>
      <c r="J55" s="574">
        <f>I55*C55</f>
        <v>1105211.58</v>
      </c>
      <c r="K55" s="575"/>
    </row>
    <row r="56" spans="1:11" ht="9.9499999999999993" customHeight="1" x14ac:dyDescent="0.25">
      <c r="A56" s="28"/>
      <c r="B56" s="125"/>
      <c r="C56" s="835"/>
      <c r="D56" s="594"/>
      <c r="E56" s="590"/>
      <c r="F56" s="590"/>
      <c r="G56" s="590"/>
      <c r="H56" s="591"/>
      <c r="I56" s="592"/>
      <c r="J56" s="593"/>
    </row>
    <row r="57" spans="1:11" x14ac:dyDescent="0.2">
      <c r="A57" s="28" t="str">
        <f>IF(D57&gt;0,IF(INDEX(A35:A56,MATCH(REPT("z",255),A35:A56))="H","J",IF(INDEX(A35:A56,MATCH(REPT("z",255),A35:A56))="N","P",CHAR(CODE(INDEX(A35:A56,MATCH(REPT("z",255),A35:A56)))+1))),)</f>
        <v>C</v>
      </c>
      <c r="B57" s="125" t="s">
        <v>1205</v>
      </c>
      <c r="C57" s="835">
        <v>143</v>
      </c>
      <c r="D57" s="594" t="s">
        <v>98</v>
      </c>
      <c r="E57" s="572">
        <v>172.79</v>
      </c>
      <c r="F57" s="597">
        <v>12.34</v>
      </c>
      <c r="G57" s="597">
        <v>37.03</v>
      </c>
      <c r="H57" s="594">
        <v>24.68</v>
      </c>
      <c r="I57" s="546">
        <f>E57+F57+G57+H57</f>
        <v>246.84</v>
      </c>
      <c r="J57" s="574">
        <f>I57*C57</f>
        <v>35298.120000000003</v>
      </c>
      <c r="K57" s="575"/>
    </row>
    <row r="58" spans="1:11" ht="15" x14ac:dyDescent="0.25">
      <c r="A58" s="28"/>
      <c r="B58" s="125"/>
      <c r="C58" s="835"/>
      <c r="D58" s="594"/>
      <c r="E58" s="590"/>
      <c r="F58" s="590"/>
      <c r="G58" s="590"/>
      <c r="H58" s="591"/>
      <c r="I58" s="592"/>
      <c r="J58" s="593"/>
    </row>
    <row r="59" spans="1:11" ht="15" x14ac:dyDescent="0.25">
      <c r="A59" s="28"/>
      <c r="B59" s="126" t="s">
        <v>1206</v>
      </c>
      <c r="C59" s="835"/>
      <c r="D59" s="594"/>
      <c r="E59" s="590"/>
      <c r="F59" s="590"/>
      <c r="G59" s="590"/>
      <c r="H59" s="591"/>
      <c r="I59" s="592"/>
      <c r="J59" s="593"/>
    </row>
    <row r="60" spans="1:11" ht="9.9499999999999993" customHeight="1" x14ac:dyDescent="0.25">
      <c r="A60" s="28"/>
      <c r="B60" s="75"/>
      <c r="C60" s="835"/>
      <c r="D60" s="594"/>
      <c r="E60" s="590"/>
      <c r="F60" s="590"/>
      <c r="G60" s="590"/>
      <c r="H60" s="591"/>
      <c r="I60" s="592"/>
      <c r="J60" s="593"/>
    </row>
    <row r="61" spans="1:11" ht="15" customHeight="1" x14ac:dyDescent="0.2">
      <c r="A61" s="28" t="str">
        <f>IF(D61&gt;0,IF(INDEX(A47:A60,MATCH(REPT("z",255),A47:A60))="H","J",IF(INDEX(A47:A60,MATCH(REPT("z",255),A47:A60))="N","P",CHAR(CODE(INDEX(A47:A60,MATCH(REPT("z",255),A47:A60)))+1))),)</f>
        <v>D</v>
      </c>
      <c r="B61" s="125" t="s">
        <v>1207</v>
      </c>
      <c r="C61" s="848">
        <v>1</v>
      </c>
      <c r="D61" s="605" t="s">
        <v>1208</v>
      </c>
      <c r="E61" s="572">
        <v>14915.2</v>
      </c>
      <c r="F61" s="597">
        <v>1065.3699999999999</v>
      </c>
      <c r="G61" s="597">
        <v>3196.11</v>
      </c>
      <c r="H61" s="594">
        <v>2130.7399999999998</v>
      </c>
      <c r="I61" s="546">
        <f>E61+F61+G61+H61</f>
        <v>21307.42</v>
      </c>
      <c r="J61" s="574">
        <f>I61*C61</f>
        <v>21307.42</v>
      </c>
      <c r="K61" s="575"/>
    </row>
    <row r="62" spans="1:11" ht="15" x14ac:dyDescent="0.25">
      <c r="A62" s="28"/>
      <c r="B62" s="34"/>
      <c r="C62" s="835"/>
      <c r="D62" s="589"/>
      <c r="E62" s="590"/>
      <c r="F62" s="590"/>
      <c r="G62" s="590"/>
      <c r="H62" s="591"/>
      <c r="I62" s="592"/>
      <c r="J62" s="593"/>
    </row>
    <row r="63" spans="1:11" ht="15" x14ac:dyDescent="0.25">
      <c r="A63" s="28"/>
      <c r="B63" s="109" t="s">
        <v>1209</v>
      </c>
      <c r="C63" s="835"/>
      <c r="D63" s="594"/>
      <c r="E63" s="590"/>
      <c r="F63" s="590"/>
      <c r="G63" s="590"/>
      <c r="H63" s="591"/>
      <c r="I63" s="592"/>
      <c r="J63" s="593"/>
    </row>
    <row r="64" spans="1:11" ht="9.75" customHeight="1" x14ac:dyDescent="0.25">
      <c r="A64" s="28"/>
      <c r="B64" s="38"/>
      <c r="C64" s="835"/>
      <c r="D64" s="594"/>
      <c r="E64" s="590"/>
      <c r="F64" s="590"/>
      <c r="G64" s="590"/>
      <c r="H64" s="591"/>
      <c r="I64" s="592"/>
      <c r="J64" s="593"/>
    </row>
    <row r="65" spans="1:11" ht="30" customHeight="1" x14ac:dyDescent="0.25">
      <c r="A65" s="28"/>
      <c r="B65" s="111" t="s">
        <v>1210</v>
      </c>
      <c r="C65" s="835"/>
      <c r="D65" s="597"/>
      <c r="E65" s="590"/>
      <c r="F65" s="590"/>
      <c r="G65" s="590"/>
      <c r="H65" s="591"/>
      <c r="I65" s="592"/>
      <c r="J65" s="593"/>
    </row>
    <row r="66" spans="1:11" ht="9.9499999999999993" customHeight="1" x14ac:dyDescent="0.25">
      <c r="A66" s="28"/>
      <c r="B66" s="111"/>
      <c r="C66" s="835"/>
      <c r="D66" s="597"/>
      <c r="E66" s="590"/>
      <c r="F66" s="590"/>
      <c r="G66" s="590"/>
      <c r="H66" s="591"/>
      <c r="I66" s="592"/>
      <c r="J66" s="593"/>
    </row>
    <row r="67" spans="1:11" ht="28.5" x14ac:dyDescent="0.2">
      <c r="A67" s="28" t="str">
        <f>IF(D67&gt;0,IF(INDEX(A51:A64,MATCH(REPT("z",255),A51:A64))="H","J",IF(INDEX(A51:A64,MATCH(REPT("z",255),A51:A64))="N","P",CHAR(CODE(INDEX(A51:A64,MATCH(REPT("z",255),A51:A64)))+1))),)</f>
        <v>E</v>
      </c>
      <c r="B67" s="73" t="s">
        <v>1211</v>
      </c>
      <c r="C67" s="835">
        <v>4</v>
      </c>
      <c r="D67" s="594" t="s">
        <v>199</v>
      </c>
      <c r="E67" s="572">
        <v>3559.98</v>
      </c>
      <c r="F67" s="597">
        <v>254.28</v>
      </c>
      <c r="G67" s="597">
        <v>762.85</v>
      </c>
      <c r="H67" s="594">
        <v>508.57</v>
      </c>
      <c r="I67" s="546">
        <f>E67+F67+G67+H67</f>
        <v>5085.68</v>
      </c>
      <c r="J67" s="574">
        <f>I67*C67</f>
        <v>20342.72</v>
      </c>
      <c r="K67" s="575"/>
    </row>
    <row r="68" spans="1:11" ht="9.9499999999999993" customHeight="1" x14ac:dyDescent="0.25">
      <c r="A68" s="28"/>
      <c r="B68" s="73"/>
      <c r="C68" s="835"/>
      <c r="D68" s="597"/>
      <c r="E68" s="590"/>
      <c r="F68" s="590"/>
      <c r="G68" s="590"/>
      <c r="H68" s="591"/>
      <c r="I68" s="592"/>
      <c r="J68" s="593"/>
    </row>
    <row r="69" spans="1:11" x14ac:dyDescent="0.2">
      <c r="A69" s="28" t="str">
        <f>IF(D69&gt;0,IF(INDEX(A53:A68,MATCH(REPT("z",255),A53:A68))="H","J",IF(INDEX(A53:A68,MATCH(REPT("z",255),A53:A68))="N","P",CHAR(CODE(INDEX(A53:A68,MATCH(REPT("z",255),A53:A68)))+1))),)</f>
        <v>F</v>
      </c>
      <c r="B69" s="73" t="s">
        <v>1212</v>
      </c>
      <c r="C69" s="835">
        <v>7</v>
      </c>
      <c r="D69" s="594" t="s">
        <v>199</v>
      </c>
      <c r="E69" s="572">
        <v>3975.04</v>
      </c>
      <c r="F69" s="597">
        <v>283.93</v>
      </c>
      <c r="G69" s="597">
        <v>851.79</v>
      </c>
      <c r="H69" s="594">
        <v>567.86</v>
      </c>
      <c r="I69" s="546">
        <f>E69+F69+G69+H69</f>
        <v>5678.62</v>
      </c>
      <c r="J69" s="574">
        <f>I69*C69</f>
        <v>39750.339999999997</v>
      </c>
      <c r="K69" s="575"/>
    </row>
    <row r="70" spans="1:11" ht="9.9499999999999993" customHeight="1" x14ac:dyDescent="0.25">
      <c r="A70" s="28"/>
      <c r="B70" s="73"/>
      <c r="C70" s="835"/>
      <c r="D70" s="597"/>
      <c r="E70" s="590"/>
      <c r="F70" s="590"/>
      <c r="G70" s="590"/>
      <c r="H70" s="591"/>
      <c r="I70" s="592"/>
      <c r="J70" s="593"/>
    </row>
    <row r="71" spans="1:11" x14ac:dyDescent="0.2">
      <c r="A71" s="28" t="str">
        <f>IF(D71&gt;0,IF(INDEX(A55:A70,MATCH(REPT("z",255),A55:A70))="H","J",IF(INDEX(A55:A70,MATCH(REPT("z",255),A55:A70))="N","P",CHAR(CODE(INDEX(A55:A70,MATCH(REPT("z",255),A55:A70)))+1))),)</f>
        <v>G</v>
      </c>
      <c r="B71" s="73" t="s">
        <v>1213</v>
      </c>
      <c r="C71" s="835">
        <v>33</v>
      </c>
      <c r="D71" s="594" t="s">
        <v>199</v>
      </c>
      <c r="E71" s="572">
        <v>4380.03</v>
      </c>
      <c r="F71" s="597">
        <v>312.86</v>
      </c>
      <c r="G71" s="597">
        <v>938.58</v>
      </c>
      <c r="H71" s="594">
        <v>625.72</v>
      </c>
      <c r="I71" s="546">
        <f>E71+F71+G71+H71</f>
        <v>6257.19</v>
      </c>
      <c r="J71" s="574">
        <f>I71*C71</f>
        <v>206487.27</v>
      </c>
      <c r="K71" s="575"/>
    </row>
    <row r="72" spans="1:11" ht="15" x14ac:dyDescent="0.25">
      <c r="A72" s="28"/>
      <c r="B72" s="73"/>
      <c r="C72" s="835"/>
      <c r="D72" s="594"/>
      <c r="E72" s="590"/>
      <c r="F72" s="590"/>
      <c r="G72" s="590"/>
      <c r="H72" s="591"/>
      <c r="I72" s="592"/>
      <c r="J72" s="593"/>
    </row>
    <row r="73" spans="1:11" ht="28.5" x14ac:dyDescent="0.25">
      <c r="A73" s="28"/>
      <c r="B73" s="111" t="s">
        <v>1214</v>
      </c>
      <c r="C73" s="835"/>
      <c r="D73" s="594"/>
      <c r="E73" s="590"/>
      <c r="F73" s="590"/>
      <c r="G73" s="590"/>
      <c r="H73" s="591"/>
      <c r="I73" s="592"/>
      <c r="J73" s="593"/>
    </row>
    <row r="74" spans="1:11" ht="9.9499999999999993" customHeight="1" x14ac:dyDescent="0.25">
      <c r="A74" s="28"/>
      <c r="B74" s="73"/>
      <c r="C74" s="835"/>
      <c r="D74" s="594"/>
      <c r="E74" s="590"/>
      <c r="F74" s="590"/>
      <c r="G74" s="590"/>
      <c r="H74" s="591"/>
      <c r="I74" s="592"/>
      <c r="J74" s="593"/>
    </row>
    <row r="75" spans="1:11" x14ac:dyDescent="0.2">
      <c r="A75" s="28" t="s">
        <v>96</v>
      </c>
      <c r="B75" s="73" t="s">
        <v>1215</v>
      </c>
      <c r="C75" s="835">
        <v>2</v>
      </c>
      <c r="D75" s="594" t="s">
        <v>199</v>
      </c>
      <c r="E75" s="572">
        <v>3807.5</v>
      </c>
      <c r="F75" s="597">
        <v>271.95999999999998</v>
      </c>
      <c r="G75" s="597">
        <v>815.89</v>
      </c>
      <c r="H75" s="594">
        <v>543.92999999999995</v>
      </c>
      <c r="I75" s="546">
        <f>E75+F75+G75+H75</f>
        <v>5439.28</v>
      </c>
      <c r="J75" s="574">
        <f>I75*C75</f>
        <v>10878.56</v>
      </c>
      <c r="K75" s="575"/>
    </row>
    <row r="76" spans="1:11" ht="9.9499999999999993" customHeight="1" x14ac:dyDescent="0.25">
      <c r="A76" s="28"/>
      <c r="B76" s="73"/>
      <c r="C76" s="835"/>
      <c r="D76" s="606"/>
      <c r="E76" s="591"/>
      <c r="F76" s="590"/>
      <c r="G76" s="590"/>
      <c r="H76" s="591"/>
      <c r="I76" s="592"/>
      <c r="J76" s="593"/>
    </row>
    <row r="77" spans="1:11" x14ac:dyDescent="0.2">
      <c r="A77" s="28" t="str">
        <f>IF(D77&gt;0,IF(INDEX(A52:A76,MATCH(REPT("z",255),A52:A76))="H","J",IF(INDEX(A52:A76,MATCH(REPT("z",255),A52:A76))="N","P",CHAR(CODE(INDEX(A52:A76,MATCH(REPT("z",255),A52:A76)))+1))),)</f>
        <v>J</v>
      </c>
      <c r="B77" s="73" t="s">
        <v>1212</v>
      </c>
      <c r="C77" s="835">
        <v>4</v>
      </c>
      <c r="D77" s="594" t="s">
        <v>199</v>
      </c>
      <c r="E77" s="572">
        <v>3975.04</v>
      </c>
      <c r="F77" s="597">
        <v>283.93</v>
      </c>
      <c r="G77" s="597">
        <v>851.79</v>
      </c>
      <c r="H77" s="594">
        <v>567.86</v>
      </c>
      <c r="I77" s="546">
        <f>E77+F77+G77+H77</f>
        <v>5678.62</v>
      </c>
      <c r="J77" s="574">
        <f>I77*C77</f>
        <v>22714.48</v>
      </c>
      <c r="K77" s="575"/>
    </row>
    <row r="78" spans="1:11" ht="15" x14ac:dyDescent="0.25">
      <c r="A78" s="28"/>
      <c r="B78" s="73"/>
      <c r="C78" s="835"/>
      <c r="D78" s="594"/>
      <c r="E78" s="590"/>
      <c r="F78" s="590"/>
      <c r="G78" s="590"/>
      <c r="H78" s="591"/>
      <c r="I78" s="592"/>
      <c r="J78" s="607"/>
    </row>
    <row r="79" spans="1:11" ht="15" x14ac:dyDescent="0.25">
      <c r="A79" s="28"/>
      <c r="B79" s="73"/>
      <c r="C79" s="835"/>
      <c r="D79" s="594"/>
      <c r="E79" s="590"/>
      <c r="F79" s="590"/>
      <c r="G79" s="590"/>
      <c r="H79" s="591"/>
      <c r="I79" s="592"/>
      <c r="J79" s="607"/>
    </row>
    <row r="80" spans="1:11" ht="15" x14ac:dyDescent="0.25">
      <c r="A80" s="28"/>
      <c r="B80" s="73"/>
      <c r="C80" s="835"/>
      <c r="D80" s="594"/>
      <c r="E80" s="590"/>
      <c r="F80" s="590"/>
      <c r="G80" s="590"/>
      <c r="H80" s="591"/>
      <c r="I80" s="592"/>
      <c r="J80" s="607"/>
    </row>
    <row r="81" spans="1:11" ht="6" customHeight="1" x14ac:dyDescent="0.25">
      <c r="A81" s="28"/>
      <c r="B81" s="73"/>
      <c r="C81" s="835"/>
      <c r="D81" s="594"/>
      <c r="E81" s="590"/>
      <c r="F81" s="590"/>
      <c r="G81" s="590"/>
      <c r="H81" s="591"/>
      <c r="I81" s="592"/>
      <c r="J81" s="607"/>
    </row>
    <row r="82" spans="1:11" ht="6" customHeight="1" x14ac:dyDescent="0.25">
      <c r="A82" s="28"/>
      <c r="B82" s="73"/>
      <c r="C82" s="835"/>
      <c r="D82" s="594"/>
      <c r="E82" s="590"/>
      <c r="F82" s="590"/>
      <c r="G82" s="590"/>
      <c r="H82" s="591"/>
      <c r="I82" s="592"/>
      <c r="J82" s="607"/>
    </row>
    <row r="83" spans="1:11" ht="7.5" customHeight="1" x14ac:dyDescent="0.25">
      <c r="A83" s="28"/>
      <c r="B83" s="73"/>
      <c r="C83" s="835"/>
      <c r="D83" s="594"/>
      <c r="E83" s="590"/>
      <c r="F83" s="590"/>
      <c r="G83" s="590"/>
      <c r="H83" s="591"/>
      <c r="I83" s="592"/>
      <c r="J83" s="607"/>
    </row>
    <row r="84" spans="1:11" ht="9.75" customHeight="1" x14ac:dyDescent="0.25">
      <c r="A84" s="28"/>
      <c r="B84" s="73"/>
      <c r="C84" s="835"/>
      <c r="D84" s="594"/>
      <c r="E84" s="590"/>
      <c r="F84" s="590"/>
      <c r="G84" s="590"/>
      <c r="H84" s="591"/>
      <c r="I84" s="592"/>
      <c r="J84" s="607"/>
    </row>
    <row r="85" spans="1:11" ht="15.75" thickBot="1" x14ac:dyDescent="0.3">
      <c r="A85" s="31"/>
      <c r="B85" s="56" t="s">
        <v>111</v>
      </c>
      <c r="C85" s="836"/>
      <c r="D85" s="601"/>
      <c r="E85" s="602"/>
      <c r="F85" s="602"/>
      <c r="G85" s="602"/>
      <c r="H85" s="603"/>
      <c r="I85" s="604"/>
      <c r="J85" s="604">
        <f>SUM(J49:J84)</f>
        <v>1910990.89</v>
      </c>
      <c r="K85" s="577">
        <v>2</v>
      </c>
    </row>
    <row r="86" spans="1:11" ht="15.75" thickTop="1" x14ac:dyDescent="0.25">
      <c r="A86" s="28"/>
      <c r="B86" s="73"/>
      <c r="C86" s="835"/>
      <c r="D86" s="594"/>
      <c r="E86" s="590"/>
      <c r="F86" s="590"/>
      <c r="G86" s="590"/>
      <c r="H86" s="591"/>
      <c r="I86" s="592"/>
      <c r="J86" s="593"/>
    </row>
    <row r="87" spans="1:11" ht="15" x14ac:dyDescent="0.25">
      <c r="A87" s="28"/>
      <c r="B87" s="112" t="s">
        <v>1203</v>
      </c>
      <c r="C87" s="835"/>
      <c r="D87" s="594"/>
      <c r="E87" s="590"/>
      <c r="F87" s="590"/>
      <c r="G87" s="590"/>
      <c r="H87" s="591"/>
      <c r="I87" s="592"/>
      <c r="J87" s="593"/>
    </row>
    <row r="88" spans="1:11" ht="15" x14ac:dyDescent="0.25">
      <c r="A88" s="28"/>
      <c r="B88" s="73"/>
      <c r="C88" s="835"/>
      <c r="D88" s="594"/>
      <c r="E88" s="590"/>
      <c r="F88" s="590"/>
      <c r="G88" s="590"/>
      <c r="H88" s="591"/>
      <c r="I88" s="592"/>
      <c r="J88" s="593"/>
    </row>
    <row r="89" spans="1:11" s="13" customFormat="1" ht="15" x14ac:dyDescent="0.25">
      <c r="A89" s="44"/>
      <c r="B89" s="109" t="s">
        <v>1216</v>
      </c>
      <c r="C89" s="849"/>
      <c r="D89" s="589"/>
      <c r="E89" s="590"/>
      <c r="F89" s="590"/>
      <c r="G89" s="590"/>
      <c r="H89" s="591"/>
      <c r="I89" s="592"/>
      <c r="J89" s="593"/>
      <c r="K89" s="608"/>
    </row>
    <row r="90" spans="1:11" ht="15" x14ac:dyDescent="0.25">
      <c r="A90" s="28"/>
      <c r="B90" s="34"/>
      <c r="C90" s="835"/>
      <c r="D90" s="609"/>
      <c r="E90" s="591"/>
      <c r="F90" s="590"/>
      <c r="G90" s="590"/>
      <c r="H90" s="591"/>
      <c r="I90" s="592"/>
      <c r="J90" s="593"/>
    </row>
    <row r="91" spans="1:11" ht="42.75" x14ac:dyDescent="0.25">
      <c r="A91" s="28"/>
      <c r="B91" s="34" t="s">
        <v>1217</v>
      </c>
      <c r="C91" s="835"/>
      <c r="D91" s="606"/>
      <c r="E91" s="591"/>
      <c r="F91" s="590"/>
      <c r="G91" s="590"/>
      <c r="H91" s="591"/>
      <c r="I91" s="592"/>
      <c r="J91" s="593"/>
    </row>
    <row r="92" spans="1:11" ht="9.9499999999999993" customHeight="1" x14ac:dyDescent="0.25">
      <c r="A92" s="28"/>
      <c r="B92" s="34"/>
      <c r="C92" s="835"/>
      <c r="D92" s="606"/>
      <c r="E92" s="591"/>
      <c r="F92" s="590"/>
      <c r="G92" s="590"/>
      <c r="H92" s="591"/>
      <c r="I92" s="592"/>
      <c r="J92" s="593"/>
    </row>
    <row r="93" spans="1:11" x14ac:dyDescent="0.2">
      <c r="A93" s="28" t="s">
        <v>77</v>
      </c>
      <c r="B93" s="73" t="s">
        <v>1218</v>
      </c>
      <c r="C93" s="835">
        <v>7</v>
      </c>
      <c r="D93" s="594" t="s">
        <v>199</v>
      </c>
      <c r="E93" s="572">
        <v>211.59</v>
      </c>
      <c r="F93" s="597">
        <v>15.11</v>
      </c>
      <c r="G93" s="597">
        <v>45.34</v>
      </c>
      <c r="H93" s="594">
        <v>30.23</v>
      </c>
      <c r="I93" s="546">
        <f>E93+F93+G93+H93</f>
        <v>302.27</v>
      </c>
      <c r="J93" s="574">
        <f>I93*C93</f>
        <v>2115.89</v>
      </c>
      <c r="K93" s="575"/>
    </row>
    <row r="94" spans="1:11" ht="9.9499999999999993" customHeight="1" x14ac:dyDescent="0.25">
      <c r="A94" s="28"/>
      <c r="B94" s="73"/>
      <c r="C94" s="835"/>
      <c r="D94" s="606"/>
      <c r="E94" s="591"/>
      <c r="F94" s="590"/>
      <c r="G94" s="590"/>
      <c r="H94" s="591"/>
      <c r="I94" s="592"/>
      <c r="J94" s="593"/>
    </row>
    <row r="95" spans="1:11" x14ac:dyDescent="0.2">
      <c r="A95" s="28" t="s">
        <v>78</v>
      </c>
      <c r="B95" s="73" t="s">
        <v>1219</v>
      </c>
      <c r="C95" s="835">
        <v>29</v>
      </c>
      <c r="D95" s="594" t="s">
        <v>199</v>
      </c>
      <c r="E95" s="572">
        <v>238.66</v>
      </c>
      <c r="F95" s="597">
        <v>17.05</v>
      </c>
      <c r="G95" s="597">
        <v>51.14</v>
      </c>
      <c r="H95" s="594">
        <v>34.090000000000003</v>
      </c>
      <c r="I95" s="546">
        <f>E95+F95+G95+H95</f>
        <v>340.94</v>
      </c>
      <c r="J95" s="574">
        <f>I95*C95</f>
        <v>9887.26</v>
      </c>
      <c r="K95" s="575"/>
    </row>
    <row r="96" spans="1:11" ht="9.9499999999999993" customHeight="1" x14ac:dyDescent="0.25">
      <c r="A96" s="28"/>
      <c r="B96" s="73"/>
      <c r="C96" s="835"/>
      <c r="D96" s="606"/>
      <c r="E96" s="591"/>
      <c r="F96" s="590"/>
      <c r="G96" s="590"/>
      <c r="H96" s="591"/>
      <c r="I96" s="592"/>
      <c r="J96" s="593"/>
    </row>
    <row r="97" spans="1:11" x14ac:dyDescent="0.2">
      <c r="A97" s="28" t="str">
        <f>IF(D97&gt;0,IF(INDEX(A85:A96,MATCH(REPT("z",255),A85:A96))="H","J",IF(INDEX(A85:A96,MATCH(REPT("z",255),A85:A96))="N","P",CHAR(CODE(INDEX(A85:A96,MATCH(REPT("z",255),A85:A96)))+1))),)</f>
        <v>C</v>
      </c>
      <c r="B97" s="73" t="s">
        <v>1220</v>
      </c>
      <c r="C97" s="835">
        <v>12</v>
      </c>
      <c r="D97" s="594" t="s">
        <v>199</v>
      </c>
      <c r="E97" s="572">
        <v>238.66</v>
      </c>
      <c r="F97" s="597">
        <v>17.05</v>
      </c>
      <c r="G97" s="597">
        <v>51.14</v>
      </c>
      <c r="H97" s="594">
        <v>34.090000000000003</v>
      </c>
      <c r="I97" s="546">
        <f>E97+F97+G97+H97</f>
        <v>340.94</v>
      </c>
      <c r="J97" s="574">
        <f>I97*C97</f>
        <v>4091.28</v>
      </c>
      <c r="K97" s="575"/>
    </row>
    <row r="98" spans="1:11" ht="15" x14ac:dyDescent="0.25">
      <c r="A98" s="28"/>
      <c r="B98" s="73"/>
      <c r="C98" s="835"/>
      <c r="D98" s="606"/>
      <c r="E98" s="591"/>
      <c r="F98" s="590"/>
      <c r="G98" s="590"/>
      <c r="H98" s="591"/>
      <c r="I98" s="592"/>
      <c r="J98" s="593"/>
    </row>
    <row r="99" spans="1:11" ht="42.75" x14ac:dyDescent="0.25">
      <c r="A99" s="28"/>
      <c r="B99" s="111" t="s">
        <v>1221</v>
      </c>
      <c r="C99" s="835"/>
      <c r="D99" s="594"/>
      <c r="E99" s="590"/>
      <c r="F99" s="590"/>
      <c r="G99" s="590"/>
      <c r="H99" s="591"/>
      <c r="I99" s="592"/>
      <c r="J99" s="593"/>
    </row>
    <row r="100" spans="1:11" ht="9.9499999999999993" customHeight="1" x14ac:dyDescent="0.25">
      <c r="A100" s="28"/>
      <c r="B100" s="111"/>
      <c r="C100" s="835"/>
      <c r="D100" s="594"/>
      <c r="E100" s="590"/>
      <c r="F100" s="590"/>
      <c r="G100" s="590"/>
      <c r="H100" s="591"/>
      <c r="I100" s="592"/>
      <c r="J100" s="593"/>
    </row>
    <row r="101" spans="1:11" x14ac:dyDescent="0.2">
      <c r="A101" s="28" t="str">
        <f>IF(D101&gt;0,IF(INDEX(A89:A99,MATCH(REPT("z",255),A89:A99))="H","J",IF(INDEX(A89:A99,MATCH(REPT("z",255),A89:A99))="N","P",CHAR(CODE(INDEX(A89:A99,MATCH(REPT("z",255),A89:A99)))+1))),)</f>
        <v>D</v>
      </c>
      <c r="B101" s="38" t="s">
        <v>1193</v>
      </c>
      <c r="C101" s="835">
        <v>8</v>
      </c>
      <c r="D101" s="594" t="s">
        <v>199</v>
      </c>
      <c r="E101" s="572">
        <v>11297.23</v>
      </c>
      <c r="F101" s="597">
        <v>806.95</v>
      </c>
      <c r="G101" s="597">
        <v>2420.84</v>
      </c>
      <c r="H101" s="594">
        <v>1613.89</v>
      </c>
      <c r="I101" s="546">
        <f>E101+F101+G101+H101</f>
        <v>16138.91</v>
      </c>
      <c r="J101" s="574">
        <f>I101*C101</f>
        <v>129111.28</v>
      </c>
      <c r="K101" s="575"/>
    </row>
    <row r="102" spans="1:11" ht="15" x14ac:dyDescent="0.25">
      <c r="A102" s="28"/>
      <c r="B102" s="38"/>
      <c r="C102" s="835"/>
      <c r="D102" s="594"/>
      <c r="E102" s="590"/>
      <c r="F102" s="590"/>
      <c r="G102" s="590"/>
      <c r="H102" s="591"/>
      <c r="I102" s="592"/>
      <c r="J102" s="593"/>
    </row>
    <row r="103" spans="1:11" ht="45" customHeight="1" x14ac:dyDescent="0.25">
      <c r="A103" s="28"/>
      <c r="B103" s="73" t="s">
        <v>1222</v>
      </c>
      <c r="C103" s="835"/>
      <c r="D103" s="594"/>
      <c r="E103" s="590"/>
      <c r="F103" s="590"/>
      <c r="G103" s="590"/>
      <c r="H103" s="591"/>
      <c r="I103" s="592"/>
      <c r="J103" s="593"/>
    </row>
    <row r="104" spans="1:11" ht="9.9499999999999993" customHeight="1" x14ac:dyDescent="0.25">
      <c r="A104" s="28"/>
      <c r="B104" s="73"/>
      <c r="C104" s="835"/>
      <c r="D104" s="606"/>
      <c r="E104" s="591"/>
      <c r="F104" s="590"/>
      <c r="G104" s="590"/>
      <c r="H104" s="591"/>
      <c r="I104" s="592"/>
      <c r="J104" s="593"/>
    </row>
    <row r="105" spans="1:11" ht="15" x14ac:dyDescent="0.25">
      <c r="A105" s="28"/>
      <c r="B105" s="111" t="s">
        <v>1223</v>
      </c>
      <c r="C105" s="835"/>
      <c r="D105" s="606"/>
      <c r="E105" s="591"/>
      <c r="F105" s="590"/>
      <c r="G105" s="590"/>
      <c r="H105" s="591"/>
      <c r="I105" s="592"/>
      <c r="J105" s="593"/>
    </row>
    <row r="106" spans="1:11" ht="9.9499999999999993" customHeight="1" x14ac:dyDescent="0.25">
      <c r="A106" s="28"/>
      <c r="B106" s="71"/>
      <c r="C106" s="835"/>
      <c r="D106" s="606"/>
      <c r="E106" s="591"/>
      <c r="F106" s="590"/>
      <c r="G106" s="590"/>
      <c r="H106" s="591"/>
      <c r="I106" s="592"/>
      <c r="J106" s="593"/>
    </row>
    <row r="107" spans="1:11" ht="42.75" x14ac:dyDescent="0.2">
      <c r="A107" s="28" t="str">
        <f>IF(D107&gt;0,IF(INDEX(A89:A106,MATCH(REPT("z",255),A89:A106))="H","J",IF(INDEX(A89:A106,MATCH(REPT("z",255),A89:A106))="N","P",CHAR(CODE(INDEX(A89:A106,MATCH(REPT("z",255),A89:A106)))+1))),)</f>
        <v>E</v>
      </c>
      <c r="B107" s="73" t="s">
        <v>1224</v>
      </c>
      <c r="C107" s="835">
        <v>10</v>
      </c>
      <c r="D107" s="594" t="s">
        <v>199</v>
      </c>
      <c r="E107" s="572">
        <v>2647.89</v>
      </c>
      <c r="F107" s="597">
        <v>189.14</v>
      </c>
      <c r="G107" s="597">
        <v>567.41</v>
      </c>
      <c r="H107" s="594">
        <v>378.27</v>
      </c>
      <c r="I107" s="546">
        <f>E107+F107+G107+H107</f>
        <v>3782.71</v>
      </c>
      <c r="J107" s="574">
        <f>I107*C107</f>
        <v>37827.1</v>
      </c>
      <c r="K107" s="575"/>
    </row>
    <row r="108" spans="1:11" ht="15" x14ac:dyDescent="0.25">
      <c r="A108" s="28"/>
      <c r="B108" s="73"/>
      <c r="C108" s="835"/>
      <c r="D108" s="606"/>
      <c r="E108" s="591"/>
      <c r="F108" s="590"/>
      <c r="G108" s="590"/>
      <c r="H108" s="591"/>
      <c r="I108" s="592"/>
      <c r="J108" s="593"/>
    </row>
    <row r="109" spans="1:11" ht="15" x14ac:dyDescent="0.25">
      <c r="A109" s="28"/>
      <c r="B109" s="73"/>
      <c r="C109" s="835"/>
      <c r="D109" s="606"/>
      <c r="E109" s="591"/>
      <c r="F109" s="590"/>
      <c r="G109" s="590"/>
      <c r="H109" s="591"/>
      <c r="I109" s="592"/>
      <c r="J109" s="593"/>
    </row>
    <row r="110" spans="1:11" ht="15" x14ac:dyDescent="0.25">
      <c r="A110" s="28"/>
      <c r="B110" s="73"/>
      <c r="C110" s="835"/>
      <c r="D110" s="606"/>
      <c r="E110" s="591"/>
      <c r="F110" s="590"/>
      <c r="G110" s="590"/>
      <c r="H110" s="591"/>
      <c r="I110" s="592"/>
      <c r="J110" s="593"/>
    </row>
    <row r="111" spans="1:11" ht="15" x14ac:dyDescent="0.25">
      <c r="A111" s="28"/>
      <c r="B111" s="73"/>
      <c r="C111" s="835"/>
      <c r="D111" s="606"/>
      <c r="E111" s="591"/>
      <c r="F111" s="590"/>
      <c r="G111" s="590"/>
      <c r="H111" s="591"/>
      <c r="I111" s="592"/>
      <c r="J111" s="593"/>
    </row>
    <row r="112" spans="1:11" ht="6" customHeight="1" x14ac:dyDescent="0.25">
      <c r="A112" s="28"/>
      <c r="B112" s="73"/>
      <c r="C112" s="835"/>
      <c r="D112" s="606"/>
      <c r="E112" s="591"/>
      <c r="F112" s="590"/>
      <c r="G112" s="590"/>
      <c r="H112" s="591"/>
      <c r="I112" s="592"/>
      <c r="J112" s="593"/>
    </row>
    <row r="113" spans="1:11" ht="6" hidden="1" customHeight="1" x14ac:dyDescent="0.25">
      <c r="A113" s="28"/>
      <c r="B113" s="73"/>
      <c r="C113" s="835"/>
      <c r="D113" s="606"/>
      <c r="E113" s="591"/>
      <c r="F113" s="590"/>
      <c r="G113" s="590"/>
      <c r="H113" s="591"/>
      <c r="I113" s="592"/>
      <c r="J113" s="593"/>
    </row>
    <row r="114" spans="1:11" ht="15" x14ac:dyDescent="0.25">
      <c r="A114" s="28"/>
      <c r="B114" s="73"/>
      <c r="C114" s="835"/>
      <c r="D114" s="606"/>
      <c r="E114" s="591"/>
      <c r="F114" s="590"/>
      <c r="G114" s="590"/>
      <c r="H114" s="591"/>
      <c r="I114" s="592"/>
      <c r="J114" s="593"/>
    </row>
    <row r="115" spans="1:11" ht="6" customHeight="1" x14ac:dyDescent="0.25">
      <c r="A115" s="28"/>
      <c r="B115" s="73"/>
      <c r="C115" s="835"/>
      <c r="D115" s="606"/>
      <c r="E115" s="591"/>
      <c r="F115" s="590"/>
      <c r="G115" s="590"/>
      <c r="H115" s="591"/>
      <c r="I115" s="592"/>
      <c r="J115" s="593"/>
    </row>
    <row r="116" spans="1:11" ht="11.25" customHeight="1" x14ac:dyDescent="0.25">
      <c r="A116" s="28"/>
      <c r="B116" s="34"/>
      <c r="C116" s="835"/>
      <c r="D116" s="589"/>
      <c r="E116" s="591"/>
      <c r="F116" s="590"/>
      <c r="G116" s="590"/>
      <c r="H116" s="591"/>
      <c r="I116" s="592"/>
      <c r="J116" s="593"/>
    </row>
    <row r="117" spans="1:11" ht="6.75" customHeight="1" x14ac:dyDescent="0.25">
      <c r="A117" s="28"/>
      <c r="B117" s="34"/>
      <c r="C117" s="835"/>
      <c r="D117" s="589"/>
      <c r="E117" s="590"/>
      <c r="F117" s="590"/>
      <c r="G117" s="590"/>
      <c r="H117" s="591"/>
      <c r="I117" s="592"/>
      <c r="J117" s="607"/>
    </row>
    <row r="118" spans="1:11" ht="15.75" thickBot="1" x14ac:dyDescent="0.3">
      <c r="A118" s="31"/>
      <c r="B118" s="56" t="s">
        <v>111</v>
      </c>
      <c r="C118" s="836"/>
      <c r="D118" s="601"/>
      <c r="E118" s="602"/>
      <c r="F118" s="602"/>
      <c r="G118" s="602"/>
      <c r="H118" s="603"/>
      <c r="I118" s="604"/>
      <c r="J118" s="604">
        <f>SUM(J86:J117)</f>
        <v>183032.81</v>
      </c>
      <c r="K118" s="577">
        <v>3</v>
      </c>
    </row>
    <row r="119" spans="1:11" ht="15.75" thickTop="1" x14ac:dyDescent="0.25">
      <c r="A119" s="28"/>
      <c r="B119" s="34"/>
      <c r="C119" s="835"/>
      <c r="D119" s="589"/>
      <c r="E119" s="590"/>
      <c r="F119" s="590"/>
      <c r="G119" s="590"/>
      <c r="H119" s="591"/>
      <c r="I119" s="592"/>
      <c r="J119" s="593"/>
    </row>
    <row r="120" spans="1:11" ht="15" x14ac:dyDescent="0.25">
      <c r="A120" s="28"/>
      <c r="B120" s="112" t="s">
        <v>1203</v>
      </c>
      <c r="C120" s="835"/>
      <c r="D120" s="589"/>
      <c r="E120" s="590"/>
      <c r="F120" s="590"/>
      <c r="G120" s="590"/>
      <c r="H120" s="591"/>
      <c r="I120" s="592"/>
      <c r="J120" s="593"/>
    </row>
    <row r="121" spans="1:11" ht="15" x14ac:dyDescent="0.25">
      <c r="A121" s="28"/>
      <c r="B121" s="34"/>
      <c r="C121" s="835"/>
      <c r="D121" s="589"/>
      <c r="E121" s="590"/>
      <c r="F121" s="590"/>
      <c r="G121" s="590"/>
      <c r="H121" s="591"/>
      <c r="I121" s="592"/>
      <c r="J121" s="593"/>
    </row>
    <row r="122" spans="1:11" ht="28.5" x14ac:dyDescent="0.25">
      <c r="A122" s="28"/>
      <c r="B122" s="34" t="s">
        <v>1225</v>
      </c>
      <c r="C122" s="835"/>
      <c r="D122" s="594"/>
      <c r="E122" s="590"/>
      <c r="F122" s="590"/>
      <c r="G122" s="590"/>
      <c r="H122" s="591"/>
      <c r="I122" s="592"/>
      <c r="J122" s="593"/>
    </row>
    <row r="123" spans="1:11" ht="9.9499999999999993" customHeight="1" x14ac:dyDescent="0.25">
      <c r="A123" s="28"/>
      <c r="B123" s="38"/>
      <c r="C123" s="835"/>
      <c r="D123" s="594"/>
      <c r="E123" s="590"/>
      <c r="F123" s="590"/>
      <c r="G123" s="590"/>
      <c r="H123" s="591"/>
      <c r="I123" s="592"/>
      <c r="J123" s="593"/>
    </row>
    <row r="124" spans="1:11" x14ac:dyDescent="0.2">
      <c r="A124" s="28" t="s">
        <v>77</v>
      </c>
      <c r="B124" s="38" t="s">
        <v>1195</v>
      </c>
      <c r="C124" s="835">
        <v>2</v>
      </c>
      <c r="D124" s="594" t="s">
        <v>199</v>
      </c>
      <c r="E124" s="572">
        <v>652.51</v>
      </c>
      <c r="F124" s="597">
        <v>46.61</v>
      </c>
      <c r="G124" s="597">
        <v>139.82</v>
      </c>
      <c r="H124" s="594">
        <v>93.22</v>
      </c>
      <c r="I124" s="546">
        <f>E124+F124+G124+H124</f>
        <v>932.16</v>
      </c>
      <c r="J124" s="574">
        <f>I124*C124</f>
        <v>1864.32</v>
      </c>
      <c r="K124" s="575"/>
    </row>
    <row r="125" spans="1:11" ht="9.9499999999999993" customHeight="1" x14ac:dyDescent="0.25">
      <c r="A125" s="28"/>
      <c r="B125" s="38"/>
      <c r="C125" s="835"/>
      <c r="D125" s="594"/>
      <c r="E125" s="590"/>
      <c r="F125" s="590"/>
      <c r="G125" s="590"/>
      <c r="H125" s="591"/>
      <c r="I125" s="592"/>
      <c r="J125" s="593"/>
    </row>
    <row r="126" spans="1:11" x14ac:dyDescent="0.2">
      <c r="A126" s="28" t="str">
        <f>IF(D126&gt;0,IF(INDEX(A101:A125,MATCH(REPT("z",255),A101:A125))="H","J",IF(INDEX(A101:A125,MATCH(REPT("z",255),A101:A125))="N","P",CHAR(CODE(INDEX(A101:A125,MATCH(REPT("z",255),A101:A125)))+1))),)</f>
        <v>B</v>
      </c>
      <c r="B126" s="38" t="s">
        <v>1193</v>
      </c>
      <c r="C126" s="835">
        <v>3</v>
      </c>
      <c r="D126" s="594" t="s">
        <v>199</v>
      </c>
      <c r="E126" s="572">
        <v>983.17</v>
      </c>
      <c r="F126" s="597">
        <v>70.23</v>
      </c>
      <c r="G126" s="597">
        <v>210.68</v>
      </c>
      <c r="H126" s="594">
        <v>140.44999999999999</v>
      </c>
      <c r="I126" s="546">
        <f>E126+F126+G126+H126</f>
        <v>1404.53</v>
      </c>
      <c r="J126" s="574">
        <f>I126*C126</f>
        <v>4213.59</v>
      </c>
      <c r="K126" s="575"/>
    </row>
    <row r="127" spans="1:11" ht="9.9499999999999993" customHeight="1" x14ac:dyDescent="0.25">
      <c r="A127" s="28"/>
      <c r="B127" s="38"/>
      <c r="C127" s="835"/>
      <c r="D127" s="594"/>
      <c r="E127" s="590"/>
      <c r="F127" s="590"/>
      <c r="G127" s="590"/>
      <c r="H127" s="591"/>
      <c r="I127" s="592"/>
      <c r="J127" s="593"/>
    </row>
    <row r="128" spans="1:11" x14ac:dyDescent="0.2">
      <c r="A128" s="28" t="str">
        <f>IF(D128&gt;0,IF(INDEX(A116:A127,MATCH(REPT("z",255),A116:A127))="H","J",IF(INDEX(A116:A127,MATCH(REPT("z",255),A116:A127))="N","P",CHAR(CODE(INDEX(A116:A127,MATCH(REPT("z",255),A116:A127)))+1))),)</f>
        <v>C</v>
      </c>
      <c r="B128" s="38" t="s">
        <v>1192</v>
      </c>
      <c r="C128" s="835">
        <v>8</v>
      </c>
      <c r="D128" s="594" t="s">
        <v>199</v>
      </c>
      <c r="E128" s="572">
        <v>1624.36</v>
      </c>
      <c r="F128" s="597">
        <v>116.03</v>
      </c>
      <c r="G128" s="597">
        <v>348.08</v>
      </c>
      <c r="H128" s="594">
        <v>232.05</v>
      </c>
      <c r="I128" s="546">
        <f>E128+F128+G128+H128</f>
        <v>2320.52</v>
      </c>
      <c r="J128" s="574">
        <f>I128*C128</f>
        <v>18564.16</v>
      </c>
      <c r="K128" s="575"/>
    </row>
    <row r="129" spans="1:11" ht="15" x14ac:dyDescent="0.25">
      <c r="A129" s="28"/>
      <c r="B129" s="38"/>
      <c r="C129" s="835"/>
      <c r="D129" s="594"/>
      <c r="E129" s="590"/>
      <c r="F129" s="590"/>
      <c r="G129" s="590"/>
      <c r="H129" s="591"/>
      <c r="I129" s="592"/>
      <c r="J129" s="593"/>
    </row>
    <row r="130" spans="1:11" ht="42.75" x14ac:dyDescent="0.25">
      <c r="A130" s="28"/>
      <c r="B130" s="34" t="s">
        <v>1226</v>
      </c>
      <c r="C130" s="835"/>
      <c r="D130" s="594"/>
      <c r="E130" s="590"/>
      <c r="F130" s="590"/>
      <c r="G130" s="590"/>
      <c r="H130" s="591"/>
      <c r="I130" s="592"/>
      <c r="J130" s="593"/>
    </row>
    <row r="131" spans="1:11" ht="9.9499999999999993" customHeight="1" x14ac:dyDescent="0.25">
      <c r="A131" s="28"/>
      <c r="B131" s="38"/>
      <c r="C131" s="835"/>
      <c r="D131" s="594"/>
      <c r="E131" s="590"/>
      <c r="F131" s="590"/>
      <c r="G131" s="590"/>
      <c r="H131" s="591"/>
      <c r="I131" s="592"/>
      <c r="J131" s="593"/>
    </row>
    <row r="132" spans="1:11" x14ac:dyDescent="0.2">
      <c r="A132" s="28" t="str">
        <f>IF(D132&gt;0,IF(INDEX(A118:A131,MATCH(REPT("z",255),A118:A131))="H","J",IF(INDEX(A118:A131,MATCH(REPT("z",255),A118:A131))="N","P",CHAR(CODE(INDEX(A118:A131,MATCH(REPT("z",255),A118:A131)))+1))),)</f>
        <v>D</v>
      </c>
      <c r="B132" s="38" t="s">
        <v>1199</v>
      </c>
      <c r="C132" s="835">
        <v>1</v>
      </c>
      <c r="D132" s="594" t="s">
        <v>199</v>
      </c>
      <c r="E132" s="572">
        <v>251.93</v>
      </c>
      <c r="F132" s="597">
        <v>17.989999999999998</v>
      </c>
      <c r="G132" s="597">
        <v>53.98</v>
      </c>
      <c r="H132" s="594">
        <v>35.99</v>
      </c>
      <c r="I132" s="546">
        <f>E132+F132+G132+H132</f>
        <v>359.89</v>
      </c>
      <c r="J132" s="574">
        <f>I132*C132</f>
        <v>359.89</v>
      </c>
      <c r="K132" s="575"/>
    </row>
    <row r="133" spans="1:11" ht="9.9499999999999993" customHeight="1" x14ac:dyDescent="0.25">
      <c r="A133" s="28"/>
      <c r="B133" s="38"/>
      <c r="C133" s="835"/>
      <c r="D133" s="594"/>
      <c r="E133" s="590"/>
      <c r="F133" s="590"/>
      <c r="G133" s="590"/>
      <c r="H133" s="591"/>
      <c r="I133" s="592"/>
      <c r="J133" s="593"/>
    </row>
    <row r="134" spans="1:11" x14ac:dyDescent="0.2">
      <c r="A134" s="28" t="str">
        <f>IF(D134&gt;0,IF(INDEX(A118:A133,MATCH(REPT("z",255),A118:A133))="H","J",IF(INDEX(A118:A133,MATCH(REPT("z",255),A118:A133))="N","P",CHAR(CODE(INDEX(A118:A133,MATCH(REPT("z",255),A118:A133)))+1))),)</f>
        <v>E</v>
      </c>
      <c r="B134" s="38" t="s">
        <v>1202</v>
      </c>
      <c r="C134" s="835">
        <v>9</v>
      </c>
      <c r="D134" s="594" t="s">
        <v>199</v>
      </c>
      <c r="E134" s="572">
        <v>292.55</v>
      </c>
      <c r="F134" s="597">
        <v>20.9</v>
      </c>
      <c r="G134" s="597">
        <v>62.69</v>
      </c>
      <c r="H134" s="594">
        <v>41.79</v>
      </c>
      <c r="I134" s="546">
        <f>E134+F134+G134+H134</f>
        <v>417.93</v>
      </c>
      <c r="J134" s="574">
        <f>I134*C134</f>
        <v>3761.37</v>
      </c>
      <c r="K134" s="575"/>
    </row>
    <row r="135" spans="1:11" ht="9.9499999999999993" customHeight="1" x14ac:dyDescent="0.25">
      <c r="A135" s="28"/>
      <c r="B135" s="38"/>
      <c r="C135" s="835"/>
      <c r="D135" s="594"/>
      <c r="E135" s="590"/>
      <c r="F135" s="590"/>
      <c r="G135" s="590"/>
      <c r="H135" s="591"/>
      <c r="I135" s="592"/>
      <c r="J135" s="593"/>
    </row>
    <row r="136" spans="1:11" x14ac:dyDescent="0.2">
      <c r="A136" s="28" t="str">
        <f>IF(D136&gt;0,IF(INDEX(A120:A135,MATCH(REPT("z",255),A120:A135))="H","J",IF(INDEX(A120:A135,MATCH(REPT("z",255),A120:A135))="N","P",CHAR(CODE(INDEX(A120:A135,MATCH(REPT("z",255),A120:A135)))+1))),)</f>
        <v>F</v>
      </c>
      <c r="B136" s="38" t="s">
        <v>1195</v>
      </c>
      <c r="C136" s="835">
        <v>15</v>
      </c>
      <c r="D136" s="594" t="s">
        <v>199</v>
      </c>
      <c r="E136" s="572">
        <v>337.58</v>
      </c>
      <c r="F136" s="597">
        <v>24.11</v>
      </c>
      <c r="G136" s="597">
        <v>72.34</v>
      </c>
      <c r="H136" s="594">
        <v>48.23</v>
      </c>
      <c r="I136" s="546">
        <f>E136+F136+G136+H136</f>
        <v>482.26</v>
      </c>
      <c r="J136" s="574">
        <f>I136*C136</f>
        <v>7233.9</v>
      </c>
      <c r="K136" s="575"/>
    </row>
    <row r="137" spans="1:11" ht="9.9499999999999993" customHeight="1" x14ac:dyDescent="0.25">
      <c r="A137" s="28"/>
      <c r="B137" s="38"/>
      <c r="C137" s="835"/>
      <c r="D137" s="594"/>
      <c r="E137" s="590"/>
      <c r="F137" s="590"/>
      <c r="G137" s="590"/>
      <c r="H137" s="591"/>
      <c r="I137" s="592"/>
      <c r="J137" s="593"/>
    </row>
    <row r="138" spans="1:11" x14ac:dyDescent="0.2">
      <c r="A138" s="28" t="str">
        <f>IF(D138&gt;0,IF(INDEX(A122:A137,MATCH(REPT("z",255),A122:A137))="H","J",IF(INDEX(A122:A137,MATCH(REPT("z",255),A122:A137))="N","P",CHAR(CODE(INDEX(A122:A137,MATCH(REPT("z",255),A122:A137)))+1))),)</f>
        <v>G</v>
      </c>
      <c r="B138" s="38" t="s">
        <v>1194</v>
      </c>
      <c r="C138" s="835">
        <v>5</v>
      </c>
      <c r="D138" s="594" t="s">
        <v>199</v>
      </c>
      <c r="E138" s="572">
        <v>421.97</v>
      </c>
      <c r="F138" s="597">
        <v>30.14</v>
      </c>
      <c r="G138" s="597">
        <v>90.42</v>
      </c>
      <c r="H138" s="594">
        <v>60.28</v>
      </c>
      <c r="I138" s="546">
        <f>E138+F138+G138+H138</f>
        <v>602.80999999999995</v>
      </c>
      <c r="J138" s="574">
        <f>I138*C138</f>
        <v>3014.05</v>
      </c>
      <c r="K138" s="575"/>
    </row>
    <row r="139" spans="1:11" ht="9.9499999999999993" customHeight="1" x14ac:dyDescent="0.25">
      <c r="A139" s="28"/>
      <c r="B139" s="38"/>
      <c r="C139" s="835"/>
      <c r="D139" s="594"/>
      <c r="E139" s="590"/>
      <c r="F139" s="590"/>
      <c r="G139" s="590"/>
      <c r="H139" s="591"/>
      <c r="I139" s="592"/>
      <c r="J139" s="593"/>
    </row>
    <row r="140" spans="1:11" x14ac:dyDescent="0.2">
      <c r="A140" s="28" t="str">
        <f>IF(D140&gt;0,IF(INDEX(A124:A139,MATCH(REPT("z",255),A124:A139))="H","J",IF(INDEX(A124:A139,MATCH(REPT("z",255),A124:A139))="N","P",CHAR(CODE(INDEX(A124:A139,MATCH(REPT("z",255),A124:A139)))+1))),)</f>
        <v>H</v>
      </c>
      <c r="B140" s="38" t="s">
        <v>1193</v>
      </c>
      <c r="C140" s="835">
        <v>18</v>
      </c>
      <c r="D140" s="594" t="s">
        <v>199</v>
      </c>
      <c r="E140" s="572">
        <v>510.77</v>
      </c>
      <c r="F140" s="597">
        <v>36.479999999999997</v>
      </c>
      <c r="G140" s="597">
        <v>109.45</v>
      </c>
      <c r="H140" s="594">
        <v>72.97</v>
      </c>
      <c r="I140" s="546">
        <f>E140+F140+G140+H140</f>
        <v>729.67</v>
      </c>
      <c r="J140" s="574">
        <f>I140*C140</f>
        <v>13134.06</v>
      </c>
      <c r="K140" s="575"/>
    </row>
    <row r="141" spans="1:11" ht="9.9499999999999993" customHeight="1" x14ac:dyDescent="0.25">
      <c r="A141" s="28"/>
      <c r="B141" s="38"/>
      <c r="C141" s="835"/>
      <c r="D141" s="594"/>
      <c r="E141" s="590"/>
      <c r="F141" s="590"/>
      <c r="G141" s="590"/>
      <c r="H141" s="591"/>
      <c r="I141" s="592"/>
      <c r="J141" s="593"/>
    </row>
    <row r="142" spans="1:11" ht="42.75" x14ac:dyDescent="0.2">
      <c r="A142" s="28" t="str">
        <f>IF(D142&gt;0,IF(INDEX(A126:A141,MATCH(REPT("z",255),A126:A141))="H","J",IF(INDEX(A126:A141,MATCH(REPT("z",255),A126:A141))="N","P",CHAR(CODE(INDEX(A126:A141,MATCH(REPT("z",255),A126:A141)))+1))),)</f>
        <v>J</v>
      </c>
      <c r="B142" s="73" t="s">
        <v>1227</v>
      </c>
      <c r="C142" s="835">
        <v>1</v>
      </c>
      <c r="D142" s="594" t="s">
        <v>65</v>
      </c>
      <c r="E142" s="572">
        <v>251.93</v>
      </c>
      <c r="F142" s="597">
        <v>17.989999999999998</v>
      </c>
      <c r="G142" s="597">
        <v>53.98</v>
      </c>
      <c r="H142" s="594">
        <v>35.99</v>
      </c>
      <c r="I142" s="546">
        <f>E142+F142+G142+H142</f>
        <v>359.89</v>
      </c>
      <c r="J142" s="574">
        <f>I142*C142</f>
        <v>359.89</v>
      </c>
      <c r="K142" s="575"/>
    </row>
    <row r="143" spans="1:11" ht="6" customHeight="1" x14ac:dyDescent="0.25">
      <c r="A143" s="28"/>
      <c r="B143" s="73"/>
      <c r="C143" s="835"/>
      <c r="D143" s="594"/>
      <c r="E143" s="590"/>
      <c r="F143" s="590"/>
      <c r="G143" s="590"/>
      <c r="H143" s="591"/>
      <c r="I143" s="592"/>
      <c r="J143" s="593"/>
    </row>
    <row r="144" spans="1:11" ht="6" customHeight="1" x14ac:dyDescent="0.25">
      <c r="A144" s="28"/>
      <c r="B144" s="98"/>
      <c r="C144" s="841"/>
      <c r="D144" s="596"/>
      <c r="E144" s="590"/>
      <c r="F144" s="590"/>
      <c r="G144" s="590"/>
      <c r="H144" s="591"/>
      <c r="I144" s="592"/>
      <c r="J144" s="593"/>
    </row>
    <row r="145" spans="1:11" ht="15" x14ac:dyDescent="0.25">
      <c r="A145" s="28"/>
      <c r="B145" s="98"/>
      <c r="C145" s="841"/>
      <c r="D145" s="596"/>
      <c r="E145" s="590"/>
      <c r="F145" s="590"/>
      <c r="G145" s="590"/>
      <c r="H145" s="591"/>
      <c r="I145" s="592"/>
      <c r="J145" s="593"/>
    </row>
    <row r="146" spans="1:11" ht="15" x14ac:dyDescent="0.25">
      <c r="A146" s="28"/>
      <c r="B146" s="98"/>
      <c r="C146" s="841"/>
      <c r="D146" s="596"/>
      <c r="E146" s="590"/>
      <c r="F146" s="590"/>
      <c r="G146" s="590"/>
      <c r="H146" s="591"/>
      <c r="I146" s="592"/>
      <c r="J146" s="593"/>
    </row>
    <row r="147" spans="1:11" ht="15" x14ac:dyDescent="0.25">
      <c r="A147" s="28"/>
      <c r="B147" s="98"/>
      <c r="C147" s="841"/>
      <c r="D147" s="596"/>
      <c r="E147" s="590"/>
      <c r="F147" s="590"/>
      <c r="G147" s="590"/>
      <c r="H147" s="591"/>
      <c r="I147" s="592"/>
      <c r="J147" s="593"/>
    </row>
    <row r="148" spans="1:11" ht="15" x14ac:dyDescent="0.25">
      <c r="A148" s="28"/>
      <c r="B148" s="98"/>
      <c r="C148" s="841"/>
      <c r="D148" s="596"/>
      <c r="E148" s="590"/>
      <c r="F148" s="590"/>
      <c r="G148" s="590"/>
      <c r="H148" s="591"/>
      <c r="I148" s="592"/>
      <c r="J148" s="593"/>
    </row>
    <row r="149" spans="1:11" ht="15" x14ac:dyDescent="0.25">
      <c r="A149" s="28"/>
      <c r="B149" s="98"/>
      <c r="C149" s="841"/>
      <c r="D149" s="596"/>
      <c r="E149" s="590"/>
      <c r="F149" s="590"/>
      <c r="G149" s="590"/>
      <c r="H149" s="591"/>
      <c r="I149" s="592"/>
      <c r="J149" s="593"/>
    </row>
    <row r="150" spans="1:11" ht="15" x14ac:dyDescent="0.25">
      <c r="A150" s="28"/>
      <c r="B150" s="98"/>
      <c r="C150" s="841"/>
      <c r="D150" s="596"/>
      <c r="E150" s="590"/>
      <c r="F150" s="590"/>
      <c r="G150" s="590"/>
      <c r="H150" s="591"/>
      <c r="I150" s="592"/>
      <c r="J150" s="593"/>
    </row>
    <row r="151" spans="1:11" ht="6" customHeight="1" x14ac:dyDescent="0.25">
      <c r="A151" s="28"/>
      <c r="B151" s="98"/>
      <c r="C151" s="841"/>
      <c r="D151" s="596"/>
      <c r="E151" s="590"/>
      <c r="F151" s="590"/>
      <c r="G151" s="590"/>
      <c r="H151" s="591"/>
      <c r="I151" s="592"/>
      <c r="J151" s="593"/>
    </row>
    <row r="152" spans="1:11" ht="12.75" customHeight="1" x14ac:dyDescent="0.25">
      <c r="A152" s="28"/>
      <c r="B152" s="98"/>
      <c r="C152" s="841"/>
      <c r="D152" s="596"/>
      <c r="E152" s="590"/>
      <c r="F152" s="590"/>
      <c r="G152" s="590"/>
      <c r="H152" s="591"/>
      <c r="I152" s="592"/>
      <c r="J152" s="593"/>
    </row>
    <row r="153" spans="1:11" ht="11.25" customHeight="1" x14ac:dyDescent="0.25">
      <c r="A153" s="28"/>
      <c r="B153" s="98"/>
      <c r="C153" s="841"/>
      <c r="D153" s="596"/>
      <c r="E153" s="590"/>
      <c r="F153" s="590"/>
      <c r="G153" s="590"/>
      <c r="H153" s="591"/>
      <c r="I153" s="592"/>
      <c r="J153" s="593"/>
    </row>
    <row r="154" spans="1:11" ht="9" customHeight="1" x14ac:dyDescent="0.25">
      <c r="A154" s="28"/>
      <c r="B154" s="98"/>
      <c r="C154" s="841"/>
      <c r="D154" s="596"/>
      <c r="E154" s="590"/>
      <c r="F154" s="590"/>
      <c r="G154" s="590"/>
      <c r="H154" s="591"/>
      <c r="I154" s="592"/>
      <c r="J154" s="593"/>
    </row>
    <row r="155" spans="1:11" ht="15.75" thickBot="1" x14ac:dyDescent="0.3">
      <c r="A155" s="31"/>
      <c r="B155" s="56" t="s">
        <v>111</v>
      </c>
      <c r="C155" s="836"/>
      <c r="D155" s="601"/>
      <c r="E155" s="602"/>
      <c r="F155" s="602"/>
      <c r="G155" s="602"/>
      <c r="H155" s="603"/>
      <c r="I155" s="604"/>
      <c r="J155" s="604">
        <f>SUM(J120:J154)</f>
        <v>52505.23</v>
      </c>
      <c r="K155" s="577">
        <v>4</v>
      </c>
    </row>
    <row r="156" spans="1:11" ht="15.75" thickTop="1" x14ac:dyDescent="0.25">
      <c r="A156" s="28"/>
      <c r="B156" s="98"/>
      <c r="C156" s="841"/>
      <c r="D156" s="596"/>
      <c r="E156" s="590"/>
      <c r="F156" s="590"/>
      <c r="G156" s="590"/>
      <c r="H156" s="591"/>
      <c r="I156" s="592"/>
      <c r="J156" s="593"/>
    </row>
    <row r="157" spans="1:11" ht="15" x14ac:dyDescent="0.25">
      <c r="A157" s="28"/>
      <c r="B157" s="112" t="s">
        <v>1203</v>
      </c>
      <c r="C157" s="841"/>
      <c r="D157" s="596"/>
      <c r="E157" s="590"/>
      <c r="F157" s="590"/>
      <c r="G157" s="590"/>
      <c r="H157" s="591"/>
      <c r="I157" s="592"/>
      <c r="J157" s="593"/>
    </row>
    <row r="158" spans="1:11" ht="15.75" customHeight="1" x14ac:dyDescent="0.25">
      <c r="A158" s="28"/>
      <c r="B158" s="98"/>
      <c r="C158" s="841"/>
      <c r="D158" s="596"/>
      <c r="E158" s="590"/>
      <c r="F158" s="590"/>
      <c r="G158" s="590"/>
      <c r="H158" s="591"/>
      <c r="I158" s="592"/>
      <c r="J158" s="593"/>
    </row>
    <row r="159" spans="1:11" ht="28.5" x14ac:dyDescent="0.25">
      <c r="A159" s="28"/>
      <c r="B159" s="113" t="s">
        <v>1228</v>
      </c>
      <c r="C159" s="841"/>
      <c r="D159" s="596"/>
      <c r="E159" s="590"/>
      <c r="F159" s="590"/>
      <c r="G159" s="590"/>
      <c r="H159" s="591"/>
      <c r="I159" s="592"/>
      <c r="J159" s="593"/>
    </row>
    <row r="160" spans="1:11" ht="9.9499999999999993" customHeight="1" x14ac:dyDescent="0.25">
      <c r="A160" s="28"/>
      <c r="B160" s="98"/>
      <c r="C160" s="841"/>
      <c r="D160" s="596"/>
      <c r="E160" s="590"/>
      <c r="F160" s="590"/>
      <c r="G160" s="590"/>
      <c r="H160" s="591"/>
      <c r="I160" s="592"/>
      <c r="J160" s="593"/>
    </row>
    <row r="161" spans="1:11" x14ac:dyDescent="0.2">
      <c r="A161" s="28" t="s">
        <v>77</v>
      </c>
      <c r="B161" s="57" t="s">
        <v>1202</v>
      </c>
      <c r="C161" s="841">
        <v>4</v>
      </c>
      <c r="D161" s="594" t="s">
        <v>199</v>
      </c>
      <c r="E161" s="572">
        <v>1197.98</v>
      </c>
      <c r="F161" s="597">
        <v>85.57</v>
      </c>
      <c r="G161" s="597">
        <v>256.70999999999998</v>
      </c>
      <c r="H161" s="594">
        <v>171.14</v>
      </c>
      <c r="I161" s="546">
        <f>E161+F161+G161+H161</f>
        <v>1711.4</v>
      </c>
      <c r="J161" s="574">
        <f>I161*C161</f>
        <v>6845.6</v>
      </c>
      <c r="K161" s="575"/>
    </row>
    <row r="162" spans="1:11" ht="9.9499999999999993" customHeight="1" x14ac:dyDescent="0.25">
      <c r="A162" s="28"/>
      <c r="B162" s="57"/>
      <c r="C162" s="841"/>
      <c r="D162" s="596"/>
      <c r="E162" s="590"/>
      <c r="F162" s="590"/>
      <c r="G162" s="590"/>
      <c r="H162" s="591"/>
      <c r="I162" s="592"/>
      <c r="J162" s="593"/>
    </row>
    <row r="163" spans="1:11" x14ac:dyDescent="0.2">
      <c r="A163" s="28" t="str">
        <f>IF(D163&gt;0,IF(INDEX(A139:A162,MATCH(REPT("z",255),A139:A162))="H","J",IF(INDEX(A139:A162,MATCH(REPT("z",255),A139:A162))="N","P",CHAR(CODE(INDEX(A139:A162,MATCH(REPT("z",255),A139:A162)))+1))),)</f>
        <v>B</v>
      </c>
      <c r="B163" s="57" t="s">
        <v>1193</v>
      </c>
      <c r="C163" s="841">
        <v>7</v>
      </c>
      <c r="D163" s="594" t="s">
        <v>199</v>
      </c>
      <c r="E163" s="572">
        <v>1613.04</v>
      </c>
      <c r="F163" s="597">
        <v>115.22</v>
      </c>
      <c r="G163" s="597">
        <v>345.65</v>
      </c>
      <c r="H163" s="594">
        <v>230.43</v>
      </c>
      <c r="I163" s="546">
        <f>E163+F163+G163+H163</f>
        <v>2304.34</v>
      </c>
      <c r="J163" s="574">
        <f>I163*C163</f>
        <v>16130.38</v>
      </c>
      <c r="K163" s="575"/>
    </row>
    <row r="164" spans="1:11" ht="9.9499999999999993" customHeight="1" x14ac:dyDescent="0.25">
      <c r="A164" s="28"/>
      <c r="B164" s="57"/>
      <c r="C164" s="841"/>
      <c r="D164" s="610"/>
      <c r="E164" s="591"/>
      <c r="F164" s="590"/>
      <c r="G164" s="590"/>
      <c r="H164" s="591"/>
      <c r="I164" s="592"/>
      <c r="J164" s="593"/>
    </row>
    <row r="165" spans="1:11" x14ac:dyDescent="0.2">
      <c r="A165" s="28" t="str">
        <f>IF(D165&gt;0,IF(INDEX(A141:A164,MATCH(REPT("z",255),A141:A164))="H","J",IF(INDEX(A141:A164,MATCH(REPT("z",255),A141:A164))="N","P",CHAR(CODE(INDEX(A141:A164,MATCH(REPT("z",255),A141:A164)))+1))),)</f>
        <v>C</v>
      </c>
      <c r="B165" s="57" t="s">
        <v>1192</v>
      </c>
      <c r="C165" s="841">
        <v>33</v>
      </c>
      <c r="D165" s="594" t="s">
        <v>199</v>
      </c>
      <c r="E165" s="572">
        <v>2018.03</v>
      </c>
      <c r="F165" s="597">
        <v>144.13999999999999</v>
      </c>
      <c r="G165" s="597">
        <v>432.43</v>
      </c>
      <c r="H165" s="594">
        <v>288.29000000000002</v>
      </c>
      <c r="I165" s="546">
        <f>E165+F165+G165+H165</f>
        <v>2882.89</v>
      </c>
      <c r="J165" s="574">
        <f>I165*C165</f>
        <v>95135.37</v>
      </c>
      <c r="K165" s="575"/>
    </row>
    <row r="166" spans="1:11" ht="20.25" customHeight="1" x14ac:dyDescent="0.25">
      <c r="A166" s="28"/>
      <c r="B166" s="34"/>
      <c r="C166" s="835"/>
      <c r="D166" s="609"/>
      <c r="E166" s="591"/>
      <c r="F166" s="590"/>
      <c r="G166" s="590"/>
      <c r="H166" s="591"/>
      <c r="I166" s="592"/>
      <c r="J166" s="593"/>
    </row>
    <row r="167" spans="1:11" ht="30.75" customHeight="1" x14ac:dyDescent="0.25">
      <c r="A167" s="28"/>
      <c r="B167" s="34" t="s">
        <v>1229</v>
      </c>
      <c r="C167" s="835"/>
      <c r="D167" s="606"/>
      <c r="E167" s="591"/>
      <c r="F167" s="590"/>
      <c r="G167" s="590"/>
      <c r="H167" s="591"/>
      <c r="I167" s="592"/>
      <c r="J167" s="593"/>
    </row>
    <row r="168" spans="1:11" ht="9.9499999999999993" customHeight="1" x14ac:dyDescent="0.25">
      <c r="A168" s="28"/>
      <c r="B168" s="73"/>
      <c r="C168" s="835"/>
      <c r="D168" s="606"/>
      <c r="E168" s="591"/>
      <c r="F168" s="590"/>
      <c r="G168" s="590"/>
      <c r="H168" s="591"/>
      <c r="I168" s="592"/>
      <c r="J168" s="593"/>
    </row>
    <row r="169" spans="1:11" x14ac:dyDescent="0.2">
      <c r="A169" s="28" t="str">
        <f>IF(D169&gt;0,IF(INDEX(A154:A168,MATCH(REPT("z",255),A154:A168))="H","J",IF(INDEX(A154:A168,MATCH(REPT("z",255),A154:A168))="N","P",CHAR(CODE(INDEX(A154:A168,MATCH(REPT("z",255),A154:A168)))+1))),)</f>
        <v>D</v>
      </c>
      <c r="B169" s="73" t="s">
        <v>1230</v>
      </c>
      <c r="C169" s="835">
        <v>3058</v>
      </c>
      <c r="D169" s="594" t="s">
        <v>199</v>
      </c>
      <c r="E169" s="572">
        <v>37.53</v>
      </c>
      <c r="F169" s="597">
        <v>2.68</v>
      </c>
      <c r="G169" s="597">
        <v>8.0399999999999991</v>
      </c>
      <c r="H169" s="594">
        <v>5.36</v>
      </c>
      <c r="I169" s="546">
        <f>E169+F169+G169+H169</f>
        <v>53.61</v>
      </c>
      <c r="J169" s="574">
        <f>I169*C169</f>
        <v>163939.38</v>
      </c>
      <c r="K169" s="575"/>
    </row>
    <row r="170" spans="1:11" ht="9.9499999999999993" customHeight="1" x14ac:dyDescent="0.25">
      <c r="A170" s="28"/>
      <c r="B170" s="73"/>
      <c r="C170" s="835"/>
      <c r="D170" s="606"/>
      <c r="E170" s="591"/>
      <c r="F170" s="590"/>
      <c r="G170" s="590"/>
      <c r="H170" s="591"/>
      <c r="I170" s="592"/>
      <c r="J170" s="593"/>
    </row>
    <row r="171" spans="1:11" x14ac:dyDescent="0.2">
      <c r="A171" s="28" t="str">
        <f>IF(D171&gt;0,IF(INDEX(A155:A170,MATCH(REPT("z",255),A155:A170))="H","J",IF(INDEX(A155:A170,MATCH(REPT("z",255),A155:A170))="N","P",CHAR(CODE(INDEX(A155:A170,MATCH(REPT("z",255),A155:A170)))+1))),)</f>
        <v>E</v>
      </c>
      <c r="B171" s="73" t="s">
        <v>1231</v>
      </c>
      <c r="C171" s="835">
        <v>10168</v>
      </c>
      <c r="D171" s="594" t="s">
        <v>199</v>
      </c>
      <c r="E171" s="572">
        <v>40.68</v>
      </c>
      <c r="F171" s="597">
        <v>2.91</v>
      </c>
      <c r="G171" s="597">
        <v>8.7200000000000006</v>
      </c>
      <c r="H171" s="594">
        <v>5.81</v>
      </c>
      <c r="I171" s="546">
        <f>E171+F171+G171+H171</f>
        <v>58.12</v>
      </c>
      <c r="J171" s="574">
        <f>I171*C171</f>
        <v>590964.16</v>
      </c>
      <c r="K171" s="575"/>
    </row>
    <row r="172" spans="1:11" ht="9.9499999999999993" customHeight="1" x14ac:dyDescent="0.25">
      <c r="A172" s="28"/>
      <c r="B172" s="73"/>
      <c r="C172" s="835"/>
      <c r="D172" s="606"/>
      <c r="E172" s="591"/>
      <c r="F172" s="590"/>
      <c r="G172" s="590"/>
      <c r="H172" s="591"/>
      <c r="I172" s="592"/>
      <c r="J172" s="593"/>
    </row>
    <row r="173" spans="1:11" x14ac:dyDescent="0.2">
      <c r="A173" s="28" t="str">
        <f>IF(D173&gt;0,IF(INDEX(A157:A172,MATCH(REPT("z",255),A157:A172))="H","J",IF(INDEX(A157:A172,MATCH(REPT("z",255),A157:A172))="N","P",CHAR(CODE(INDEX(A157:A172,MATCH(REPT("z",255),A157:A172)))+1))),)</f>
        <v>F</v>
      </c>
      <c r="B173" s="73" t="s">
        <v>1232</v>
      </c>
      <c r="C173" s="835">
        <v>2111</v>
      </c>
      <c r="D173" s="594" t="s">
        <v>199</v>
      </c>
      <c r="E173" s="572">
        <v>37.53</v>
      </c>
      <c r="F173" s="597">
        <v>2.68</v>
      </c>
      <c r="G173" s="597">
        <v>8.0399999999999991</v>
      </c>
      <c r="H173" s="594">
        <v>5.36</v>
      </c>
      <c r="I173" s="546">
        <f>E173+F173+G173+H173</f>
        <v>53.61</v>
      </c>
      <c r="J173" s="574">
        <f>I173*C173</f>
        <v>113170.71</v>
      </c>
      <c r="K173" s="575"/>
    </row>
    <row r="174" spans="1:11" ht="9.9499999999999993" customHeight="1" x14ac:dyDescent="0.25">
      <c r="A174" s="28"/>
      <c r="B174" s="73"/>
      <c r="C174" s="835"/>
      <c r="D174" s="606"/>
      <c r="E174" s="591"/>
      <c r="F174" s="590"/>
      <c r="G174" s="590"/>
      <c r="H174" s="591"/>
      <c r="I174" s="592"/>
      <c r="J174" s="593"/>
    </row>
    <row r="175" spans="1:11" x14ac:dyDescent="0.2">
      <c r="A175" s="28" t="str">
        <f>IF(D175&gt;0,IF(INDEX(A159:A174,MATCH(REPT("z",255),A159:A174))="H","J",IF(INDEX(A159:A174,MATCH(REPT("z",255),A159:A174))="N","P",CHAR(CODE(INDEX(A159:A174,MATCH(REPT("z",255),A159:A174)))+1))),)</f>
        <v>G</v>
      </c>
      <c r="B175" s="73" t="s">
        <v>1233</v>
      </c>
      <c r="C175" s="835">
        <v>101</v>
      </c>
      <c r="D175" s="594" t="s">
        <v>199</v>
      </c>
      <c r="E175" s="572">
        <v>116.27</v>
      </c>
      <c r="F175" s="597">
        <v>8.3000000000000007</v>
      </c>
      <c r="G175" s="597">
        <v>24.91</v>
      </c>
      <c r="H175" s="594">
        <v>16.61</v>
      </c>
      <c r="I175" s="546">
        <f>E175+F175+G175+H175</f>
        <v>166.09</v>
      </c>
      <c r="J175" s="574">
        <f>I175*C175</f>
        <v>16775.09</v>
      </c>
      <c r="K175" s="575"/>
    </row>
    <row r="176" spans="1:11" ht="15" x14ac:dyDescent="0.25">
      <c r="A176" s="28"/>
      <c r="B176" s="34"/>
      <c r="C176" s="835"/>
      <c r="D176" s="609"/>
      <c r="E176" s="591"/>
      <c r="F176" s="590"/>
      <c r="G176" s="590"/>
      <c r="H176" s="591"/>
      <c r="I176" s="592"/>
      <c r="J176" s="593"/>
    </row>
    <row r="177" spans="1:10" ht="15" x14ac:dyDescent="0.25">
      <c r="A177" s="28"/>
      <c r="B177" s="34"/>
      <c r="C177" s="835"/>
      <c r="D177" s="609"/>
      <c r="E177" s="591"/>
      <c r="F177" s="590"/>
      <c r="G177" s="590"/>
      <c r="H177" s="591"/>
      <c r="I177" s="592"/>
      <c r="J177" s="593"/>
    </row>
    <row r="178" spans="1:10" ht="15" x14ac:dyDescent="0.25">
      <c r="A178" s="28"/>
      <c r="B178" s="34"/>
      <c r="C178" s="835"/>
      <c r="D178" s="609"/>
      <c r="E178" s="591"/>
      <c r="F178" s="590"/>
      <c r="G178" s="590"/>
      <c r="H178" s="591"/>
      <c r="I178" s="592"/>
      <c r="J178" s="593"/>
    </row>
    <row r="179" spans="1:10" ht="6" customHeight="1" x14ac:dyDescent="0.25">
      <c r="A179" s="28"/>
      <c r="B179" s="34"/>
      <c r="C179" s="835"/>
      <c r="D179" s="609"/>
      <c r="E179" s="591"/>
      <c r="F179" s="590"/>
      <c r="G179" s="590"/>
      <c r="H179" s="591"/>
      <c r="I179" s="592"/>
      <c r="J179" s="593"/>
    </row>
    <row r="180" spans="1:10" ht="15" x14ac:dyDescent="0.25">
      <c r="A180" s="28"/>
      <c r="B180" s="34"/>
      <c r="C180" s="835"/>
      <c r="D180" s="609"/>
      <c r="E180" s="591"/>
      <c r="F180" s="590"/>
      <c r="G180" s="590"/>
      <c r="H180" s="591"/>
      <c r="I180" s="592"/>
      <c r="J180" s="593"/>
    </row>
    <row r="181" spans="1:10" ht="15" x14ac:dyDescent="0.25">
      <c r="A181" s="28"/>
      <c r="B181" s="34"/>
      <c r="C181" s="835"/>
      <c r="D181" s="609"/>
      <c r="E181" s="591"/>
      <c r="F181" s="590"/>
      <c r="G181" s="590"/>
      <c r="H181" s="591"/>
      <c r="I181" s="592"/>
      <c r="J181" s="593"/>
    </row>
    <row r="182" spans="1:10" ht="15" x14ac:dyDescent="0.25">
      <c r="A182" s="28"/>
      <c r="B182" s="34"/>
      <c r="C182" s="835"/>
      <c r="D182" s="609"/>
      <c r="E182" s="591"/>
      <c r="F182" s="590"/>
      <c r="G182" s="590"/>
      <c r="H182" s="591"/>
      <c r="I182" s="592"/>
      <c r="J182" s="593"/>
    </row>
    <row r="183" spans="1:10" ht="15" x14ac:dyDescent="0.25">
      <c r="A183" s="28"/>
      <c r="B183" s="34"/>
      <c r="C183" s="835"/>
      <c r="D183" s="609"/>
      <c r="E183" s="591"/>
      <c r="F183" s="590"/>
      <c r="G183" s="590"/>
      <c r="H183" s="591"/>
      <c r="I183" s="592"/>
      <c r="J183" s="593"/>
    </row>
    <row r="184" spans="1:10" ht="15" x14ac:dyDescent="0.25">
      <c r="A184" s="28"/>
      <c r="B184" s="34"/>
      <c r="C184" s="835"/>
      <c r="D184" s="609"/>
      <c r="E184" s="591"/>
      <c r="F184" s="590"/>
      <c r="G184" s="590"/>
      <c r="H184" s="591"/>
      <c r="I184" s="592"/>
      <c r="J184" s="593"/>
    </row>
    <row r="185" spans="1:10" ht="15" x14ac:dyDescent="0.25">
      <c r="A185" s="28"/>
      <c r="B185" s="34"/>
      <c r="C185" s="835"/>
      <c r="D185" s="609"/>
      <c r="E185" s="591"/>
      <c r="F185" s="590"/>
      <c r="G185" s="590"/>
      <c r="H185" s="591"/>
      <c r="I185" s="592"/>
      <c r="J185" s="593"/>
    </row>
    <row r="186" spans="1:10" ht="4.5" customHeight="1" x14ac:dyDescent="0.25">
      <c r="A186" s="28"/>
      <c r="B186" s="34"/>
      <c r="C186" s="835"/>
      <c r="D186" s="609"/>
      <c r="E186" s="591"/>
      <c r="F186" s="590"/>
      <c r="G186" s="590"/>
      <c r="H186" s="591"/>
      <c r="I186" s="592"/>
      <c r="J186" s="593"/>
    </row>
    <row r="187" spans="1:10" ht="15" x14ac:dyDescent="0.25">
      <c r="A187" s="28"/>
      <c r="B187" s="34"/>
      <c r="C187" s="835"/>
      <c r="D187" s="609"/>
      <c r="E187" s="591"/>
      <c r="F187" s="590"/>
      <c r="G187" s="590"/>
      <c r="H187" s="591"/>
      <c r="I187" s="592"/>
      <c r="J187" s="593"/>
    </row>
    <row r="188" spans="1:10" ht="15" x14ac:dyDescent="0.25">
      <c r="A188" s="28"/>
      <c r="B188" s="34"/>
      <c r="C188" s="835"/>
      <c r="D188" s="609"/>
      <c r="E188" s="591"/>
      <c r="F188" s="590"/>
      <c r="G188" s="590"/>
      <c r="H188" s="591"/>
      <c r="I188" s="592"/>
      <c r="J188" s="593"/>
    </row>
    <row r="189" spans="1:10" ht="15" x14ac:dyDescent="0.25">
      <c r="A189" s="28"/>
      <c r="B189" s="34"/>
      <c r="C189" s="835"/>
      <c r="D189" s="609"/>
      <c r="E189" s="591"/>
      <c r="F189" s="590"/>
      <c r="G189" s="590"/>
      <c r="H189" s="591"/>
      <c r="I189" s="592"/>
      <c r="J189" s="593"/>
    </row>
    <row r="190" spans="1:10" ht="6" customHeight="1" x14ac:dyDescent="0.25">
      <c r="A190" s="28"/>
      <c r="B190" s="34"/>
      <c r="C190" s="835"/>
      <c r="D190" s="609"/>
      <c r="E190" s="591"/>
      <c r="F190" s="590"/>
      <c r="G190" s="590"/>
      <c r="H190" s="591"/>
      <c r="I190" s="592"/>
      <c r="J190" s="593"/>
    </row>
    <row r="191" spans="1:10" ht="15" x14ac:dyDescent="0.25">
      <c r="A191" s="28"/>
      <c r="B191" s="34"/>
      <c r="C191" s="835"/>
      <c r="D191" s="609"/>
      <c r="E191" s="591"/>
      <c r="F191" s="590"/>
      <c r="G191" s="590"/>
      <c r="H191" s="591"/>
      <c r="I191" s="592"/>
      <c r="J191" s="593"/>
    </row>
    <row r="192" spans="1:10" ht="9.75" customHeight="1" x14ac:dyDescent="0.25">
      <c r="A192" s="28"/>
      <c r="B192" s="34"/>
      <c r="C192" s="835"/>
      <c r="D192" s="609"/>
      <c r="E192" s="591"/>
      <c r="F192" s="590"/>
      <c r="G192" s="590"/>
      <c r="H192" s="591"/>
      <c r="I192" s="592"/>
      <c r="J192" s="593"/>
    </row>
    <row r="193" spans="1:11" ht="15.75" thickBot="1" x14ac:dyDescent="0.3">
      <c r="A193" s="31"/>
      <c r="B193" s="56" t="s">
        <v>111</v>
      </c>
      <c r="C193" s="836"/>
      <c r="D193" s="611"/>
      <c r="E193" s="603"/>
      <c r="F193" s="602"/>
      <c r="G193" s="602"/>
      <c r="H193" s="603"/>
      <c r="I193" s="604"/>
      <c r="J193" s="604">
        <f>SUM(J157:J192)</f>
        <v>1002960.69</v>
      </c>
      <c r="K193" s="577">
        <v>5</v>
      </c>
    </row>
    <row r="194" spans="1:11" ht="15.75" thickTop="1" x14ac:dyDescent="0.25">
      <c r="A194" s="28"/>
      <c r="B194" s="34"/>
      <c r="C194" s="835"/>
      <c r="D194" s="609"/>
      <c r="E194" s="591"/>
      <c r="F194" s="590"/>
      <c r="G194" s="590"/>
      <c r="H194" s="591"/>
      <c r="I194" s="592"/>
      <c r="J194" s="593"/>
    </row>
    <row r="195" spans="1:11" ht="15" x14ac:dyDescent="0.25">
      <c r="A195" s="28"/>
      <c r="B195" s="377" t="s">
        <v>1234</v>
      </c>
      <c r="C195" s="849"/>
      <c r="D195" s="609"/>
      <c r="E195" s="591"/>
      <c r="F195" s="590"/>
      <c r="G195" s="590"/>
      <c r="H195" s="591"/>
      <c r="I195" s="592"/>
      <c r="J195" s="593"/>
    </row>
    <row r="196" spans="1:11" ht="15" x14ac:dyDescent="0.25">
      <c r="A196" s="28"/>
      <c r="B196" s="38"/>
      <c r="C196" s="835"/>
      <c r="D196" s="606"/>
      <c r="E196" s="591"/>
      <c r="F196" s="590"/>
      <c r="G196" s="590"/>
      <c r="H196" s="591"/>
      <c r="I196" s="592"/>
      <c r="J196" s="593"/>
    </row>
    <row r="197" spans="1:11" ht="87.75" customHeight="1" x14ac:dyDescent="0.25">
      <c r="A197" s="28"/>
      <c r="B197" s="111" t="s">
        <v>1235</v>
      </c>
      <c r="C197" s="835"/>
      <c r="D197" s="606"/>
      <c r="E197" s="591"/>
      <c r="F197" s="590"/>
      <c r="G197" s="590"/>
      <c r="H197" s="591"/>
      <c r="I197" s="592"/>
      <c r="J197" s="593"/>
    </row>
    <row r="198" spans="1:11" ht="15" x14ac:dyDescent="0.25">
      <c r="A198" s="28"/>
      <c r="B198" s="114"/>
      <c r="C198" s="835"/>
      <c r="D198" s="606"/>
      <c r="E198" s="591"/>
      <c r="F198" s="590"/>
      <c r="G198" s="590"/>
      <c r="H198" s="591"/>
      <c r="I198" s="592"/>
      <c r="J198" s="593"/>
    </row>
    <row r="199" spans="1:11" ht="15" x14ac:dyDescent="0.25">
      <c r="A199" s="28"/>
      <c r="B199" s="111" t="s">
        <v>1236</v>
      </c>
      <c r="C199" s="835"/>
      <c r="D199" s="606"/>
      <c r="E199" s="591"/>
      <c r="F199" s="590"/>
      <c r="G199" s="590"/>
      <c r="H199" s="591"/>
      <c r="I199" s="592"/>
      <c r="J199" s="593"/>
    </row>
    <row r="200" spans="1:11" ht="15" x14ac:dyDescent="0.25">
      <c r="A200" s="28"/>
      <c r="B200" s="110"/>
      <c r="C200" s="835"/>
      <c r="D200" s="606"/>
      <c r="E200" s="591"/>
      <c r="F200" s="590"/>
      <c r="G200" s="590"/>
      <c r="H200" s="591"/>
      <c r="I200" s="592"/>
      <c r="J200" s="593"/>
    </row>
    <row r="201" spans="1:11" ht="28.5" x14ac:dyDescent="0.2">
      <c r="A201" s="28" t="s">
        <v>77</v>
      </c>
      <c r="B201" s="115" t="s">
        <v>1237</v>
      </c>
      <c r="C201" s="835">
        <v>1</v>
      </c>
      <c r="D201" s="594" t="s">
        <v>199</v>
      </c>
      <c r="E201" s="572">
        <v>57291.24</v>
      </c>
      <c r="F201" s="597">
        <v>4092.23</v>
      </c>
      <c r="G201" s="597">
        <v>12276.69</v>
      </c>
      <c r="H201" s="594">
        <v>8184.46</v>
      </c>
      <c r="I201" s="546">
        <f>E201+F201+G201+H201</f>
        <v>81844.62</v>
      </c>
      <c r="J201" s="574">
        <f>I201*C201</f>
        <v>81844.62</v>
      </c>
      <c r="K201" s="575"/>
    </row>
    <row r="202" spans="1:11" ht="29.25" x14ac:dyDescent="0.25">
      <c r="A202" s="28"/>
      <c r="B202" s="116" t="s">
        <v>1238</v>
      </c>
      <c r="C202" s="835"/>
      <c r="D202" s="606"/>
      <c r="E202" s="591"/>
      <c r="F202" s="590"/>
      <c r="G202" s="590"/>
      <c r="H202" s="591"/>
      <c r="I202" s="592"/>
      <c r="J202" s="593"/>
    </row>
    <row r="203" spans="1:11" ht="29.25" x14ac:dyDescent="0.25">
      <c r="A203" s="28"/>
      <c r="B203" s="116" t="s">
        <v>1239</v>
      </c>
      <c r="C203" s="835"/>
      <c r="D203" s="606"/>
      <c r="E203" s="591"/>
      <c r="F203" s="590"/>
      <c r="G203" s="590"/>
      <c r="H203" s="591"/>
      <c r="I203" s="592"/>
      <c r="J203" s="593"/>
    </row>
    <row r="204" spans="1:11" ht="15" x14ac:dyDescent="0.25">
      <c r="A204" s="28"/>
      <c r="B204" s="128" t="s">
        <v>1240</v>
      </c>
      <c r="C204" s="835"/>
      <c r="D204" s="606"/>
      <c r="E204" s="591"/>
      <c r="F204" s="590"/>
      <c r="G204" s="590"/>
      <c r="H204" s="591"/>
      <c r="I204" s="592"/>
      <c r="J204" s="593"/>
    </row>
    <row r="205" spans="1:11" ht="15" x14ac:dyDescent="0.25">
      <c r="A205" s="28"/>
      <c r="B205" s="34"/>
      <c r="C205" s="835"/>
      <c r="D205" s="609"/>
      <c r="E205" s="591"/>
      <c r="F205" s="590"/>
      <c r="G205" s="590"/>
      <c r="H205" s="591"/>
      <c r="I205" s="592"/>
      <c r="J205" s="593"/>
    </row>
    <row r="206" spans="1:11" ht="28.5" x14ac:dyDescent="0.2">
      <c r="A206" s="28" t="str">
        <f>IF(D206&gt;0,IF(INDEX(A183:A205,MATCH(REPT("z",255),A183:A205))="H","J",IF(INDEX(A183:A205,MATCH(REPT("z",255),A183:A205))="N","P",CHAR(CODE(INDEX(A183:A205,MATCH(REPT("z",255),A183:A205)))+1))),)</f>
        <v>B</v>
      </c>
      <c r="B206" s="115" t="s">
        <v>1241</v>
      </c>
      <c r="C206" s="835">
        <v>1</v>
      </c>
      <c r="D206" s="594" t="s">
        <v>199</v>
      </c>
      <c r="E206" s="572">
        <v>57291.24</v>
      </c>
      <c r="F206" s="597">
        <v>4092.23</v>
      </c>
      <c r="G206" s="597">
        <v>12276.69</v>
      </c>
      <c r="H206" s="594">
        <v>8184.46</v>
      </c>
      <c r="I206" s="546">
        <f>E206+F206+G206+H206</f>
        <v>81844.62</v>
      </c>
      <c r="J206" s="574">
        <f>I206*C206</f>
        <v>81844.62</v>
      </c>
      <c r="K206" s="575"/>
    </row>
    <row r="207" spans="1:11" ht="29.25" x14ac:dyDescent="0.25">
      <c r="A207" s="28"/>
      <c r="B207" s="116" t="s">
        <v>1242</v>
      </c>
      <c r="C207" s="835"/>
      <c r="D207" s="606"/>
      <c r="E207" s="591"/>
      <c r="F207" s="590"/>
      <c r="G207" s="590"/>
      <c r="H207" s="591"/>
      <c r="I207" s="592"/>
      <c r="J207" s="593"/>
    </row>
    <row r="208" spans="1:11" ht="29.25" x14ac:dyDescent="0.25">
      <c r="A208" s="28"/>
      <c r="B208" s="116" t="s">
        <v>1243</v>
      </c>
      <c r="C208" s="835"/>
      <c r="D208" s="606"/>
      <c r="E208" s="591"/>
      <c r="F208" s="590"/>
      <c r="G208" s="590"/>
      <c r="H208" s="591"/>
      <c r="I208" s="592"/>
      <c r="J208" s="593"/>
    </row>
    <row r="209" spans="1:11" ht="15" x14ac:dyDescent="0.25">
      <c r="A209" s="28"/>
      <c r="B209" s="128" t="s">
        <v>1244</v>
      </c>
      <c r="C209" s="835"/>
      <c r="D209" s="606"/>
      <c r="E209" s="591"/>
      <c r="F209" s="590"/>
      <c r="G209" s="590"/>
      <c r="H209" s="591"/>
      <c r="I209" s="592"/>
      <c r="J209" s="593"/>
    </row>
    <row r="210" spans="1:11" ht="15" x14ac:dyDescent="0.25">
      <c r="A210" s="28"/>
      <c r="B210" s="128"/>
      <c r="C210" s="835"/>
      <c r="D210" s="606"/>
      <c r="E210" s="591"/>
      <c r="F210" s="590"/>
      <c r="G210" s="590"/>
      <c r="H210" s="591"/>
      <c r="I210" s="592"/>
      <c r="J210" s="593"/>
    </row>
    <row r="211" spans="1:11" ht="15" x14ac:dyDescent="0.25">
      <c r="A211" s="28"/>
      <c r="B211" s="38"/>
      <c r="C211" s="835"/>
      <c r="D211" s="606"/>
      <c r="E211" s="591"/>
      <c r="F211" s="590"/>
      <c r="G211" s="590"/>
      <c r="H211" s="591"/>
      <c r="I211" s="592"/>
      <c r="J211" s="593"/>
    </row>
    <row r="212" spans="1:11" ht="15" x14ac:dyDescent="0.25">
      <c r="A212" s="28"/>
      <c r="B212" s="38"/>
      <c r="C212" s="835"/>
      <c r="D212" s="606"/>
      <c r="E212" s="591"/>
      <c r="F212" s="590"/>
      <c r="G212" s="590"/>
      <c r="H212" s="591"/>
      <c r="I212" s="592"/>
      <c r="J212" s="593"/>
    </row>
    <row r="213" spans="1:11" ht="15" x14ac:dyDescent="0.25">
      <c r="A213" s="28"/>
      <c r="B213" s="38"/>
      <c r="C213" s="835"/>
      <c r="D213" s="606"/>
      <c r="E213" s="591"/>
      <c r="F213" s="590"/>
      <c r="G213" s="590"/>
      <c r="H213" s="591"/>
      <c r="I213" s="592"/>
      <c r="J213" s="593"/>
    </row>
    <row r="214" spans="1:11" ht="15" x14ac:dyDescent="0.25">
      <c r="A214" s="28"/>
      <c r="B214" s="38"/>
      <c r="C214" s="835"/>
      <c r="D214" s="606"/>
      <c r="E214" s="591"/>
      <c r="F214" s="590"/>
      <c r="G214" s="590"/>
      <c r="H214" s="591"/>
      <c r="I214" s="592"/>
      <c r="J214" s="593"/>
    </row>
    <row r="215" spans="1:11" ht="8.25" customHeight="1" x14ac:dyDescent="0.25">
      <c r="A215" s="28"/>
      <c r="B215" s="38"/>
      <c r="C215" s="835"/>
      <c r="D215" s="606"/>
      <c r="E215" s="591"/>
      <c r="F215" s="590"/>
      <c r="G215" s="590"/>
      <c r="H215" s="591"/>
      <c r="I215" s="592"/>
      <c r="J215" s="593"/>
    </row>
    <row r="216" spans="1:11" ht="15" x14ac:dyDescent="0.25">
      <c r="A216" s="28"/>
      <c r="B216" s="38"/>
      <c r="C216" s="835"/>
      <c r="D216" s="606"/>
      <c r="E216" s="591"/>
      <c r="F216" s="590"/>
      <c r="G216" s="590"/>
      <c r="H216" s="591"/>
      <c r="I216" s="592"/>
      <c r="J216" s="593"/>
    </row>
    <row r="217" spans="1:11" ht="6" customHeight="1" x14ac:dyDescent="0.25">
      <c r="A217" s="28"/>
      <c r="B217" s="38"/>
      <c r="C217" s="835"/>
      <c r="D217" s="606"/>
      <c r="E217" s="591"/>
      <c r="F217" s="590"/>
      <c r="G217" s="590"/>
      <c r="H217" s="591"/>
      <c r="I217" s="592"/>
      <c r="J217" s="593"/>
    </row>
    <row r="218" spans="1:11" ht="6" customHeight="1" x14ac:dyDescent="0.25">
      <c r="A218" s="28"/>
      <c r="B218" s="38"/>
      <c r="C218" s="835"/>
      <c r="D218" s="606"/>
      <c r="E218" s="591"/>
      <c r="F218" s="590"/>
      <c r="G218" s="590"/>
      <c r="H218" s="591"/>
      <c r="I218" s="592"/>
      <c r="J218" s="593"/>
    </row>
    <row r="219" spans="1:11" ht="15" x14ac:dyDescent="0.25">
      <c r="A219" s="28"/>
      <c r="B219" s="38"/>
      <c r="C219" s="835"/>
      <c r="D219" s="606"/>
      <c r="E219" s="612"/>
      <c r="F219" s="590"/>
      <c r="G219" s="590"/>
      <c r="H219" s="591"/>
      <c r="I219" s="592"/>
      <c r="J219" s="593"/>
    </row>
    <row r="220" spans="1:11" ht="15.75" thickBot="1" x14ac:dyDescent="0.3">
      <c r="A220" s="31"/>
      <c r="B220" s="56" t="s">
        <v>111</v>
      </c>
      <c r="C220" s="836"/>
      <c r="D220" s="611"/>
      <c r="E220" s="603"/>
      <c r="F220" s="602"/>
      <c r="G220" s="602"/>
      <c r="H220" s="603"/>
      <c r="I220" s="604"/>
      <c r="J220" s="604">
        <f>SUM(J194:J219)</f>
        <v>163689.24</v>
      </c>
      <c r="K220" s="577">
        <v>6</v>
      </c>
    </row>
    <row r="221" spans="1:11" ht="15.75" thickTop="1" x14ac:dyDescent="0.25">
      <c r="A221" s="28"/>
      <c r="B221" s="38"/>
      <c r="C221" s="835"/>
      <c r="D221" s="606"/>
      <c r="E221" s="591"/>
      <c r="F221" s="590"/>
      <c r="G221" s="590"/>
      <c r="H221" s="591"/>
      <c r="I221" s="592"/>
      <c r="J221" s="593"/>
    </row>
    <row r="222" spans="1:11" ht="30" x14ac:dyDescent="0.25">
      <c r="A222" s="28"/>
      <c r="B222" s="112" t="s">
        <v>1245</v>
      </c>
      <c r="C222" s="835"/>
      <c r="D222" s="606"/>
      <c r="E222" s="591"/>
      <c r="F222" s="590"/>
      <c r="G222" s="590"/>
      <c r="H222" s="591"/>
      <c r="I222" s="592"/>
      <c r="J222" s="593"/>
    </row>
    <row r="223" spans="1:11" ht="15" x14ac:dyDescent="0.25">
      <c r="A223" s="28"/>
      <c r="B223" s="38"/>
      <c r="C223" s="835"/>
      <c r="D223" s="606"/>
      <c r="E223" s="591"/>
      <c r="F223" s="590"/>
      <c r="G223" s="590"/>
      <c r="H223" s="591"/>
      <c r="I223" s="592"/>
      <c r="J223" s="593"/>
    </row>
    <row r="224" spans="1:11" ht="15" x14ac:dyDescent="0.25">
      <c r="A224" s="28"/>
      <c r="B224" s="111" t="s">
        <v>1246</v>
      </c>
      <c r="C224" s="835"/>
      <c r="D224" s="606"/>
      <c r="E224" s="591"/>
      <c r="F224" s="590"/>
      <c r="G224" s="590"/>
      <c r="H224" s="591"/>
      <c r="I224" s="592"/>
      <c r="J224" s="593"/>
    </row>
    <row r="225" spans="1:11" ht="15" x14ac:dyDescent="0.25">
      <c r="A225" s="28"/>
      <c r="B225" s="38"/>
      <c r="C225" s="835"/>
      <c r="D225" s="606"/>
      <c r="E225" s="591"/>
      <c r="F225" s="590"/>
      <c r="G225" s="590"/>
      <c r="H225" s="591"/>
      <c r="I225" s="592"/>
      <c r="J225" s="593"/>
    </row>
    <row r="226" spans="1:11" ht="28.5" x14ac:dyDescent="0.2">
      <c r="A226" s="28" t="s">
        <v>77</v>
      </c>
      <c r="B226" s="115" t="s">
        <v>1247</v>
      </c>
      <c r="C226" s="835">
        <v>1</v>
      </c>
      <c r="D226" s="594" t="s">
        <v>199</v>
      </c>
      <c r="E226" s="572">
        <v>57291.24</v>
      </c>
      <c r="F226" s="597">
        <v>4092.23</v>
      </c>
      <c r="G226" s="597">
        <v>12276.69</v>
      </c>
      <c r="H226" s="594">
        <v>8184.46</v>
      </c>
      <c r="I226" s="546">
        <f>E226+F226+G226+H226</f>
        <v>81844.62</v>
      </c>
      <c r="J226" s="574">
        <f>I226*C226</f>
        <v>81844.62</v>
      </c>
      <c r="K226" s="575"/>
    </row>
    <row r="227" spans="1:11" ht="29.25" x14ac:dyDescent="0.25">
      <c r="A227" s="28"/>
      <c r="B227" s="116" t="s">
        <v>1248</v>
      </c>
      <c r="C227" s="835"/>
      <c r="D227" s="606"/>
      <c r="E227" s="591"/>
      <c r="F227" s="590"/>
      <c r="G227" s="590"/>
      <c r="H227" s="591"/>
      <c r="I227" s="592"/>
      <c r="J227" s="593"/>
    </row>
    <row r="228" spans="1:11" ht="29.25" x14ac:dyDescent="0.25">
      <c r="A228" s="28"/>
      <c r="B228" s="116" t="s">
        <v>1249</v>
      </c>
      <c r="C228" s="835"/>
      <c r="D228" s="606"/>
      <c r="E228" s="591"/>
      <c r="F228" s="590"/>
      <c r="G228" s="590"/>
      <c r="H228" s="591"/>
      <c r="I228" s="592"/>
      <c r="J228" s="593"/>
    </row>
    <row r="229" spans="1:11" ht="15" x14ac:dyDescent="0.25">
      <c r="A229" s="28"/>
      <c r="B229" s="128" t="s">
        <v>1250</v>
      </c>
      <c r="C229" s="835"/>
      <c r="D229" s="606"/>
      <c r="E229" s="591"/>
      <c r="F229" s="590"/>
      <c r="G229" s="590"/>
      <c r="H229" s="591"/>
      <c r="I229" s="592"/>
      <c r="J229" s="593"/>
    </row>
    <row r="230" spans="1:11" ht="15" x14ac:dyDescent="0.25">
      <c r="A230" s="28"/>
      <c r="B230" s="34"/>
      <c r="C230" s="835"/>
      <c r="D230" s="609"/>
      <c r="E230" s="591"/>
      <c r="F230" s="590"/>
      <c r="G230" s="590"/>
      <c r="H230" s="591"/>
      <c r="I230" s="592"/>
      <c r="J230" s="593"/>
    </row>
    <row r="231" spans="1:11" ht="28.5" x14ac:dyDescent="0.2">
      <c r="A231" s="28" t="str">
        <f>IF(D231&gt;0,IF(INDEX(A209:A230,MATCH(REPT("z",255),A209:A230))="H","J",IF(INDEX(A209:A230,MATCH(REPT("z",255),A209:A230))="N","P",CHAR(CODE(INDEX(A209:A230,MATCH(REPT("z",255),A209:A230)))+1))),)</f>
        <v>B</v>
      </c>
      <c r="B231" s="115" t="s">
        <v>1251</v>
      </c>
      <c r="C231" s="835">
        <v>1</v>
      </c>
      <c r="D231" s="594" t="s">
        <v>199</v>
      </c>
      <c r="E231" s="572">
        <v>57291.24</v>
      </c>
      <c r="F231" s="597">
        <v>4092.23</v>
      </c>
      <c r="G231" s="597">
        <v>12276.69</v>
      </c>
      <c r="H231" s="594">
        <v>8184.46</v>
      </c>
      <c r="I231" s="546">
        <f>E231+F231+G231+H231</f>
        <v>81844.62</v>
      </c>
      <c r="J231" s="574">
        <f>I231*C231</f>
        <v>81844.62</v>
      </c>
      <c r="K231" s="575"/>
    </row>
    <row r="232" spans="1:11" ht="29.25" x14ac:dyDescent="0.25">
      <c r="A232" s="28"/>
      <c r="B232" s="116" t="s">
        <v>1252</v>
      </c>
      <c r="C232" s="835"/>
      <c r="D232" s="606"/>
      <c r="E232" s="591"/>
      <c r="F232" s="590"/>
      <c r="G232" s="590"/>
      <c r="H232" s="591"/>
      <c r="I232" s="592"/>
      <c r="J232" s="593"/>
    </row>
    <row r="233" spans="1:11" ht="29.25" x14ac:dyDescent="0.25">
      <c r="A233" s="28"/>
      <c r="B233" s="116" t="s">
        <v>1253</v>
      </c>
      <c r="C233" s="835"/>
      <c r="D233" s="606"/>
      <c r="E233" s="591"/>
      <c r="F233" s="590"/>
      <c r="G233" s="590"/>
      <c r="H233" s="591"/>
      <c r="I233" s="592"/>
      <c r="J233" s="593"/>
    </row>
    <row r="234" spans="1:11" ht="15" x14ac:dyDescent="0.25">
      <c r="A234" s="28"/>
      <c r="B234" s="128" t="s">
        <v>1254</v>
      </c>
      <c r="C234" s="835"/>
      <c r="D234" s="606"/>
      <c r="E234" s="591"/>
      <c r="F234" s="590"/>
      <c r="G234" s="590"/>
      <c r="H234" s="591"/>
      <c r="I234" s="592"/>
      <c r="J234" s="593"/>
    </row>
    <row r="235" spans="1:11" ht="15" x14ac:dyDescent="0.25">
      <c r="A235" s="28"/>
      <c r="B235" s="38"/>
      <c r="C235" s="835"/>
      <c r="D235" s="606"/>
      <c r="E235" s="591"/>
      <c r="F235" s="590"/>
      <c r="G235" s="590"/>
      <c r="H235" s="591"/>
      <c r="I235" s="592"/>
      <c r="J235" s="593"/>
    </row>
    <row r="236" spans="1:11" ht="28.5" x14ac:dyDescent="0.2">
      <c r="A236" s="28" t="str">
        <f>IF(D236&gt;0,IF(INDEX(A220:A235,MATCH(REPT("z",255),A220:A235))="H","J",IF(INDEX(A220:A235,MATCH(REPT("z",255),A220:A235))="N","P",CHAR(CODE(INDEX(A220:A235,MATCH(REPT("z",255),A220:A235)))+1))),)</f>
        <v>C</v>
      </c>
      <c r="B236" s="115" t="s">
        <v>1255</v>
      </c>
      <c r="C236" s="835">
        <v>1</v>
      </c>
      <c r="D236" s="594" t="s">
        <v>199</v>
      </c>
      <c r="E236" s="572">
        <v>79865.23</v>
      </c>
      <c r="F236" s="597">
        <v>5704.66</v>
      </c>
      <c r="G236" s="597">
        <v>17113.98</v>
      </c>
      <c r="H236" s="594">
        <v>11409.32</v>
      </c>
      <c r="I236" s="546">
        <f>E236+F236+G236+H236</f>
        <v>114093.19</v>
      </c>
      <c r="J236" s="574">
        <f>I236*C236</f>
        <v>114093.19</v>
      </c>
      <c r="K236" s="575"/>
    </row>
    <row r="237" spans="1:11" ht="29.25" x14ac:dyDescent="0.25">
      <c r="A237" s="28"/>
      <c r="B237" s="116" t="s">
        <v>1256</v>
      </c>
      <c r="C237" s="835"/>
      <c r="D237" s="606"/>
      <c r="E237" s="591"/>
      <c r="F237" s="590"/>
      <c r="G237" s="590"/>
      <c r="H237" s="591"/>
      <c r="I237" s="592"/>
      <c r="J237" s="593"/>
    </row>
    <row r="238" spans="1:11" ht="29.25" x14ac:dyDescent="0.25">
      <c r="A238" s="28"/>
      <c r="B238" s="116" t="s">
        <v>1257</v>
      </c>
      <c r="C238" s="835"/>
      <c r="D238" s="606"/>
      <c r="E238" s="591"/>
      <c r="F238" s="590"/>
      <c r="G238" s="590"/>
      <c r="H238" s="591"/>
      <c r="I238" s="592"/>
      <c r="J238" s="593"/>
    </row>
    <row r="239" spans="1:11" ht="6" customHeight="1" x14ac:dyDescent="0.25">
      <c r="A239" s="28"/>
      <c r="B239" s="38"/>
      <c r="C239" s="835"/>
      <c r="D239" s="606"/>
      <c r="E239" s="591"/>
      <c r="F239" s="590"/>
      <c r="G239" s="590"/>
      <c r="H239" s="591"/>
      <c r="I239" s="592"/>
      <c r="J239" s="593"/>
    </row>
    <row r="240" spans="1:11" ht="6" customHeight="1" x14ac:dyDescent="0.25">
      <c r="A240" s="28"/>
      <c r="B240" s="38"/>
      <c r="C240" s="835"/>
      <c r="D240" s="606"/>
      <c r="E240" s="591"/>
      <c r="F240" s="590"/>
      <c r="G240" s="590"/>
      <c r="H240" s="591"/>
      <c r="I240" s="592"/>
      <c r="J240" s="593"/>
    </row>
    <row r="241" spans="1:11" ht="15" x14ac:dyDescent="0.25">
      <c r="A241" s="28"/>
      <c r="B241" s="38"/>
      <c r="C241" s="835"/>
      <c r="D241" s="606"/>
      <c r="E241" s="591"/>
      <c r="F241" s="590"/>
      <c r="G241" s="590"/>
      <c r="H241" s="591"/>
      <c r="I241" s="592"/>
      <c r="J241" s="593"/>
    </row>
    <row r="242" spans="1:11" ht="15" x14ac:dyDescent="0.25">
      <c r="A242" s="28"/>
      <c r="B242" s="38"/>
      <c r="C242" s="835"/>
      <c r="D242" s="606"/>
      <c r="E242" s="591"/>
      <c r="F242" s="590"/>
      <c r="G242" s="590"/>
      <c r="H242" s="591"/>
      <c r="I242" s="592"/>
      <c r="J242" s="593"/>
    </row>
    <row r="243" spans="1:11" ht="6.75" customHeight="1" x14ac:dyDescent="0.25">
      <c r="A243" s="28"/>
      <c r="B243" s="38"/>
      <c r="C243" s="835"/>
      <c r="D243" s="606"/>
      <c r="E243" s="591"/>
      <c r="F243" s="590"/>
      <c r="G243" s="590"/>
      <c r="H243" s="591"/>
      <c r="I243" s="592"/>
      <c r="J243" s="593"/>
    </row>
    <row r="244" spans="1:11" ht="15" x14ac:dyDescent="0.25">
      <c r="A244" s="28"/>
      <c r="B244" s="38"/>
      <c r="C244" s="835"/>
      <c r="D244" s="606"/>
      <c r="E244" s="591"/>
      <c r="F244" s="590"/>
      <c r="G244" s="590"/>
      <c r="H244" s="591"/>
      <c r="I244" s="592"/>
      <c r="J244" s="593"/>
    </row>
    <row r="245" spans="1:11" ht="15" x14ac:dyDescent="0.25">
      <c r="A245" s="28"/>
      <c r="B245" s="38"/>
      <c r="C245" s="835"/>
      <c r="D245" s="606"/>
      <c r="E245" s="591"/>
      <c r="F245" s="590"/>
      <c r="G245" s="590"/>
      <c r="H245" s="591"/>
      <c r="I245" s="592"/>
      <c r="J245" s="593"/>
    </row>
    <row r="246" spans="1:11" ht="15" x14ac:dyDescent="0.25">
      <c r="A246" s="28"/>
      <c r="B246" s="38"/>
      <c r="C246" s="835"/>
      <c r="D246" s="606"/>
      <c r="E246" s="591"/>
      <c r="F246" s="590"/>
      <c r="G246" s="590"/>
      <c r="H246" s="591"/>
      <c r="I246" s="592"/>
      <c r="J246" s="593"/>
    </row>
    <row r="247" spans="1:11" ht="6.75" customHeight="1" x14ac:dyDescent="0.25">
      <c r="A247" s="28"/>
      <c r="B247" s="38"/>
      <c r="C247" s="835"/>
      <c r="D247" s="606"/>
      <c r="E247" s="591"/>
      <c r="F247" s="590"/>
      <c r="G247" s="590"/>
      <c r="H247" s="591"/>
      <c r="I247" s="592"/>
      <c r="J247" s="593"/>
    </row>
    <row r="248" spans="1:11" ht="9.75" customHeight="1" x14ac:dyDescent="0.25">
      <c r="A248" s="28"/>
      <c r="B248" s="75"/>
      <c r="C248" s="835"/>
      <c r="D248" s="606"/>
      <c r="E248" s="591"/>
      <c r="F248" s="590"/>
      <c r="G248" s="590"/>
      <c r="H248" s="591"/>
      <c r="I248" s="592"/>
      <c r="J248" s="593"/>
    </row>
    <row r="249" spans="1:11" ht="15.75" thickBot="1" x14ac:dyDescent="0.3">
      <c r="A249" s="31"/>
      <c r="B249" s="56" t="s">
        <v>111</v>
      </c>
      <c r="C249" s="836"/>
      <c r="D249" s="611"/>
      <c r="E249" s="603"/>
      <c r="F249" s="602"/>
      <c r="G249" s="602"/>
      <c r="H249" s="603"/>
      <c r="I249" s="604"/>
      <c r="J249" s="604">
        <f>SUM(J222:J248)</f>
        <v>277782.43</v>
      </c>
      <c r="K249" s="577">
        <v>7</v>
      </c>
    </row>
    <row r="250" spans="1:11" ht="15.75" thickTop="1" x14ac:dyDescent="0.25">
      <c r="A250" s="28"/>
      <c r="B250" s="34"/>
      <c r="C250" s="835"/>
      <c r="D250" s="609"/>
      <c r="E250" s="591"/>
      <c r="F250" s="590"/>
      <c r="G250" s="590"/>
      <c r="H250" s="591"/>
      <c r="I250" s="592"/>
      <c r="J250" s="593"/>
    </row>
    <row r="251" spans="1:11" ht="30" x14ac:dyDescent="0.25">
      <c r="A251" s="28"/>
      <c r="B251" s="112" t="s">
        <v>1245</v>
      </c>
      <c r="C251" s="835"/>
      <c r="D251" s="609"/>
      <c r="E251" s="591"/>
      <c r="F251" s="590"/>
      <c r="G251" s="590"/>
      <c r="H251" s="591"/>
      <c r="I251" s="592"/>
      <c r="J251" s="593"/>
    </row>
    <row r="252" spans="1:11" ht="15" x14ac:dyDescent="0.25">
      <c r="A252" s="28"/>
      <c r="B252" s="34"/>
      <c r="C252" s="835"/>
      <c r="D252" s="609"/>
      <c r="E252" s="591"/>
      <c r="F252" s="590"/>
      <c r="G252" s="590"/>
      <c r="H252" s="591"/>
      <c r="I252" s="592"/>
      <c r="J252" s="593"/>
    </row>
    <row r="253" spans="1:11" ht="15" x14ac:dyDescent="0.25">
      <c r="A253" s="28"/>
      <c r="B253" s="111" t="s">
        <v>1246</v>
      </c>
      <c r="C253" s="835"/>
      <c r="D253" s="609"/>
      <c r="E253" s="591"/>
      <c r="F253" s="590"/>
      <c r="G253" s="590"/>
      <c r="H253" s="591"/>
      <c r="I253" s="592"/>
      <c r="J253" s="593"/>
    </row>
    <row r="254" spans="1:11" ht="15" x14ac:dyDescent="0.25">
      <c r="A254" s="28"/>
      <c r="B254" s="34"/>
      <c r="C254" s="835"/>
      <c r="D254" s="609"/>
      <c r="E254" s="591"/>
      <c r="F254" s="590"/>
      <c r="G254" s="590"/>
      <c r="H254" s="591"/>
      <c r="I254" s="592"/>
      <c r="J254" s="593"/>
    </row>
    <row r="255" spans="1:11" ht="28.5" x14ac:dyDescent="0.2">
      <c r="A255" s="28" t="s">
        <v>77</v>
      </c>
      <c r="B255" s="115" t="s">
        <v>1258</v>
      </c>
      <c r="C255" s="835">
        <v>1</v>
      </c>
      <c r="D255" s="594" t="s">
        <v>199</v>
      </c>
      <c r="E255" s="572">
        <v>8251.18</v>
      </c>
      <c r="F255" s="597">
        <v>589.37</v>
      </c>
      <c r="G255" s="597">
        <v>1768.11</v>
      </c>
      <c r="H255" s="594">
        <v>1178.74</v>
      </c>
      <c r="I255" s="546">
        <f>E255+F255+G255+H255</f>
        <v>11787.4</v>
      </c>
      <c r="J255" s="574">
        <f>I255*C255</f>
        <v>11787.4</v>
      </c>
      <c r="K255" s="575"/>
    </row>
    <row r="256" spans="1:11" ht="15" x14ac:dyDescent="0.25">
      <c r="A256" s="28"/>
      <c r="B256" s="128" t="s">
        <v>1259</v>
      </c>
      <c r="C256" s="835"/>
      <c r="D256" s="606"/>
      <c r="E256" s="591"/>
      <c r="F256" s="590"/>
      <c r="G256" s="590"/>
      <c r="H256" s="591"/>
      <c r="I256" s="592"/>
      <c r="J256" s="593"/>
    </row>
    <row r="257" spans="1:11" ht="15.75" x14ac:dyDescent="0.25">
      <c r="A257" s="28"/>
      <c r="B257" s="117"/>
      <c r="C257" s="835"/>
      <c r="D257" s="609"/>
      <c r="E257" s="591"/>
      <c r="F257" s="590"/>
      <c r="G257" s="590"/>
      <c r="H257" s="591"/>
      <c r="I257" s="592"/>
      <c r="J257" s="593"/>
    </row>
    <row r="258" spans="1:11" ht="28.5" x14ac:dyDescent="0.2">
      <c r="A258" s="28" t="str">
        <f>IF(D258&gt;0,IF(INDEX(A235:A257,MATCH(REPT("z",255),A235:A257))="H","J",IF(INDEX(A235:A257,MATCH(REPT("z",255),A235:A257))="N","P",CHAR(CODE(INDEX(A235:A257,MATCH(REPT("z",255),A235:A257)))+1))),)</f>
        <v>B</v>
      </c>
      <c r="B258" s="115" t="s">
        <v>1260</v>
      </c>
      <c r="C258" s="835">
        <v>1</v>
      </c>
      <c r="D258" s="594" t="s">
        <v>199</v>
      </c>
      <c r="E258" s="572">
        <v>25376.28</v>
      </c>
      <c r="F258" s="597">
        <v>1812.59</v>
      </c>
      <c r="G258" s="597">
        <v>5437.77</v>
      </c>
      <c r="H258" s="594">
        <v>3625.18</v>
      </c>
      <c r="I258" s="546">
        <f>E258+F258+G258+H258</f>
        <v>36251.82</v>
      </c>
      <c r="J258" s="574">
        <f>I258*C258</f>
        <v>36251.82</v>
      </c>
      <c r="K258" s="575"/>
    </row>
    <row r="259" spans="1:11" ht="29.25" x14ac:dyDescent="0.25">
      <c r="A259" s="28"/>
      <c r="B259" s="116" t="s">
        <v>1261</v>
      </c>
      <c r="C259" s="835"/>
      <c r="D259" s="606"/>
      <c r="E259" s="591"/>
      <c r="F259" s="590"/>
      <c r="G259" s="590"/>
      <c r="H259" s="591"/>
      <c r="I259" s="592"/>
      <c r="J259" s="593"/>
    </row>
    <row r="260" spans="1:11" ht="29.25" x14ac:dyDescent="0.25">
      <c r="A260" s="28"/>
      <c r="B260" s="116" t="s">
        <v>1262</v>
      </c>
      <c r="C260" s="835"/>
      <c r="D260" s="606"/>
      <c r="E260" s="591"/>
      <c r="F260" s="590"/>
      <c r="G260" s="590"/>
      <c r="H260" s="591"/>
      <c r="I260" s="592"/>
      <c r="J260" s="593"/>
    </row>
    <row r="261" spans="1:11" ht="15" x14ac:dyDescent="0.25">
      <c r="A261" s="28"/>
      <c r="B261" s="118"/>
      <c r="C261" s="835"/>
      <c r="D261" s="606"/>
      <c r="E261" s="591"/>
      <c r="F261" s="590"/>
      <c r="G261" s="590"/>
      <c r="H261" s="591"/>
      <c r="I261" s="592"/>
      <c r="J261" s="593"/>
    </row>
    <row r="262" spans="1:11" ht="28.5" x14ac:dyDescent="0.2">
      <c r="A262" s="28" t="str">
        <f>IF(D262&gt;0,IF(INDEX(A239:A261,MATCH(REPT("z",255),A239:A261))="H","J",IF(INDEX(A239:A261,MATCH(REPT("z",255),A239:A261))="N","P",CHAR(CODE(INDEX(A239:A261,MATCH(REPT("z",255),A239:A261)))+1))),)</f>
        <v>C</v>
      </c>
      <c r="B262" s="115" t="s">
        <v>1263</v>
      </c>
      <c r="C262" s="835">
        <v>1</v>
      </c>
      <c r="D262" s="594" t="s">
        <v>199</v>
      </c>
      <c r="E262" s="572">
        <v>84068.66</v>
      </c>
      <c r="F262" s="597">
        <v>6004.9</v>
      </c>
      <c r="G262" s="597">
        <v>18014.71</v>
      </c>
      <c r="H262" s="594">
        <v>12009.81</v>
      </c>
      <c r="I262" s="546">
        <f>E262+F262+G262+H262</f>
        <v>120098.08</v>
      </c>
      <c r="J262" s="574">
        <f>I262*C262</f>
        <v>120098.08</v>
      </c>
      <c r="K262" s="575"/>
    </row>
    <row r="263" spans="1:11" ht="29.25" x14ac:dyDescent="0.25">
      <c r="A263" s="28"/>
      <c r="B263" s="116" t="s">
        <v>1264</v>
      </c>
      <c r="C263" s="835"/>
      <c r="D263" s="606"/>
      <c r="E263" s="591"/>
      <c r="F263" s="590"/>
      <c r="G263" s="590"/>
      <c r="H263" s="591"/>
      <c r="I263" s="592"/>
      <c r="J263" s="593"/>
    </row>
    <row r="264" spans="1:11" ht="29.25" x14ac:dyDescent="0.25">
      <c r="A264" s="28"/>
      <c r="B264" s="116" t="s">
        <v>1265</v>
      </c>
      <c r="C264" s="835"/>
      <c r="D264" s="606"/>
      <c r="E264" s="591"/>
      <c r="F264" s="590"/>
      <c r="G264" s="590"/>
      <c r="H264" s="591"/>
      <c r="I264" s="592"/>
      <c r="J264" s="593"/>
    </row>
    <row r="265" spans="1:11" ht="29.25" x14ac:dyDescent="0.25">
      <c r="A265" s="28"/>
      <c r="B265" s="116" t="s">
        <v>1266</v>
      </c>
      <c r="C265" s="835"/>
      <c r="D265" s="606"/>
      <c r="E265" s="591"/>
      <c r="F265" s="590"/>
      <c r="G265" s="590"/>
      <c r="H265" s="591"/>
      <c r="I265" s="592"/>
      <c r="J265" s="593"/>
    </row>
    <row r="266" spans="1:11" ht="15" x14ac:dyDescent="0.25">
      <c r="A266" s="28"/>
      <c r="B266" s="118"/>
      <c r="C266" s="835"/>
      <c r="D266" s="606"/>
      <c r="E266" s="591"/>
      <c r="F266" s="590"/>
      <c r="G266" s="590"/>
      <c r="H266" s="591"/>
      <c r="I266" s="592"/>
      <c r="J266" s="593"/>
    </row>
    <row r="267" spans="1:11" ht="28.5" x14ac:dyDescent="0.2">
      <c r="A267" s="28" t="str">
        <f>IF(D267&gt;0,IF(INDEX(A251:A266,MATCH(REPT("z",255),A251:A266))="H","J",IF(INDEX(A251:A266,MATCH(REPT("z",255),A251:A266))="N","P",CHAR(CODE(INDEX(A251:A266,MATCH(REPT("z",255),A251:A266)))+1))),)</f>
        <v>D</v>
      </c>
      <c r="B267" s="115" t="s">
        <v>1267</v>
      </c>
      <c r="C267" s="835">
        <v>1</v>
      </c>
      <c r="D267" s="594" t="s">
        <v>199</v>
      </c>
      <c r="E267" s="572">
        <v>7005.72</v>
      </c>
      <c r="F267" s="597">
        <v>500.41</v>
      </c>
      <c r="G267" s="597">
        <v>1501.23</v>
      </c>
      <c r="H267" s="594">
        <v>1000.82</v>
      </c>
      <c r="I267" s="546">
        <f>E267+F267+G267+H267</f>
        <v>10008.18</v>
      </c>
      <c r="J267" s="574">
        <f>I267*C267</f>
        <v>10008.18</v>
      </c>
      <c r="K267" s="575"/>
    </row>
    <row r="268" spans="1:11" ht="29.25" x14ac:dyDescent="0.25">
      <c r="A268" s="28"/>
      <c r="B268" s="116" t="s">
        <v>1268</v>
      </c>
      <c r="C268" s="835"/>
      <c r="D268" s="606"/>
      <c r="E268" s="591"/>
      <c r="F268" s="590"/>
      <c r="G268" s="590"/>
      <c r="H268" s="591"/>
      <c r="I268" s="592"/>
      <c r="J268" s="593"/>
    </row>
    <row r="269" spans="1:11" ht="12" customHeight="1" x14ac:dyDescent="0.25">
      <c r="A269" s="28"/>
      <c r="B269" s="38"/>
      <c r="C269" s="835"/>
      <c r="D269" s="606"/>
      <c r="E269" s="591"/>
      <c r="F269" s="590"/>
      <c r="G269" s="590"/>
      <c r="H269" s="591"/>
      <c r="I269" s="592"/>
      <c r="J269" s="593"/>
    </row>
    <row r="270" spans="1:11" ht="13.5" customHeight="1" x14ac:dyDescent="0.25">
      <c r="A270" s="28"/>
      <c r="B270" s="38"/>
      <c r="C270" s="835"/>
      <c r="D270" s="606"/>
      <c r="E270" s="591"/>
      <c r="F270" s="590"/>
      <c r="G270" s="590"/>
      <c r="H270" s="591"/>
      <c r="I270" s="592"/>
      <c r="J270" s="593"/>
    </row>
    <row r="271" spans="1:11" ht="3.75" customHeight="1" x14ac:dyDescent="0.25">
      <c r="A271" s="28"/>
      <c r="B271" s="38"/>
      <c r="C271" s="835"/>
      <c r="D271" s="606"/>
      <c r="E271" s="591"/>
      <c r="F271" s="590"/>
      <c r="G271" s="590"/>
      <c r="H271" s="591"/>
      <c r="I271" s="592"/>
      <c r="J271" s="593"/>
    </row>
    <row r="272" spans="1:11" ht="5.25" customHeight="1" x14ac:dyDescent="0.25">
      <c r="A272" s="28"/>
      <c r="B272" s="38"/>
      <c r="C272" s="835"/>
      <c r="D272" s="606"/>
      <c r="E272" s="591"/>
      <c r="F272" s="590"/>
      <c r="G272" s="590"/>
      <c r="H272" s="591"/>
      <c r="I272" s="592"/>
      <c r="J272" s="593"/>
    </row>
    <row r="273" spans="1:11" ht="15" x14ac:dyDescent="0.25">
      <c r="A273" s="28"/>
      <c r="B273" s="38"/>
      <c r="C273" s="835"/>
      <c r="D273" s="606"/>
      <c r="E273" s="591"/>
      <c r="F273" s="590"/>
      <c r="G273" s="590"/>
      <c r="H273" s="591"/>
      <c r="I273" s="592"/>
      <c r="J273" s="593"/>
    </row>
    <row r="274" spans="1:11" ht="6" customHeight="1" x14ac:dyDescent="0.25">
      <c r="A274" s="28"/>
      <c r="B274" s="38"/>
      <c r="C274" s="835"/>
      <c r="D274" s="606"/>
      <c r="E274" s="591"/>
      <c r="F274" s="590"/>
      <c r="G274" s="590"/>
      <c r="H274" s="591"/>
      <c r="I274" s="592"/>
      <c r="J274" s="593"/>
    </row>
    <row r="275" spans="1:11" ht="6" customHeight="1" x14ac:dyDescent="0.25">
      <c r="A275" s="28"/>
      <c r="B275" s="38"/>
      <c r="C275" s="835"/>
      <c r="D275" s="606"/>
      <c r="E275" s="591"/>
      <c r="F275" s="590"/>
      <c r="G275" s="590"/>
      <c r="H275" s="591"/>
      <c r="I275" s="592"/>
      <c r="J275" s="593"/>
    </row>
    <row r="276" spans="1:11" ht="12" customHeight="1" x14ac:dyDescent="0.25">
      <c r="A276" s="28"/>
      <c r="B276" s="38"/>
      <c r="C276" s="835"/>
      <c r="D276" s="606"/>
      <c r="E276" s="591"/>
      <c r="F276" s="590"/>
      <c r="G276" s="590"/>
      <c r="H276" s="591"/>
      <c r="I276" s="592"/>
      <c r="J276" s="593"/>
    </row>
    <row r="277" spans="1:11" ht="15.75" thickBot="1" x14ac:dyDescent="0.3">
      <c r="A277" s="31"/>
      <c r="B277" s="56" t="s">
        <v>111</v>
      </c>
      <c r="C277" s="836"/>
      <c r="D277" s="611"/>
      <c r="E277" s="603"/>
      <c r="F277" s="602"/>
      <c r="G277" s="602"/>
      <c r="H277" s="603"/>
      <c r="I277" s="604"/>
      <c r="J277" s="604">
        <f>SUM(J251:J276)</f>
        <v>178145.48</v>
      </c>
      <c r="K277" s="577">
        <v>8</v>
      </c>
    </row>
    <row r="278" spans="1:11" ht="15.75" thickTop="1" x14ac:dyDescent="0.25">
      <c r="A278" s="28"/>
      <c r="B278" s="38"/>
      <c r="C278" s="835"/>
      <c r="D278" s="606"/>
      <c r="E278" s="591"/>
      <c r="F278" s="590"/>
      <c r="G278" s="590"/>
      <c r="H278" s="591"/>
      <c r="I278" s="592"/>
      <c r="J278" s="593"/>
    </row>
    <row r="279" spans="1:11" ht="30" x14ac:dyDescent="0.25">
      <c r="A279" s="28"/>
      <c r="B279" s="112" t="s">
        <v>1245</v>
      </c>
      <c r="C279" s="835"/>
      <c r="D279" s="606"/>
      <c r="E279" s="591"/>
      <c r="F279" s="590"/>
      <c r="G279" s="590"/>
      <c r="H279" s="591"/>
      <c r="I279" s="592"/>
      <c r="J279" s="593"/>
    </row>
    <row r="280" spans="1:11" ht="15" x14ac:dyDescent="0.25">
      <c r="A280" s="28"/>
      <c r="B280" s="34"/>
      <c r="C280" s="835"/>
      <c r="D280" s="606"/>
      <c r="E280" s="591"/>
      <c r="F280" s="590"/>
      <c r="G280" s="590"/>
      <c r="H280" s="591"/>
      <c r="I280" s="592"/>
      <c r="J280" s="593"/>
    </row>
    <row r="281" spans="1:11" ht="15" x14ac:dyDescent="0.25">
      <c r="A281" s="28"/>
      <c r="B281" s="111" t="s">
        <v>1246</v>
      </c>
      <c r="C281" s="835"/>
      <c r="D281" s="606"/>
      <c r="E281" s="591"/>
      <c r="F281" s="590"/>
      <c r="G281" s="590"/>
      <c r="H281" s="591"/>
      <c r="I281" s="592"/>
      <c r="J281" s="593"/>
    </row>
    <row r="282" spans="1:11" ht="15" x14ac:dyDescent="0.25">
      <c r="A282" s="28"/>
      <c r="B282" s="38"/>
      <c r="C282" s="835"/>
      <c r="D282" s="606"/>
      <c r="E282" s="591"/>
      <c r="F282" s="590"/>
      <c r="G282" s="590"/>
      <c r="H282" s="591"/>
      <c r="I282" s="592"/>
      <c r="J282" s="593"/>
    </row>
    <row r="283" spans="1:11" ht="28.5" x14ac:dyDescent="0.2">
      <c r="A283" s="28" t="s">
        <v>77</v>
      </c>
      <c r="B283" s="115" t="s">
        <v>1269</v>
      </c>
      <c r="C283" s="835">
        <v>1</v>
      </c>
      <c r="D283" s="594" t="s">
        <v>199</v>
      </c>
      <c r="E283" s="572">
        <v>52620.75</v>
      </c>
      <c r="F283" s="597">
        <v>3758.63</v>
      </c>
      <c r="G283" s="597">
        <v>11275.88</v>
      </c>
      <c r="H283" s="594">
        <v>7517.25</v>
      </c>
      <c r="I283" s="546">
        <f>E283+F283+G283+H283</f>
        <v>75172.509999999995</v>
      </c>
      <c r="J283" s="574">
        <f>I283*C283</f>
        <v>75172.509999999995</v>
      </c>
      <c r="K283" s="575"/>
    </row>
    <row r="284" spans="1:11" ht="29.25" x14ac:dyDescent="0.25">
      <c r="A284" s="28"/>
      <c r="B284" s="116" t="s">
        <v>1270</v>
      </c>
      <c r="C284" s="835"/>
      <c r="D284" s="606"/>
      <c r="E284" s="591"/>
      <c r="F284" s="590"/>
      <c r="G284" s="590"/>
      <c r="H284" s="591"/>
      <c r="I284" s="592"/>
      <c r="J284" s="593"/>
    </row>
    <row r="285" spans="1:11" ht="29.25" x14ac:dyDescent="0.25">
      <c r="A285" s="28"/>
      <c r="B285" s="116" t="s">
        <v>1271</v>
      </c>
      <c r="C285" s="835"/>
      <c r="D285" s="606"/>
      <c r="E285" s="591"/>
      <c r="F285" s="590"/>
      <c r="G285" s="590"/>
      <c r="H285" s="591"/>
      <c r="I285" s="592"/>
      <c r="J285" s="593"/>
    </row>
    <row r="286" spans="1:11" ht="15.75" x14ac:dyDescent="0.25">
      <c r="A286" s="28"/>
      <c r="B286" s="117"/>
      <c r="C286" s="835"/>
      <c r="D286" s="609"/>
      <c r="E286" s="591"/>
      <c r="F286" s="590"/>
      <c r="G286" s="590"/>
      <c r="H286" s="591"/>
      <c r="I286" s="592"/>
      <c r="J286" s="593"/>
    </row>
    <row r="287" spans="1:11" ht="28.5" x14ac:dyDescent="0.2">
      <c r="A287" s="28" t="str">
        <f>IF(D287&gt;0,IF(INDEX(A265:A286,MATCH(REPT("z",255),A265:A286))="H","J",IF(INDEX(A265:A286,MATCH(REPT("z",255),A265:A286))="N","P",CHAR(CODE(INDEX(A265:A286,MATCH(REPT("z",255),A265:A286)))+1))),)</f>
        <v>B</v>
      </c>
      <c r="B287" s="115" t="s">
        <v>1272</v>
      </c>
      <c r="C287" s="835">
        <v>1</v>
      </c>
      <c r="D287" s="594" t="s">
        <v>199</v>
      </c>
      <c r="E287" s="572">
        <v>26777.43</v>
      </c>
      <c r="F287" s="597">
        <v>1912.67</v>
      </c>
      <c r="G287" s="597">
        <v>5738.02</v>
      </c>
      <c r="H287" s="594">
        <v>3825.35</v>
      </c>
      <c r="I287" s="546">
        <f>E287+F287+G287+H287</f>
        <v>38253.47</v>
      </c>
      <c r="J287" s="574">
        <f>I287*C287</f>
        <v>38253.47</v>
      </c>
      <c r="K287" s="575"/>
    </row>
    <row r="288" spans="1:11" ht="29.25" x14ac:dyDescent="0.25">
      <c r="A288" s="28"/>
      <c r="B288" s="116" t="s">
        <v>1273</v>
      </c>
      <c r="C288" s="835"/>
      <c r="D288" s="606"/>
      <c r="E288" s="591"/>
      <c r="F288" s="590"/>
      <c r="G288" s="590"/>
      <c r="H288" s="591"/>
      <c r="I288" s="592"/>
      <c r="J288" s="593"/>
    </row>
    <row r="289" spans="1:11" ht="15" x14ac:dyDescent="0.25">
      <c r="A289" s="28"/>
      <c r="B289" s="118"/>
      <c r="C289" s="849"/>
      <c r="D289" s="609"/>
      <c r="E289" s="591"/>
      <c r="F289" s="590"/>
      <c r="G289" s="590"/>
      <c r="H289" s="591"/>
      <c r="I289" s="592"/>
      <c r="J289" s="593"/>
    </row>
    <row r="290" spans="1:11" ht="28.5" x14ac:dyDescent="0.2">
      <c r="A290" s="28" t="str">
        <f>IF(D290&gt;0,IF(INDEX(A268:A289,MATCH(REPT("z",255),A268:A289))="H","J",IF(INDEX(A268:A289,MATCH(REPT("z",255),A268:A289))="N","P",CHAR(CODE(INDEX(A268:A289,MATCH(REPT("z",255),A268:A289)))+1))),)</f>
        <v>C</v>
      </c>
      <c r="B290" s="115" t="s">
        <v>1274</v>
      </c>
      <c r="C290" s="835">
        <v>1</v>
      </c>
      <c r="D290" s="594" t="s">
        <v>199</v>
      </c>
      <c r="E290" s="572">
        <v>50752.56</v>
      </c>
      <c r="F290" s="597">
        <v>3625.18</v>
      </c>
      <c r="G290" s="597">
        <v>10875.55</v>
      </c>
      <c r="H290" s="594">
        <v>7250.37</v>
      </c>
      <c r="I290" s="546">
        <f>E290+F290+G290+H290</f>
        <v>72503.66</v>
      </c>
      <c r="J290" s="574">
        <f>I290*C290</f>
        <v>72503.66</v>
      </c>
      <c r="K290" s="575"/>
    </row>
    <row r="291" spans="1:11" ht="29.25" x14ac:dyDescent="0.25">
      <c r="A291" s="28"/>
      <c r="B291" s="116" t="s">
        <v>1275</v>
      </c>
      <c r="C291" s="835"/>
      <c r="D291" s="606"/>
      <c r="E291" s="591"/>
      <c r="F291" s="590"/>
      <c r="G291" s="590"/>
      <c r="H291" s="591"/>
      <c r="I291" s="592"/>
      <c r="J291" s="593"/>
    </row>
    <row r="292" spans="1:11" ht="29.25" x14ac:dyDescent="0.25">
      <c r="A292" s="28"/>
      <c r="B292" s="116" t="s">
        <v>1276</v>
      </c>
      <c r="C292" s="835"/>
      <c r="D292" s="606"/>
      <c r="E292" s="591"/>
      <c r="F292" s="590"/>
      <c r="G292" s="590"/>
      <c r="H292" s="591"/>
      <c r="I292" s="592"/>
      <c r="J292" s="593"/>
    </row>
    <row r="293" spans="1:11" ht="29.25" x14ac:dyDescent="0.25">
      <c r="A293" s="28"/>
      <c r="B293" s="116" t="s">
        <v>1277</v>
      </c>
      <c r="C293" s="835"/>
      <c r="D293" s="606"/>
      <c r="E293" s="591"/>
      <c r="F293" s="590"/>
      <c r="G293" s="590"/>
      <c r="H293" s="591"/>
      <c r="I293" s="592"/>
      <c r="J293" s="593"/>
    </row>
    <row r="294" spans="1:11" ht="15" x14ac:dyDescent="0.25">
      <c r="A294" s="28"/>
      <c r="B294" s="118"/>
      <c r="C294" s="835"/>
      <c r="D294" s="606"/>
      <c r="E294" s="591"/>
      <c r="F294" s="590"/>
      <c r="G294" s="590"/>
      <c r="H294" s="591"/>
      <c r="I294" s="592"/>
      <c r="J294" s="593"/>
    </row>
    <row r="295" spans="1:11" ht="28.5" x14ac:dyDescent="0.2">
      <c r="A295" s="28" t="str">
        <f>IF(D295&gt;0,IF(INDEX(A279:A294,MATCH(REPT("z",255),A279:A294))="H","J",IF(INDEX(A279:A294,MATCH(REPT("z",255),A279:A294))="N","P",CHAR(CODE(INDEX(A279:A294,MATCH(REPT("z",255),A279:A294)))+1))),)</f>
        <v>D</v>
      </c>
      <c r="B295" s="115" t="s">
        <v>1278</v>
      </c>
      <c r="C295" s="835">
        <v>1</v>
      </c>
      <c r="D295" s="594" t="s">
        <v>199</v>
      </c>
      <c r="E295" s="572">
        <v>5137.53</v>
      </c>
      <c r="F295" s="597">
        <v>366.97</v>
      </c>
      <c r="G295" s="597">
        <v>1100.9000000000001</v>
      </c>
      <c r="H295" s="594">
        <v>733.93</v>
      </c>
      <c r="I295" s="546">
        <f>E295+F295+G295+H295</f>
        <v>7339.33</v>
      </c>
      <c r="J295" s="574">
        <f>I295*C295</f>
        <v>7339.33</v>
      </c>
      <c r="K295" s="575"/>
    </row>
    <row r="296" spans="1:11" ht="15" x14ac:dyDescent="0.25">
      <c r="A296" s="28"/>
      <c r="B296" s="128" t="s">
        <v>1279</v>
      </c>
      <c r="C296" s="835"/>
      <c r="D296" s="606"/>
      <c r="E296" s="591"/>
      <c r="F296" s="590"/>
      <c r="G296" s="590"/>
      <c r="H296" s="591"/>
      <c r="I296" s="592"/>
      <c r="J296" s="593"/>
    </row>
    <row r="297" spans="1:11" ht="15" x14ac:dyDescent="0.25">
      <c r="A297" s="28"/>
      <c r="B297" s="38"/>
      <c r="C297" s="835"/>
      <c r="D297" s="606"/>
      <c r="E297" s="591"/>
      <c r="F297" s="590"/>
      <c r="G297" s="590"/>
      <c r="H297" s="591"/>
      <c r="I297" s="592"/>
      <c r="J297" s="593"/>
    </row>
    <row r="298" spans="1:11" ht="15" x14ac:dyDescent="0.25">
      <c r="A298" s="28"/>
      <c r="B298" s="38"/>
      <c r="C298" s="835"/>
      <c r="D298" s="606"/>
      <c r="E298" s="591"/>
      <c r="F298" s="590"/>
      <c r="G298" s="590"/>
      <c r="H298" s="591"/>
      <c r="I298" s="592"/>
      <c r="J298" s="593"/>
    </row>
    <row r="299" spans="1:11" ht="6" customHeight="1" x14ac:dyDescent="0.25">
      <c r="A299" s="28"/>
      <c r="B299" s="38"/>
      <c r="C299" s="835"/>
      <c r="D299" s="606"/>
      <c r="E299" s="591"/>
      <c r="F299" s="590"/>
      <c r="G299" s="590"/>
      <c r="H299" s="591"/>
      <c r="I299" s="592"/>
      <c r="J299" s="593"/>
    </row>
    <row r="300" spans="1:11" ht="6" customHeight="1" x14ac:dyDescent="0.25">
      <c r="A300" s="28"/>
      <c r="B300" s="38"/>
      <c r="C300" s="835"/>
      <c r="D300" s="606"/>
      <c r="E300" s="591"/>
      <c r="F300" s="590"/>
      <c r="G300" s="590"/>
      <c r="H300" s="591"/>
      <c r="I300" s="592"/>
      <c r="J300" s="593"/>
    </row>
    <row r="301" spans="1:11" ht="15" x14ac:dyDescent="0.25">
      <c r="A301" s="28"/>
      <c r="B301" s="38"/>
      <c r="C301" s="835"/>
      <c r="D301" s="606"/>
      <c r="E301" s="591"/>
      <c r="F301" s="590"/>
      <c r="G301" s="590"/>
      <c r="H301" s="591"/>
      <c r="I301" s="592"/>
      <c r="J301" s="593"/>
    </row>
    <row r="302" spans="1:11" ht="7.5" customHeight="1" x14ac:dyDescent="0.25">
      <c r="A302" s="28"/>
      <c r="B302" s="38"/>
      <c r="C302" s="835"/>
      <c r="D302" s="606"/>
      <c r="E302" s="591"/>
      <c r="F302" s="590"/>
      <c r="G302" s="590"/>
      <c r="H302" s="591"/>
      <c r="I302" s="592"/>
      <c r="J302" s="593"/>
    </row>
    <row r="303" spans="1:11" ht="16.5" customHeight="1" x14ac:dyDescent="0.25">
      <c r="A303" s="28"/>
      <c r="B303" s="38"/>
      <c r="C303" s="835"/>
      <c r="D303" s="606"/>
      <c r="E303" s="591"/>
      <c r="F303" s="590"/>
      <c r="G303" s="590"/>
      <c r="H303" s="591"/>
      <c r="I303" s="592"/>
      <c r="J303" s="593"/>
    </row>
    <row r="304" spans="1:11" ht="15.75" thickBot="1" x14ac:dyDescent="0.3">
      <c r="A304" s="31"/>
      <c r="B304" s="56" t="s">
        <v>111</v>
      </c>
      <c r="C304" s="836"/>
      <c r="D304" s="611"/>
      <c r="E304" s="603"/>
      <c r="F304" s="602"/>
      <c r="G304" s="602"/>
      <c r="H304" s="603"/>
      <c r="I304" s="604"/>
      <c r="J304" s="604">
        <f>SUM(J278:J303)</f>
        <v>193268.97</v>
      </c>
      <c r="K304" s="577">
        <v>9</v>
      </c>
    </row>
    <row r="305" spans="1:11" ht="15.75" thickTop="1" x14ac:dyDescent="0.25">
      <c r="A305" s="28"/>
      <c r="B305" s="38"/>
      <c r="C305" s="835"/>
      <c r="D305" s="606"/>
      <c r="E305" s="591"/>
      <c r="F305" s="590"/>
      <c r="G305" s="590"/>
      <c r="H305" s="591"/>
      <c r="I305" s="592"/>
      <c r="J305" s="593"/>
    </row>
    <row r="306" spans="1:11" ht="30" x14ac:dyDescent="0.25">
      <c r="A306" s="28"/>
      <c r="B306" s="112" t="s">
        <v>1245</v>
      </c>
      <c r="C306" s="835"/>
      <c r="D306" s="606"/>
      <c r="E306" s="591"/>
      <c r="F306" s="590"/>
      <c r="G306" s="590"/>
      <c r="H306" s="591"/>
      <c r="I306" s="592"/>
      <c r="J306" s="593"/>
    </row>
    <row r="307" spans="1:11" ht="15" x14ac:dyDescent="0.25">
      <c r="A307" s="28"/>
      <c r="B307" s="34"/>
      <c r="C307" s="835"/>
      <c r="D307" s="606"/>
      <c r="E307" s="591"/>
      <c r="F307" s="590"/>
      <c r="G307" s="590"/>
      <c r="H307" s="591"/>
      <c r="I307" s="592"/>
      <c r="J307" s="593"/>
    </row>
    <row r="308" spans="1:11" ht="15" x14ac:dyDescent="0.25">
      <c r="A308" s="28"/>
      <c r="B308" s="111" t="s">
        <v>1246</v>
      </c>
      <c r="C308" s="835"/>
      <c r="D308" s="606"/>
      <c r="E308" s="591"/>
      <c r="F308" s="590"/>
      <c r="G308" s="590"/>
      <c r="H308" s="591"/>
      <c r="I308" s="592"/>
      <c r="J308" s="593"/>
    </row>
    <row r="309" spans="1:11" ht="15" x14ac:dyDescent="0.25">
      <c r="A309" s="28"/>
      <c r="B309" s="38"/>
      <c r="C309" s="835"/>
      <c r="D309" s="606"/>
      <c r="E309" s="591"/>
      <c r="F309" s="590"/>
      <c r="G309" s="590"/>
      <c r="H309" s="591"/>
      <c r="I309" s="592"/>
      <c r="J309" s="593"/>
    </row>
    <row r="310" spans="1:11" ht="28.5" x14ac:dyDescent="0.2">
      <c r="A310" s="28" t="s">
        <v>77</v>
      </c>
      <c r="B310" s="115" t="s">
        <v>1280</v>
      </c>
      <c r="C310" s="835">
        <v>1</v>
      </c>
      <c r="D310" s="594" t="s">
        <v>199</v>
      </c>
      <c r="E310" s="572">
        <v>4670.4799999999996</v>
      </c>
      <c r="F310" s="597">
        <v>333.61</v>
      </c>
      <c r="G310" s="597">
        <v>1000.82</v>
      </c>
      <c r="H310" s="594">
        <v>667.21</v>
      </c>
      <c r="I310" s="546">
        <f>E310+F310+G310+H310</f>
        <v>6672.12</v>
      </c>
      <c r="J310" s="574">
        <f>I310*C310</f>
        <v>6672.12</v>
      </c>
      <c r="K310" s="575"/>
    </row>
    <row r="311" spans="1:11" ht="29.25" x14ac:dyDescent="0.25">
      <c r="A311" s="28"/>
      <c r="B311" s="116" t="s">
        <v>1281</v>
      </c>
      <c r="C311" s="835"/>
      <c r="D311" s="606"/>
      <c r="E311" s="591"/>
      <c r="F311" s="590"/>
      <c r="G311" s="590"/>
      <c r="H311" s="591"/>
      <c r="I311" s="592"/>
      <c r="J311" s="593"/>
    </row>
    <row r="312" spans="1:11" ht="15.75" x14ac:dyDescent="0.25">
      <c r="A312" s="28"/>
      <c r="B312" s="117"/>
      <c r="C312" s="835"/>
      <c r="D312" s="609"/>
      <c r="E312" s="591"/>
      <c r="F312" s="590"/>
      <c r="G312" s="590"/>
      <c r="H312" s="591"/>
      <c r="I312" s="592"/>
      <c r="J312" s="593"/>
    </row>
    <row r="313" spans="1:11" x14ac:dyDescent="0.2">
      <c r="A313" s="28" t="str">
        <f>IF(D313&gt;0,IF(INDEX(A292:A312,MATCH(REPT("z",255),A292:A312))="H","J",IF(INDEX(A292:A312,MATCH(REPT("z",255),A292:A312))="N","P",CHAR(CODE(INDEX(A292:A312,MATCH(REPT("z",255),A292:A312)))+1))),)</f>
        <v>B</v>
      </c>
      <c r="B313" s="115" t="s">
        <v>1282</v>
      </c>
      <c r="C313" s="835">
        <v>1</v>
      </c>
      <c r="D313" s="594" t="s">
        <v>199</v>
      </c>
      <c r="E313" s="572">
        <v>10430.74</v>
      </c>
      <c r="F313" s="597">
        <v>745.05</v>
      </c>
      <c r="G313" s="597">
        <v>2235.16</v>
      </c>
      <c r="H313" s="594">
        <v>1490.11</v>
      </c>
      <c r="I313" s="546">
        <f>E313+F313+G313+H313</f>
        <v>14901.06</v>
      </c>
      <c r="J313" s="574">
        <f>I313*C313</f>
        <v>14901.06</v>
      </c>
      <c r="K313" s="575"/>
    </row>
    <row r="314" spans="1:11" ht="29.25" x14ac:dyDescent="0.25">
      <c r="A314" s="28"/>
      <c r="B314" s="116" t="s">
        <v>1283</v>
      </c>
      <c r="C314" s="835"/>
      <c r="D314" s="606"/>
      <c r="E314" s="591"/>
      <c r="F314" s="590"/>
      <c r="G314" s="590"/>
      <c r="H314" s="591"/>
      <c r="I314" s="592"/>
      <c r="J314" s="593"/>
    </row>
    <row r="315" spans="1:11" ht="15" x14ac:dyDescent="0.25">
      <c r="A315" s="28"/>
      <c r="B315" s="118"/>
      <c r="C315" s="835"/>
      <c r="D315" s="606"/>
      <c r="E315" s="591"/>
      <c r="F315" s="590"/>
      <c r="G315" s="590"/>
      <c r="H315" s="591"/>
      <c r="I315" s="592"/>
      <c r="J315" s="593"/>
    </row>
    <row r="316" spans="1:11" ht="28.5" x14ac:dyDescent="0.2">
      <c r="A316" s="28" t="str">
        <f>IF(D316&gt;0,IF(INDEX(A295:A315,MATCH(REPT("z",255),A295:A315))="H","J",IF(INDEX(A295:A315,MATCH(REPT("z",255),A295:A315))="N","P",CHAR(CODE(INDEX(A295:A315,MATCH(REPT("z",255),A295:A315)))+1))),)</f>
        <v>C</v>
      </c>
      <c r="B316" s="115" t="s">
        <v>1284</v>
      </c>
      <c r="C316" s="835">
        <v>1</v>
      </c>
      <c r="D316" s="594" t="s">
        <v>199</v>
      </c>
      <c r="E316" s="572">
        <v>175454.41</v>
      </c>
      <c r="F316" s="597">
        <v>12532.46</v>
      </c>
      <c r="G316" s="597">
        <v>37597.370000000003</v>
      </c>
      <c r="H316" s="594">
        <v>25064.92</v>
      </c>
      <c r="I316" s="546">
        <f>E316+F316+G316+H316</f>
        <v>250649.16</v>
      </c>
      <c r="J316" s="574">
        <f>I316*C316</f>
        <v>250649.16</v>
      </c>
      <c r="K316" s="575"/>
    </row>
    <row r="317" spans="1:11" ht="29.25" x14ac:dyDescent="0.25">
      <c r="A317" s="28"/>
      <c r="B317" s="116" t="s">
        <v>1285</v>
      </c>
      <c r="C317" s="835"/>
      <c r="D317" s="606"/>
      <c r="E317" s="591"/>
      <c r="F317" s="590"/>
      <c r="G317" s="590"/>
      <c r="H317" s="591"/>
      <c r="I317" s="592"/>
      <c r="J317" s="593"/>
    </row>
    <row r="318" spans="1:11" ht="29.25" x14ac:dyDescent="0.25">
      <c r="A318" s="28"/>
      <c r="B318" s="116" t="s">
        <v>1286</v>
      </c>
      <c r="C318" s="835"/>
      <c r="D318" s="606"/>
      <c r="E318" s="591"/>
      <c r="F318" s="590"/>
      <c r="G318" s="590"/>
      <c r="H318" s="591"/>
      <c r="I318" s="592"/>
      <c r="J318" s="593"/>
    </row>
    <row r="319" spans="1:11" ht="29.25" x14ac:dyDescent="0.25">
      <c r="A319" s="28"/>
      <c r="B319" s="116" t="s">
        <v>1287</v>
      </c>
      <c r="C319" s="835"/>
      <c r="D319" s="606"/>
      <c r="E319" s="591"/>
      <c r="F319" s="590"/>
      <c r="G319" s="590"/>
      <c r="H319" s="591"/>
      <c r="I319" s="592"/>
      <c r="J319" s="593"/>
    </row>
    <row r="320" spans="1:11" ht="29.25" x14ac:dyDescent="0.25">
      <c r="A320" s="28"/>
      <c r="B320" s="116" t="s">
        <v>1288</v>
      </c>
      <c r="C320" s="835"/>
      <c r="D320" s="606"/>
      <c r="E320" s="591"/>
      <c r="F320" s="590"/>
      <c r="G320" s="590"/>
      <c r="H320" s="591"/>
      <c r="I320" s="592"/>
      <c r="J320" s="593"/>
    </row>
    <row r="321" spans="1:11" ht="29.25" x14ac:dyDescent="0.25">
      <c r="A321" s="28"/>
      <c r="B321" s="116" t="s">
        <v>1289</v>
      </c>
      <c r="C321" s="835"/>
      <c r="D321" s="606"/>
      <c r="E321" s="591"/>
      <c r="F321" s="590"/>
      <c r="G321" s="590"/>
      <c r="H321" s="591"/>
      <c r="I321" s="592"/>
      <c r="J321" s="593"/>
    </row>
    <row r="322" spans="1:11" ht="15" x14ac:dyDescent="0.25">
      <c r="A322" s="28"/>
      <c r="B322" s="38"/>
      <c r="C322" s="835"/>
      <c r="D322" s="606"/>
      <c r="E322" s="591"/>
      <c r="F322" s="590"/>
      <c r="G322" s="590"/>
      <c r="H322" s="591"/>
      <c r="I322" s="592"/>
      <c r="J322" s="593"/>
    </row>
    <row r="323" spans="1:11" ht="5.25" customHeight="1" x14ac:dyDescent="0.25">
      <c r="A323" s="28"/>
      <c r="B323" s="38"/>
      <c r="C323" s="835"/>
      <c r="D323" s="606"/>
      <c r="E323" s="591"/>
      <c r="F323" s="590"/>
      <c r="G323" s="590"/>
      <c r="H323" s="591"/>
      <c r="I323" s="592"/>
      <c r="J323" s="593"/>
    </row>
    <row r="324" spans="1:11" ht="15" x14ac:dyDescent="0.25">
      <c r="A324" s="28"/>
      <c r="B324" s="38"/>
      <c r="C324" s="835"/>
      <c r="D324" s="606"/>
      <c r="E324" s="591"/>
      <c r="F324" s="590"/>
      <c r="G324" s="590"/>
      <c r="H324" s="591"/>
      <c r="I324" s="592"/>
      <c r="J324" s="593"/>
    </row>
    <row r="325" spans="1:11" ht="15" x14ac:dyDescent="0.25">
      <c r="A325" s="28"/>
      <c r="B325" s="38"/>
      <c r="C325" s="835"/>
      <c r="D325" s="606"/>
      <c r="E325" s="591"/>
      <c r="F325" s="590"/>
      <c r="G325" s="590"/>
      <c r="H325" s="591"/>
      <c r="I325" s="592"/>
      <c r="J325" s="593"/>
    </row>
    <row r="326" spans="1:11" ht="6" customHeight="1" x14ac:dyDescent="0.25">
      <c r="A326" s="28"/>
      <c r="B326" s="38"/>
      <c r="C326" s="835"/>
      <c r="D326" s="606"/>
      <c r="E326" s="591"/>
      <c r="F326" s="590"/>
      <c r="G326" s="590"/>
      <c r="H326" s="591"/>
      <c r="I326" s="592"/>
      <c r="J326" s="593"/>
    </row>
    <row r="327" spans="1:11" ht="6" customHeight="1" x14ac:dyDescent="0.25">
      <c r="A327" s="28"/>
      <c r="B327" s="38"/>
      <c r="C327" s="835"/>
      <c r="D327" s="606"/>
      <c r="E327" s="591"/>
      <c r="F327" s="590"/>
      <c r="G327" s="590"/>
      <c r="H327" s="591"/>
      <c r="I327" s="592"/>
      <c r="J327" s="593"/>
    </row>
    <row r="328" spans="1:11" ht="6" customHeight="1" x14ac:dyDescent="0.25">
      <c r="A328" s="28"/>
      <c r="B328" s="38"/>
      <c r="C328" s="835"/>
      <c r="D328" s="606"/>
      <c r="E328" s="591"/>
      <c r="F328" s="590"/>
      <c r="G328" s="590"/>
      <c r="H328" s="591"/>
      <c r="I328" s="592"/>
      <c r="J328" s="593"/>
    </row>
    <row r="329" spans="1:11" ht="12.75" customHeight="1" x14ac:dyDescent="0.25">
      <c r="A329" s="28"/>
      <c r="B329" s="38"/>
      <c r="C329" s="835"/>
      <c r="D329" s="606"/>
      <c r="E329" s="591"/>
      <c r="F329" s="590"/>
      <c r="G329" s="590"/>
      <c r="H329" s="591"/>
      <c r="I329" s="592"/>
      <c r="J329" s="593"/>
    </row>
    <row r="330" spans="1:11" ht="12.75" customHeight="1" x14ac:dyDescent="0.25">
      <c r="A330" s="28"/>
      <c r="B330" s="38"/>
      <c r="C330" s="835"/>
      <c r="D330" s="606"/>
      <c r="E330" s="591"/>
      <c r="F330" s="590"/>
      <c r="G330" s="590"/>
      <c r="H330" s="591"/>
      <c r="I330" s="592"/>
      <c r="J330" s="593"/>
    </row>
    <row r="331" spans="1:11" ht="12" customHeight="1" x14ac:dyDescent="0.25">
      <c r="A331" s="28"/>
      <c r="B331" s="38"/>
      <c r="C331" s="835"/>
      <c r="D331" s="606"/>
      <c r="E331" s="591"/>
      <c r="F331" s="590"/>
      <c r="G331" s="590"/>
      <c r="H331" s="591"/>
      <c r="I331" s="592"/>
      <c r="J331" s="593"/>
    </row>
    <row r="332" spans="1:11" ht="11.25" customHeight="1" x14ac:dyDescent="0.25">
      <c r="A332" s="28"/>
      <c r="B332" s="38"/>
      <c r="C332" s="835"/>
      <c r="D332" s="606"/>
      <c r="E332" s="591"/>
      <c r="F332" s="590"/>
      <c r="G332" s="590"/>
      <c r="H332" s="591"/>
      <c r="I332" s="592"/>
      <c r="J332" s="593"/>
    </row>
    <row r="333" spans="1:11" ht="15.75" thickBot="1" x14ac:dyDescent="0.3">
      <c r="A333" s="31"/>
      <c r="B333" s="56" t="s">
        <v>111</v>
      </c>
      <c r="C333" s="836"/>
      <c r="D333" s="611"/>
      <c r="E333" s="603"/>
      <c r="F333" s="602"/>
      <c r="G333" s="602"/>
      <c r="H333" s="603"/>
      <c r="I333" s="604"/>
      <c r="J333" s="604">
        <f>SUM(J306:J332)</f>
        <v>272222.34000000003</v>
      </c>
      <c r="K333" s="577">
        <v>10</v>
      </c>
    </row>
    <row r="334" spans="1:11" ht="15.75" thickTop="1" x14ac:dyDescent="0.25">
      <c r="A334" s="28"/>
      <c r="B334" s="38"/>
      <c r="C334" s="835"/>
      <c r="D334" s="606"/>
      <c r="E334" s="591"/>
      <c r="F334" s="590"/>
      <c r="G334" s="590"/>
      <c r="H334" s="591"/>
      <c r="I334" s="592"/>
      <c r="J334" s="593"/>
    </row>
    <row r="335" spans="1:11" ht="30" x14ac:dyDescent="0.25">
      <c r="A335" s="28"/>
      <c r="B335" s="112" t="s">
        <v>1245</v>
      </c>
      <c r="C335" s="835"/>
      <c r="D335" s="606"/>
      <c r="E335" s="591"/>
      <c r="F335" s="590"/>
      <c r="G335" s="590"/>
      <c r="H335" s="591"/>
      <c r="I335" s="592"/>
      <c r="J335" s="593"/>
    </row>
    <row r="336" spans="1:11" ht="15" x14ac:dyDescent="0.25">
      <c r="A336" s="28"/>
      <c r="B336" s="34"/>
      <c r="C336" s="835"/>
      <c r="D336" s="606"/>
      <c r="E336" s="591"/>
      <c r="F336" s="590"/>
      <c r="G336" s="590"/>
      <c r="H336" s="591"/>
      <c r="I336" s="592"/>
      <c r="J336" s="593"/>
    </row>
    <row r="337" spans="1:11" ht="15" x14ac:dyDescent="0.25">
      <c r="A337" s="28"/>
      <c r="B337" s="111" t="s">
        <v>1246</v>
      </c>
      <c r="C337" s="835"/>
      <c r="D337" s="606"/>
      <c r="E337" s="591"/>
      <c r="F337" s="590"/>
      <c r="G337" s="590"/>
      <c r="H337" s="591"/>
      <c r="I337" s="592"/>
      <c r="J337" s="593"/>
    </row>
    <row r="338" spans="1:11" ht="15" x14ac:dyDescent="0.25">
      <c r="A338" s="28"/>
      <c r="B338" s="38"/>
      <c r="C338" s="835"/>
      <c r="D338" s="606"/>
      <c r="E338" s="591"/>
      <c r="F338" s="590"/>
      <c r="G338" s="590"/>
      <c r="H338" s="591"/>
      <c r="I338" s="592"/>
      <c r="J338" s="593"/>
    </row>
    <row r="339" spans="1:11" ht="28.5" x14ac:dyDescent="0.2">
      <c r="A339" s="28" t="s">
        <v>77</v>
      </c>
      <c r="B339" s="115" t="s">
        <v>1290</v>
      </c>
      <c r="C339" s="835">
        <v>1</v>
      </c>
      <c r="D339" s="594" t="s">
        <v>199</v>
      </c>
      <c r="E339" s="572">
        <v>428438.8</v>
      </c>
      <c r="F339" s="597">
        <v>30602.77</v>
      </c>
      <c r="G339" s="597">
        <v>91808.31</v>
      </c>
      <c r="H339" s="594">
        <v>61205.54</v>
      </c>
      <c r="I339" s="546">
        <f>E339+F339+G339+H339</f>
        <v>612055.42000000004</v>
      </c>
      <c r="J339" s="574">
        <f>I339*C339</f>
        <v>612055.42000000004</v>
      </c>
      <c r="K339" s="575"/>
    </row>
    <row r="340" spans="1:11" ht="29.25" x14ac:dyDescent="0.25">
      <c r="A340" s="28"/>
      <c r="B340" s="116" t="s">
        <v>1291</v>
      </c>
      <c r="C340" s="835"/>
      <c r="D340" s="606"/>
      <c r="E340" s="591"/>
      <c r="F340" s="590"/>
      <c r="G340" s="590"/>
      <c r="H340" s="591"/>
      <c r="I340" s="592"/>
      <c r="J340" s="593"/>
    </row>
    <row r="341" spans="1:11" ht="29.25" x14ac:dyDescent="0.25">
      <c r="A341" s="28"/>
      <c r="B341" s="116" t="s">
        <v>1292</v>
      </c>
      <c r="C341" s="835"/>
      <c r="D341" s="606"/>
      <c r="E341" s="591"/>
      <c r="F341" s="590"/>
      <c r="G341" s="590"/>
      <c r="H341" s="591"/>
      <c r="I341" s="592"/>
      <c r="J341" s="593"/>
    </row>
    <row r="342" spans="1:11" ht="29.25" x14ac:dyDescent="0.25">
      <c r="A342" s="28"/>
      <c r="B342" s="116" t="s">
        <v>1293</v>
      </c>
      <c r="C342" s="835"/>
      <c r="D342" s="606"/>
      <c r="E342" s="591"/>
      <c r="F342" s="590"/>
      <c r="G342" s="590"/>
      <c r="H342" s="591"/>
      <c r="I342" s="592"/>
      <c r="J342" s="593"/>
    </row>
    <row r="343" spans="1:11" ht="29.25" x14ac:dyDescent="0.25">
      <c r="A343" s="28"/>
      <c r="B343" s="116" t="s">
        <v>1294</v>
      </c>
      <c r="C343" s="835"/>
      <c r="D343" s="606"/>
      <c r="E343" s="591"/>
      <c r="F343" s="590"/>
      <c r="G343" s="590"/>
      <c r="H343" s="591"/>
      <c r="I343" s="592"/>
      <c r="J343" s="593"/>
    </row>
    <row r="344" spans="1:11" ht="29.25" x14ac:dyDescent="0.25">
      <c r="A344" s="28"/>
      <c r="B344" s="116" t="s">
        <v>1295</v>
      </c>
      <c r="C344" s="835"/>
      <c r="D344" s="606"/>
      <c r="E344" s="591"/>
      <c r="F344" s="590"/>
      <c r="G344" s="590"/>
      <c r="H344" s="591"/>
      <c r="I344" s="592"/>
      <c r="J344" s="593"/>
    </row>
    <row r="345" spans="1:11" ht="29.25" x14ac:dyDescent="0.25">
      <c r="A345" s="28"/>
      <c r="B345" s="116" t="s">
        <v>1296</v>
      </c>
      <c r="C345" s="835"/>
      <c r="D345" s="606"/>
      <c r="E345" s="591"/>
      <c r="F345" s="590"/>
      <c r="G345" s="590"/>
      <c r="H345" s="591"/>
      <c r="I345" s="592"/>
      <c r="J345" s="593"/>
    </row>
    <row r="346" spans="1:11" ht="15.75" x14ac:dyDescent="0.25">
      <c r="A346" s="28"/>
      <c r="B346" s="117"/>
      <c r="C346" s="835"/>
      <c r="D346" s="609"/>
      <c r="E346" s="591"/>
      <c r="F346" s="590"/>
      <c r="G346" s="590"/>
      <c r="H346" s="591"/>
      <c r="I346" s="592"/>
      <c r="J346" s="593"/>
    </row>
    <row r="347" spans="1:11" ht="28.5" x14ac:dyDescent="0.2">
      <c r="A347" s="28" t="str">
        <f>IF(D347&gt;0,IF(INDEX(A328:A346,MATCH(REPT("z",255),A328:A346))="H","J",IF(INDEX(A328:A346,MATCH(REPT("z",255),A328:A346))="N","P",CHAR(CODE(INDEX(A328:A346,MATCH(REPT("z",255),A328:A346)))+1))),)</f>
        <v>B</v>
      </c>
      <c r="B347" s="115" t="s">
        <v>1297</v>
      </c>
      <c r="C347" s="835">
        <v>1</v>
      </c>
      <c r="D347" s="594" t="s">
        <v>199</v>
      </c>
      <c r="E347" s="572">
        <v>16969.41</v>
      </c>
      <c r="F347" s="597">
        <v>1212.0999999999999</v>
      </c>
      <c r="G347" s="597">
        <v>3636.3</v>
      </c>
      <c r="H347" s="594">
        <v>2424.1999999999998</v>
      </c>
      <c r="I347" s="546">
        <f>E347+F347+G347+H347</f>
        <v>24242.01</v>
      </c>
      <c r="J347" s="574">
        <f>I347*C347</f>
        <v>24242.01</v>
      </c>
      <c r="K347" s="575"/>
    </row>
    <row r="348" spans="1:11" ht="29.25" x14ac:dyDescent="0.25">
      <c r="A348" s="28"/>
      <c r="B348" s="116" t="s">
        <v>1298</v>
      </c>
      <c r="C348" s="835"/>
      <c r="D348" s="606"/>
      <c r="E348" s="591"/>
      <c r="F348" s="590"/>
      <c r="G348" s="590"/>
      <c r="H348" s="591"/>
      <c r="I348" s="592"/>
      <c r="J348" s="593"/>
    </row>
    <row r="349" spans="1:11" ht="28.5" customHeight="1" x14ac:dyDescent="0.25">
      <c r="A349" s="28"/>
      <c r="B349" s="116" t="s">
        <v>1299</v>
      </c>
      <c r="C349" s="835"/>
      <c r="D349" s="606"/>
      <c r="E349" s="591"/>
      <c r="F349" s="590"/>
      <c r="G349" s="590"/>
      <c r="H349" s="591"/>
      <c r="I349" s="592"/>
      <c r="J349" s="593"/>
    </row>
    <row r="350" spans="1:11" ht="15" x14ac:dyDescent="0.25">
      <c r="A350" s="28"/>
      <c r="B350" s="118"/>
      <c r="C350" s="835"/>
      <c r="D350" s="606"/>
      <c r="E350" s="591"/>
      <c r="F350" s="590"/>
      <c r="G350" s="590"/>
      <c r="H350" s="591"/>
      <c r="I350" s="592"/>
      <c r="J350" s="593"/>
    </row>
    <row r="351" spans="1:11" ht="28.5" x14ac:dyDescent="0.2">
      <c r="A351" s="28" t="str">
        <f>IF(D351&gt;0,IF(INDEX(A335:A350,MATCH(REPT("z",255),A335:A350))="H","J",IF(INDEX(A335:A350,MATCH(REPT("z",255),A335:A350))="N","P",CHAR(CODE(INDEX(A335:A350,MATCH(REPT("z",255),A335:A350)))+1))),)</f>
        <v>C</v>
      </c>
      <c r="B351" s="115" t="s">
        <v>1300</v>
      </c>
      <c r="C351" s="835">
        <v>1</v>
      </c>
      <c r="D351" s="594" t="s">
        <v>199</v>
      </c>
      <c r="E351" s="572">
        <v>4826.16</v>
      </c>
      <c r="F351" s="597">
        <v>344.73</v>
      </c>
      <c r="G351" s="597">
        <v>1034.18</v>
      </c>
      <c r="H351" s="594">
        <v>689.45</v>
      </c>
      <c r="I351" s="546">
        <f>E351+F351+G351+H351</f>
        <v>6894.52</v>
      </c>
      <c r="J351" s="574">
        <f>I351*C351</f>
        <v>6894.52</v>
      </c>
      <c r="K351" s="575"/>
    </row>
    <row r="352" spans="1:11" ht="29.25" x14ac:dyDescent="0.25">
      <c r="A352" s="28"/>
      <c r="B352" s="116" t="s">
        <v>1301</v>
      </c>
      <c r="C352" s="835"/>
      <c r="D352" s="606"/>
      <c r="E352" s="591"/>
      <c r="F352" s="590"/>
      <c r="G352" s="590"/>
      <c r="H352" s="591"/>
      <c r="I352" s="592"/>
      <c r="J352" s="593"/>
    </row>
    <row r="353" spans="1:11" ht="13.5" customHeight="1" x14ac:dyDescent="0.25">
      <c r="A353" s="28"/>
      <c r="B353" s="38"/>
      <c r="C353" s="835"/>
      <c r="D353" s="606"/>
      <c r="E353" s="591"/>
      <c r="F353" s="590"/>
      <c r="G353" s="590"/>
      <c r="H353" s="591"/>
      <c r="I353" s="592"/>
      <c r="J353" s="593"/>
    </row>
    <row r="354" spans="1:11" ht="6.75" customHeight="1" x14ac:dyDescent="0.25">
      <c r="A354" s="28"/>
      <c r="B354" s="38"/>
      <c r="C354" s="835"/>
      <c r="D354" s="606"/>
      <c r="E354" s="591"/>
      <c r="F354" s="590"/>
      <c r="G354" s="590"/>
      <c r="H354" s="591"/>
      <c r="I354" s="592"/>
      <c r="J354" s="593"/>
    </row>
    <row r="355" spans="1:11" ht="6" customHeight="1" x14ac:dyDescent="0.25">
      <c r="A355" s="28"/>
      <c r="B355" s="38"/>
      <c r="C355" s="835"/>
      <c r="D355" s="606"/>
      <c r="E355" s="591"/>
      <c r="F355" s="590"/>
      <c r="G355" s="590"/>
      <c r="H355" s="591"/>
      <c r="I355" s="592"/>
      <c r="J355" s="593"/>
    </row>
    <row r="356" spans="1:11" ht="6" customHeight="1" x14ac:dyDescent="0.25">
      <c r="A356" s="28"/>
      <c r="B356" s="38"/>
      <c r="C356" s="835"/>
      <c r="D356" s="606"/>
      <c r="E356" s="591"/>
      <c r="F356" s="590"/>
      <c r="G356" s="590"/>
      <c r="H356" s="591"/>
      <c r="I356" s="592"/>
      <c r="J356" s="593"/>
    </row>
    <row r="357" spans="1:11" ht="6" customHeight="1" x14ac:dyDescent="0.25">
      <c r="A357" s="28"/>
      <c r="B357" s="38"/>
      <c r="C357" s="835"/>
      <c r="D357" s="606"/>
      <c r="E357" s="591"/>
      <c r="F357" s="590"/>
      <c r="G357" s="590"/>
      <c r="H357" s="591"/>
      <c r="I357" s="592"/>
      <c r="J357" s="593"/>
    </row>
    <row r="358" spans="1:11" ht="10.5" customHeight="1" x14ac:dyDescent="0.25">
      <c r="A358" s="28"/>
      <c r="B358" s="38"/>
      <c r="C358" s="835"/>
      <c r="D358" s="606"/>
      <c r="E358" s="591"/>
      <c r="F358" s="590"/>
      <c r="G358" s="590"/>
      <c r="H358" s="591"/>
      <c r="I358" s="592"/>
      <c r="J358" s="593"/>
    </row>
    <row r="359" spans="1:11" ht="15.75" thickBot="1" x14ac:dyDescent="0.3">
      <c r="A359" s="31"/>
      <c r="B359" s="56" t="s">
        <v>111</v>
      </c>
      <c r="C359" s="836"/>
      <c r="D359" s="611"/>
      <c r="E359" s="603"/>
      <c r="F359" s="602"/>
      <c r="G359" s="602"/>
      <c r="H359" s="603"/>
      <c r="I359" s="604"/>
      <c r="J359" s="604">
        <f>SUM(J334:J358)</f>
        <v>643191.94999999995</v>
      </c>
      <c r="K359" s="577">
        <v>11</v>
      </c>
    </row>
    <row r="360" spans="1:11" ht="15.75" thickTop="1" x14ac:dyDescent="0.25">
      <c r="A360" s="28"/>
      <c r="B360" s="38"/>
      <c r="C360" s="835"/>
      <c r="D360" s="606"/>
      <c r="E360" s="591"/>
      <c r="F360" s="590"/>
      <c r="G360" s="590"/>
      <c r="H360" s="591"/>
      <c r="I360" s="592"/>
      <c r="J360" s="593"/>
    </row>
    <row r="361" spans="1:11" ht="30" x14ac:dyDescent="0.25">
      <c r="A361" s="28"/>
      <c r="B361" s="112" t="s">
        <v>1245</v>
      </c>
      <c r="C361" s="835"/>
      <c r="D361" s="606"/>
      <c r="E361" s="591"/>
      <c r="F361" s="590"/>
      <c r="G361" s="590"/>
      <c r="H361" s="591"/>
      <c r="I361" s="592"/>
      <c r="J361" s="593"/>
    </row>
    <row r="362" spans="1:11" ht="15" x14ac:dyDescent="0.25">
      <c r="A362" s="28"/>
      <c r="B362" s="34"/>
      <c r="C362" s="835"/>
      <c r="D362" s="606"/>
      <c r="E362" s="591"/>
      <c r="F362" s="590"/>
      <c r="G362" s="590"/>
      <c r="H362" s="591"/>
      <c r="I362" s="592"/>
      <c r="J362" s="593"/>
    </row>
    <row r="363" spans="1:11" ht="15" x14ac:dyDescent="0.25">
      <c r="A363" s="28"/>
      <c r="B363" s="111" t="s">
        <v>1246</v>
      </c>
      <c r="C363" s="835"/>
      <c r="D363" s="606"/>
      <c r="E363" s="591"/>
      <c r="F363" s="590"/>
      <c r="G363" s="590"/>
      <c r="H363" s="591"/>
      <c r="I363" s="592"/>
      <c r="J363" s="593"/>
    </row>
    <row r="364" spans="1:11" ht="15" x14ac:dyDescent="0.25">
      <c r="A364" s="28"/>
      <c r="B364" s="38"/>
      <c r="C364" s="835"/>
      <c r="D364" s="606"/>
      <c r="E364" s="591"/>
      <c r="F364" s="590"/>
      <c r="G364" s="590"/>
      <c r="H364" s="591"/>
      <c r="I364" s="592"/>
      <c r="J364" s="593"/>
    </row>
    <row r="365" spans="1:11" ht="28.5" x14ac:dyDescent="0.2">
      <c r="A365" s="28" t="s">
        <v>77</v>
      </c>
      <c r="B365" s="119" t="s">
        <v>1302</v>
      </c>
      <c r="C365" s="835">
        <v>1</v>
      </c>
      <c r="D365" s="594" t="s">
        <v>199</v>
      </c>
      <c r="E365" s="572">
        <v>3892.07</v>
      </c>
      <c r="F365" s="597">
        <v>278</v>
      </c>
      <c r="G365" s="597">
        <v>834.01</v>
      </c>
      <c r="H365" s="594">
        <v>556.01</v>
      </c>
      <c r="I365" s="546">
        <f>E365+F365+G365+H365</f>
        <v>5560.09</v>
      </c>
      <c r="J365" s="574">
        <f>I365*C365</f>
        <v>5560.09</v>
      </c>
      <c r="K365" s="575"/>
    </row>
    <row r="366" spans="1:11" ht="29.25" x14ac:dyDescent="0.25">
      <c r="A366" s="28"/>
      <c r="B366" s="116" t="s">
        <v>1303</v>
      </c>
      <c r="C366" s="835"/>
      <c r="D366" s="606"/>
      <c r="E366" s="591"/>
      <c r="F366" s="590"/>
      <c r="G366" s="590"/>
      <c r="H366" s="591"/>
      <c r="I366" s="592"/>
      <c r="J366" s="593"/>
    </row>
    <row r="367" spans="1:11" ht="15.75" x14ac:dyDescent="0.25">
      <c r="A367" s="28"/>
      <c r="B367" s="117"/>
      <c r="C367" s="835"/>
      <c r="D367" s="609"/>
      <c r="E367" s="591"/>
      <c r="F367" s="591"/>
      <c r="G367" s="590"/>
      <c r="H367" s="591"/>
      <c r="I367" s="592"/>
      <c r="J367" s="593"/>
    </row>
    <row r="368" spans="1:11" ht="28.5" x14ac:dyDescent="0.2">
      <c r="A368" s="28" t="str">
        <f>IF(D368&gt;0,IF(INDEX(A347:A367,MATCH(REPT("z",255),A347:A367))="H","J",IF(INDEX(A347:A367,MATCH(REPT("z",255),A347:A367))="N","P",CHAR(CODE(INDEX(A347:A367,MATCH(REPT("z",255),A347:A367)))+1))),)</f>
        <v>B</v>
      </c>
      <c r="B368" s="115" t="s">
        <v>1304</v>
      </c>
      <c r="C368" s="835">
        <v>1</v>
      </c>
      <c r="D368" s="594" t="s">
        <v>199</v>
      </c>
      <c r="E368" s="572">
        <v>11987.57</v>
      </c>
      <c r="F368" s="597">
        <v>856.25</v>
      </c>
      <c r="G368" s="597">
        <v>2568.7600000000002</v>
      </c>
      <c r="H368" s="594">
        <v>1712.51</v>
      </c>
      <c r="I368" s="546">
        <f>E368+F368+G368+H368</f>
        <v>17125.09</v>
      </c>
      <c r="J368" s="574">
        <f>I368*C368</f>
        <v>17125.09</v>
      </c>
      <c r="K368" s="575"/>
    </row>
    <row r="369" spans="1:11" ht="29.25" x14ac:dyDescent="0.25">
      <c r="A369" s="28"/>
      <c r="B369" s="116" t="s">
        <v>1305</v>
      </c>
      <c r="C369" s="835"/>
      <c r="D369" s="606"/>
      <c r="E369" s="572"/>
      <c r="F369" s="572"/>
      <c r="G369" s="590"/>
      <c r="H369" s="591"/>
      <c r="I369" s="592"/>
      <c r="J369" s="593"/>
    </row>
    <row r="370" spans="1:11" ht="29.25" x14ac:dyDescent="0.25">
      <c r="A370" s="28"/>
      <c r="B370" s="116" t="s">
        <v>1306</v>
      </c>
      <c r="C370" s="835"/>
      <c r="D370" s="606"/>
      <c r="E370" s="572"/>
      <c r="F370" s="572"/>
      <c r="G370" s="590"/>
      <c r="H370" s="591"/>
      <c r="I370" s="592"/>
      <c r="J370" s="593"/>
    </row>
    <row r="371" spans="1:11" ht="15" x14ac:dyDescent="0.25">
      <c r="A371" s="28"/>
      <c r="B371" s="118"/>
      <c r="C371" s="835"/>
      <c r="D371" s="606"/>
      <c r="E371" s="572"/>
      <c r="F371" s="572"/>
      <c r="G371" s="590"/>
      <c r="H371" s="591"/>
      <c r="I371" s="592"/>
      <c r="J371" s="593"/>
    </row>
    <row r="372" spans="1:11" ht="28.5" x14ac:dyDescent="0.2">
      <c r="A372" s="28" t="str">
        <f>IF(D372&gt;0,IF(INDEX(A351:A371,MATCH(REPT("z",255),A351:A371))="H","J",IF(INDEX(A351:A371,MATCH(REPT("z",255),A351:A371))="N","P",CHAR(CODE(INDEX(A351:A371,MATCH(REPT("z",255),A351:A371)))+1))),)</f>
        <v>C</v>
      </c>
      <c r="B372" s="115" t="s">
        <v>1307</v>
      </c>
      <c r="C372" s="835">
        <v>1</v>
      </c>
      <c r="D372" s="594" t="s">
        <v>199</v>
      </c>
      <c r="E372" s="572">
        <v>7472.77</v>
      </c>
      <c r="F372" s="597">
        <v>533.77</v>
      </c>
      <c r="G372" s="597">
        <v>1601.31</v>
      </c>
      <c r="H372" s="594">
        <v>1067.54</v>
      </c>
      <c r="I372" s="546">
        <f>E372+F372+G372+H372</f>
        <v>10675.39</v>
      </c>
      <c r="J372" s="574">
        <f>I372*C372</f>
        <v>10675.39</v>
      </c>
      <c r="K372" s="575"/>
    </row>
    <row r="373" spans="1:11" ht="29.25" x14ac:dyDescent="0.25">
      <c r="A373" s="28"/>
      <c r="B373" s="116" t="s">
        <v>1308</v>
      </c>
      <c r="C373" s="835"/>
      <c r="D373" s="606"/>
      <c r="E373" s="572"/>
      <c r="F373" s="572"/>
      <c r="G373" s="590"/>
      <c r="H373" s="591"/>
      <c r="I373" s="592"/>
      <c r="J373" s="593"/>
    </row>
    <row r="374" spans="1:11" ht="15" x14ac:dyDescent="0.25">
      <c r="A374" s="28"/>
      <c r="B374" s="34"/>
      <c r="C374" s="835"/>
      <c r="D374" s="609"/>
      <c r="E374" s="591"/>
      <c r="F374" s="591"/>
      <c r="G374" s="590"/>
      <c r="H374" s="591"/>
      <c r="I374" s="592"/>
      <c r="J374" s="593"/>
    </row>
    <row r="375" spans="1:11" ht="15" x14ac:dyDescent="0.25">
      <c r="A375" s="28"/>
      <c r="B375" s="111" t="s">
        <v>1309</v>
      </c>
      <c r="C375" s="835"/>
      <c r="D375" s="609"/>
      <c r="E375" s="591"/>
      <c r="F375" s="591"/>
      <c r="G375" s="590"/>
      <c r="H375" s="591"/>
      <c r="I375" s="592"/>
      <c r="J375" s="593"/>
    </row>
    <row r="376" spans="1:11" ht="15" x14ac:dyDescent="0.25">
      <c r="A376" s="28"/>
      <c r="B376" s="34"/>
      <c r="C376" s="835"/>
      <c r="D376" s="589"/>
      <c r="E376" s="613"/>
      <c r="F376" s="591"/>
      <c r="G376" s="590"/>
      <c r="H376" s="591"/>
      <c r="I376" s="592"/>
      <c r="J376" s="593"/>
    </row>
    <row r="377" spans="1:11" ht="28.5" x14ac:dyDescent="0.2">
      <c r="A377" s="28" t="str">
        <f>IF(D377&gt;0,IF(INDEX(A361:A376,MATCH(REPT("z",255),A361:A376))="H","J",IF(INDEX(A361:A376,MATCH(REPT("z",255),A361:A376))="N","P",CHAR(CODE(INDEX(A361:A376,MATCH(REPT("z",255),A361:A376)))+1))),)</f>
        <v>D</v>
      </c>
      <c r="B377" s="115" t="s">
        <v>1310</v>
      </c>
      <c r="C377" s="835">
        <v>1</v>
      </c>
      <c r="D377" s="594" t="s">
        <v>199</v>
      </c>
      <c r="E377" s="572">
        <v>47016.18</v>
      </c>
      <c r="F377" s="597">
        <v>3358.3</v>
      </c>
      <c r="G377" s="597">
        <v>10074.9</v>
      </c>
      <c r="H377" s="594">
        <v>6716.6</v>
      </c>
      <c r="I377" s="546">
        <f>E377+F377+G377+H377</f>
        <v>67165.98</v>
      </c>
      <c r="J377" s="574">
        <f>I377*C377</f>
        <v>67165.98</v>
      </c>
      <c r="K377" s="575"/>
    </row>
    <row r="378" spans="1:11" ht="29.25" x14ac:dyDescent="0.25">
      <c r="A378" s="28"/>
      <c r="B378" s="116" t="s">
        <v>1311</v>
      </c>
      <c r="C378" s="835"/>
      <c r="D378" s="606"/>
      <c r="E378" s="614"/>
      <c r="F378" s="572"/>
      <c r="G378" s="590"/>
      <c r="H378" s="591"/>
      <c r="I378" s="592"/>
      <c r="J378" s="593"/>
    </row>
    <row r="379" spans="1:11" ht="29.25" x14ac:dyDescent="0.25">
      <c r="A379" s="28"/>
      <c r="B379" s="116" t="s">
        <v>1312</v>
      </c>
      <c r="C379" s="835"/>
      <c r="D379" s="606"/>
      <c r="E379" s="614"/>
      <c r="F379" s="572"/>
      <c r="G379" s="590"/>
      <c r="H379" s="591"/>
      <c r="I379" s="592"/>
      <c r="J379" s="593"/>
    </row>
    <row r="380" spans="1:11" ht="13.5" customHeight="1" x14ac:dyDescent="0.25">
      <c r="A380" s="28"/>
      <c r="B380" s="116"/>
      <c r="C380" s="835"/>
      <c r="D380" s="606"/>
      <c r="E380" s="614"/>
      <c r="F380" s="572"/>
      <c r="G380" s="590"/>
      <c r="H380" s="591"/>
      <c r="I380" s="592"/>
      <c r="J380" s="593"/>
    </row>
    <row r="381" spans="1:11" ht="5.25" customHeight="1" x14ac:dyDescent="0.25">
      <c r="A381" s="28"/>
      <c r="B381" s="38"/>
      <c r="C381" s="835"/>
      <c r="D381" s="606"/>
      <c r="E381" s="614"/>
      <c r="F381" s="572"/>
      <c r="G381" s="590"/>
      <c r="H381" s="591"/>
      <c r="I381" s="592"/>
      <c r="J381" s="593"/>
    </row>
    <row r="382" spans="1:11" ht="6.75" customHeight="1" x14ac:dyDescent="0.25">
      <c r="A382" s="28"/>
      <c r="B382" s="38"/>
      <c r="C382" s="835"/>
      <c r="D382" s="606"/>
      <c r="E382" s="614"/>
      <c r="F382" s="572"/>
      <c r="G382" s="590"/>
      <c r="H382" s="591"/>
      <c r="I382" s="592"/>
      <c r="J382" s="593"/>
    </row>
    <row r="383" spans="1:11" ht="12" customHeight="1" x14ac:dyDescent="0.25">
      <c r="A383" s="28"/>
      <c r="B383" s="38"/>
      <c r="C383" s="835"/>
      <c r="D383" s="606"/>
      <c r="E383" s="614"/>
      <c r="F383" s="572"/>
      <c r="G383" s="590"/>
      <c r="H383" s="591"/>
      <c r="I383" s="592"/>
      <c r="J383" s="593"/>
    </row>
    <row r="384" spans="1:11" ht="6" customHeight="1" x14ac:dyDescent="0.25">
      <c r="A384" s="28"/>
      <c r="B384" s="38"/>
      <c r="C384" s="835"/>
      <c r="D384" s="606"/>
      <c r="E384" s="614"/>
      <c r="F384" s="572"/>
      <c r="G384" s="590"/>
      <c r="H384" s="591"/>
      <c r="I384" s="592"/>
      <c r="J384" s="593"/>
    </row>
    <row r="385" spans="1:11" ht="6" customHeight="1" x14ac:dyDescent="0.25">
      <c r="A385" s="28"/>
      <c r="B385" s="38"/>
      <c r="C385" s="835"/>
      <c r="D385" s="606"/>
      <c r="E385" s="614"/>
      <c r="F385" s="572"/>
      <c r="G385" s="590"/>
      <c r="H385" s="591"/>
      <c r="I385" s="592"/>
      <c r="J385" s="593"/>
    </row>
    <row r="386" spans="1:11" ht="12.75" customHeight="1" x14ac:dyDescent="0.25">
      <c r="A386" s="28"/>
      <c r="B386" s="38"/>
      <c r="C386" s="835"/>
      <c r="D386" s="606"/>
      <c r="E386" s="614"/>
      <c r="F386" s="572"/>
      <c r="G386" s="590"/>
      <c r="H386" s="591"/>
      <c r="I386" s="592"/>
      <c r="J386" s="593"/>
    </row>
    <row r="387" spans="1:11" ht="15.75" thickBot="1" x14ac:dyDescent="0.3">
      <c r="A387" s="31"/>
      <c r="B387" s="56" t="s">
        <v>111</v>
      </c>
      <c r="C387" s="836"/>
      <c r="D387" s="611"/>
      <c r="E387" s="603"/>
      <c r="F387" s="602"/>
      <c r="G387" s="602"/>
      <c r="H387" s="603"/>
      <c r="I387" s="604"/>
      <c r="J387" s="604">
        <f>SUM(J362:J386)</f>
        <v>100526.55</v>
      </c>
      <c r="K387" s="577">
        <v>12</v>
      </c>
    </row>
    <row r="388" spans="1:11" ht="15.75" thickTop="1" x14ac:dyDescent="0.25">
      <c r="A388" s="28"/>
      <c r="B388" s="34"/>
      <c r="C388" s="835"/>
      <c r="D388" s="589"/>
      <c r="E388" s="590"/>
      <c r="F388" s="590"/>
      <c r="G388" s="590"/>
      <c r="H388" s="591"/>
      <c r="I388" s="592"/>
      <c r="J388" s="593"/>
    </row>
    <row r="389" spans="1:11" ht="30" x14ac:dyDescent="0.25">
      <c r="A389" s="28"/>
      <c r="B389" s="112" t="s">
        <v>1245</v>
      </c>
      <c r="C389" s="835"/>
      <c r="D389" s="589"/>
      <c r="E389" s="590"/>
      <c r="F389" s="590"/>
      <c r="G389" s="590"/>
      <c r="H389" s="591"/>
      <c r="I389" s="592"/>
      <c r="J389" s="593"/>
    </row>
    <row r="390" spans="1:11" ht="15" x14ac:dyDescent="0.25">
      <c r="A390" s="28"/>
      <c r="B390" s="34"/>
      <c r="C390" s="835"/>
      <c r="D390" s="609"/>
      <c r="E390" s="591"/>
      <c r="F390" s="590"/>
      <c r="G390" s="590"/>
      <c r="H390" s="591"/>
      <c r="I390" s="592"/>
      <c r="J390" s="593"/>
    </row>
    <row r="391" spans="1:11" ht="15" x14ac:dyDescent="0.25">
      <c r="A391" s="28"/>
      <c r="B391" s="111" t="s">
        <v>1313</v>
      </c>
      <c r="C391" s="835"/>
      <c r="D391" s="609"/>
      <c r="E391" s="591"/>
      <c r="F391" s="591"/>
      <c r="G391" s="590"/>
      <c r="H391" s="591"/>
      <c r="I391" s="592"/>
      <c r="J391" s="593"/>
    </row>
    <row r="392" spans="1:11" ht="15" x14ac:dyDescent="0.25">
      <c r="A392" s="28"/>
      <c r="B392" s="34"/>
      <c r="C392" s="835"/>
      <c r="D392" s="609"/>
      <c r="E392" s="591"/>
      <c r="F392" s="591"/>
      <c r="G392" s="590"/>
      <c r="H392" s="591"/>
      <c r="I392" s="592"/>
      <c r="J392" s="593"/>
    </row>
    <row r="393" spans="1:11" ht="28.5" x14ac:dyDescent="0.2">
      <c r="A393" s="28" t="s">
        <v>77</v>
      </c>
      <c r="B393" s="115" t="s">
        <v>1314</v>
      </c>
      <c r="C393" s="835">
        <v>1</v>
      </c>
      <c r="D393" s="594" t="s">
        <v>199</v>
      </c>
      <c r="E393" s="572">
        <v>35495.660000000003</v>
      </c>
      <c r="F393" s="597">
        <v>2535.4</v>
      </c>
      <c r="G393" s="597">
        <v>7606.21</v>
      </c>
      <c r="H393" s="594">
        <v>5070.8100000000004</v>
      </c>
      <c r="I393" s="546">
        <f>E393+F393+G393+H393</f>
        <v>50708.08</v>
      </c>
      <c r="J393" s="574">
        <f>I393*C393</f>
        <v>50708.08</v>
      </c>
      <c r="K393" s="575"/>
    </row>
    <row r="394" spans="1:11" ht="29.25" x14ac:dyDescent="0.25">
      <c r="A394" s="28"/>
      <c r="B394" s="116" t="s">
        <v>1315</v>
      </c>
      <c r="C394" s="835"/>
      <c r="D394" s="606"/>
      <c r="E394" s="572"/>
      <c r="F394" s="591"/>
      <c r="G394" s="590"/>
      <c r="H394" s="591"/>
      <c r="I394" s="592"/>
      <c r="J394" s="593"/>
    </row>
    <row r="395" spans="1:11" ht="29.25" x14ac:dyDescent="0.25">
      <c r="A395" s="28"/>
      <c r="B395" s="116" t="s">
        <v>1316</v>
      </c>
      <c r="C395" s="835"/>
      <c r="D395" s="606"/>
      <c r="E395" s="572"/>
      <c r="F395" s="591"/>
      <c r="G395" s="590"/>
      <c r="H395" s="591"/>
      <c r="I395" s="592"/>
      <c r="J395" s="593"/>
    </row>
    <row r="396" spans="1:11" ht="15" x14ac:dyDescent="0.25">
      <c r="A396" s="28"/>
      <c r="B396" s="118"/>
      <c r="C396" s="835"/>
      <c r="D396" s="606"/>
      <c r="E396" s="591"/>
      <c r="F396" s="591"/>
      <c r="G396" s="590"/>
      <c r="H396" s="591"/>
      <c r="I396" s="592"/>
      <c r="J396" s="593"/>
    </row>
    <row r="397" spans="1:11" ht="28.5" x14ac:dyDescent="0.2">
      <c r="A397" s="28" t="str">
        <f>IF(D397&gt;0,IF(INDEX(A376:A396,MATCH(REPT("z",255),A376:A396))="H","J",IF(INDEX(A376:A396,MATCH(REPT("z",255),A376:A396))="N","P",CHAR(CODE(INDEX(A376:A396,MATCH(REPT("z",255),A376:A396)))+1))),)</f>
        <v>B</v>
      </c>
      <c r="B397" s="115" t="s">
        <v>1317</v>
      </c>
      <c r="C397" s="835">
        <v>1</v>
      </c>
      <c r="D397" s="594" t="s">
        <v>199</v>
      </c>
      <c r="E397" s="572">
        <v>35028.61</v>
      </c>
      <c r="F397" s="597">
        <v>2502.04</v>
      </c>
      <c r="G397" s="597">
        <v>7506.13</v>
      </c>
      <c r="H397" s="594">
        <v>5004.09</v>
      </c>
      <c r="I397" s="546">
        <f>E397+F397+G397+H397</f>
        <v>50040.87</v>
      </c>
      <c r="J397" s="574">
        <f>I397*C397</f>
        <v>50040.87</v>
      </c>
      <c r="K397" s="575"/>
    </row>
    <row r="398" spans="1:11" ht="29.25" x14ac:dyDescent="0.25">
      <c r="A398" s="28"/>
      <c r="B398" s="116" t="s">
        <v>1318</v>
      </c>
      <c r="C398" s="835"/>
      <c r="D398" s="606"/>
      <c r="E398" s="572"/>
      <c r="F398" s="591"/>
      <c r="G398" s="590"/>
      <c r="H398" s="591"/>
      <c r="I398" s="592"/>
      <c r="J398" s="593"/>
    </row>
    <row r="399" spans="1:11" ht="29.25" x14ac:dyDescent="0.25">
      <c r="A399" s="28"/>
      <c r="B399" s="116" t="s">
        <v>1319</v>
      </c>
      <c r="C399" s="835"/>
      <c r="D399" s="606"/>
      <c r="E399" s="572"/>
      <c r="F399" s="591"/>
      <c r="G399" s="590"/>
      <c r="H399" s="591"/>
      <c r="I399" s="592"/>
      <c r="J399" s="593"/>
    </row>
    <row r="400" spans="1:11" ht="29.25" x14ac:dyDescent="0.25">
      <c r="A400" s="28"/>
      <c r="B400" s="116" t="s">
        <v>1320</v>
      </c>
      <c r="C400" s="835"/>
      <c r="D400" s="606"/>
      <c r="E400" s="572"/>
      <c r="F400" s="591"/>
      <c r="G400" s="590"/>
      <c r="H400" s="591"/>
      <c r="I400" s="592"/>
      <c r="J400" s="593"/>
    </row>
    <row r="401" spans="1:11" ht="15" x14ac:dyDescent="0.25">
      <c r="A401" s="28"/>
      <c r="B401" s="118"/>
      <c r="C401" s="835"/>
      <c r="D401" s="606"/>
      <c r="E401" s="591"/>
      <c r="F401" s="591"/>
      <c r="G401" s="590"/>
      <c r="H401" s="591"/>
      <c r="I401" s="592"/>
      <c r="J401" s="593"/>
    </row>
    <row r="402" spans="1:11" ht="28.5" x14ac:dyDescent="0.2">
      <c r="A402" s="28" t="str">
        <f>IF(D402&gt;0,IF(INDEX(A387:A401,MATCH(REPT("z",255),A387:A401))="H","J",IF(INDEX(A387:A401,MATCH(REPT("z",255),A387:A401))="N","P",CHAR(CODE(INDEX(A387:A401,MATCH(REPT("z",255),A387:A401)))+1))),)</f>
        <v>C</v>
      </c>
      <c r="B402" s="115" t="s">
        <v>1321</v>
      </c>
      <c r="C402" s="835">
        <v>1</v>
      </c>
      <c r="D402" s="594" t="s">
        <v>199</v>
      </c>
      <c r="E402" s="572">
        <v>50908.24</v>
      </c>
      <c r="F402" s="597">
        <v>3636.3</v>
      </c>
      <c r="G402" s="597">
        <v>10908.91</v>
      </c>
      <c r="H402" s="594">
        <v>7272.61</v>
      </c>
      <c r="I402" s="546">
        <f>E402+F402+G402+H402</f>
        <v>72726.06</v>
      </c>
      <c r="J402" s="574">
        <f>I402*C402</f>
        <v>72726.06</v>
      </c>
      <c r="K402" s="575"/>
    </row>
    <row r="403" spans="1:11" ht="29.25" x14ac:dyDescent="0.25">
      <c r="A403" s="28"/>
      <c r="B403" s="116" t="s">
        <v>1322</v>
      </c>
      <c r="C403" s="835"/>
      <c r="D403" s="606"/>
      <c r="E403" s="572"/>
      <c r="F403" s="591"/>
      <c r="G403" s="590"/>
      <c r="H403" s="591"/>
      <c r="I403" s="592"/>
      <c r="J403" s="593"/>
    </row>
    <row r="404" spans="1:11" ht="29.25" x14ac:dyDescent="0.25">
      <c r="A404" s="28"/>
      <c r="B404" s="116" t="s">
        <v>1323</v>
      </c>
      <c r="C404" s="835"/>
      <c r="D404" s="606"/>
      <c r="E404" s="572"/>
      <c r="F404" s="591"/>
      <c r="G404" s="590"/>
      <c r="H404" s="591"/>
      <c r="I404" s="592"/>
      <c r="J404" s="593"/>
    </row>
    <row r="405" spans="1:11" ht="29.25" x14ac:dyDescent="0.25">
      <c r="A405" s="28"/>
      <c r="B405" s="116" t="s">
        <v>1324</v>
      </c>
      <c r="C405" s="835"/>
      <c r="D405" s="606"/>
      <c r="E405" s="572"/>
      <c r="F405" s="591"/>
      <c r="G405" s="590"/>
      <c r="H405" s="591"/>
      <c r="I405" s="592"/>
      <c r="J405" s="593"/>
    </row>
    <row r="406" spans="1:11" ht="15" x14ac:dyDescent="0.25">
      <c r="A406" s="28"/>
      <c r="B406" s="34"/>
      <c r="C406" s="835"/>
      <c r="D406" s="609"/>
      <c r="E406" s="591"/>
      <c r="F406" s="590"/>
      <c r="G406" s="590"/>
      <c r="H406" s="591"/>
      <c r="I406" s="592"/>
      <c r="J406" s="593"/>
    </row>
    <row r="407" spans="1:11" ht="7.5" customHeight="1" x14ac:dyDescent="0.25">
      <c r="A407" s="28"/>
      <c r="B407" s="34"/>
      <c r="C407" s="835"/>
      <c r="D407" s="609"/>
      <c r="E407" s="591"/>
      <c r="F407" s="590"/>
      <c r="G407" s="590"/>
      <c r="H407" s="591"/>
      <c r="I407" s="592"/>
      <c r="J407" s="593"/>
    </row>
    <row r="408" spans="1:11" ht="15" x14ac:dyDescent="0.25">
      <c r="A408" s="28"/>
      <c r="B408" s="34"/>
      <c r="C408" s="835"/>
      <c r="D408" s="609"/>
      <c r="E408" s="591"/>
      <c r="F408" s="590"/>
      <c r="G408" s="590"/>
      <c r="H408" s="591"/>
      <c r="I408" s="592"/>
      <c r="J408" s="593"/>
    </row>
    <row r="409" spans="1:11" ht="6" customHeight="1" x14ac:dyDescent="0.25">
      <c r="A409" s="28"/>
      <c r="B409" s="34"/>
      <c r="C409" s="835"/>
      <c r="D409" s="609"/>
      <c r="E409" s="591"/>
      <c r="F409" s="590"/>
      <c r="G409" s="590"/>
      <c r="H409" s="591"/>
      <c r="I409" s="592"/>
      <c r="J409" s="593"/>
    </row>
    <row r="410" spans="1:11" ht="6" customHeight="1" x14ac:dyDescent="0.25">
      <c r="A410" s="28"/>
      <c r="B410" s="34"/>
      <c r="C410" s="835"/>
      <c r="D410" s="609"/>
      <c r="E410" s="591"/>
      <c r="F410" s="590"/>
      <c r="G410" s="590"/>
      <c r="H410" s="591"/>
      <c r="I410" s="592"/>
      <c r="J410" s="593"/>
    </row>
    <row r="411" spans="1:11" ht="12" customHeight="1" x14ac:dyDescent="0.25">
      <c r="A411" s="28"/>
      <c r="B411" s="34"/>
      <c r="C411" s="835"/>
      <c r="D411" s="609"/>
      <c r="E411" s="591"/>
      <c r="F411" s="590"/>
      <c r="G411" s="590"/>
      <c r="H411" s="591"/>
      <c r="I411" s="592"/>
      <c r="J411" s="593"/>
    </row>
    <row r="412" spans="1:11" ht="9.75" customHeight="1" x14ac:dyDescent="0.25">
      <c r="A412" s="28"/>
      <c r="B412" s="34"/>
      <c r="C412" s="835"/>
      <c r="D412" s="609"/>
      <c r="E412" s="590"/>
      <c r="F412" s="590"/>
      <c r="G412" s="590"/>
      <c r="H412" s="591"/>
      <c r="I412" s="592"/>
      <c r="J412" s="593"/>
    </row>
    <row r="413" spans="1:11" ht="9.75" customHeight="1" x14ac:dyDescent="0.25">
      <c r="A413" s="28"/>
      <c r="B413" s="34"/>
      <c r="C413" s="835"/>
      <c r="D413" s="589"/>
      <c r="E413" s="590"/>
      <c r="F413" s="590"/>
      <c r="G413" s="590"/>
      <c r="H413" s="591"/>
      <c r="I413" s="592"/>
      <c r="J413" s="593"/>
    </row>
    <row r="414" spans="1:11" ht="15.75" thickBot="1" x14ac:dyDescent="0.3">
      <c r="A414" s="31"/>
      <c r="B414" s="56" t="s">
        <v>111</v>
      </c>
      <c r="C414" s="836"/>
      <c r="D414" s="611"/>
      <c r="E414" s="603"/>
      <c r="F414" s="602"/>
      <c r="G414" s="602"/>
      <c r="H414" s="603"/>
      <c r="I414" s="604"/>
      <c r="J414" s="604">
        <f>SUM(J389:J413)</f>
        <v>173475.01</v>
      </c>
      <c r="K414" s="577">
        <v>13</v>
      </c>
    </row>
    <row r="415" spans="1:11" ht="15.75" thickTop="1" x14ac:dyDescent="0.25">
      <c r="A415" s="28"/>
      <c r="B415" s="34"/>
      <c r="C415" s="835"/>
      <c r="D415" s="589"/>
      <c r="E415" s="590"/>
      <c r="F415" s="590"/>
      <c r="G415" s="590"/>
      <c r="H415" s="591"/>
      <c r="I415" s="592"/>
      <c r="J415" s="593"/>
    </row>
    <row r="416" spans="1:11" ht="30" x14ac:dyDescent="0.25">
      <c r="A416" s="28"/>
      <c r="B416" s="112" t="s">
        <v>1245</v>
      </c>
      <c r="C416" s="835"/>
      <c r="D416" s="589"/>
      <c r="E416" s="590"/>
      <c r="F416" s="590"/>
      <c r="G416" s="590"/>
      <c r="H416" s="591"/>
      <c r="I416" s="592"/>
      <c r="J416" s="593"/>
    </row>
    <row r="417" spans="1:11" ht="15" x14ac:dyDescent="0.25">
      <c r="A417" s="28"/>
      <c r="B417" s="34"/>
      <c r="C417" s="835"/>
      <c r="D417" s="589"/>
      <c r="E417" s="590"/>
      <c r="F417" s="590"/>
      <c r="G417" s="590"/>
      <c r="H417" s="591"/>
      <c r="I417" s="592"/>
      <c r="J417" s="593"/>
    </row>
    <row r="418" spans="1:11" ht="15" x14ac:dyDescent="0.25">
      <c r="A418" s="28"/>
      <c r="B418" s="111" t="s">
        <v>1313</v>
      </c>
      <c r="C418" s="835"/>
      <c r="D418" s="589"/>
      <c r="E418" s="613"/>
      <c r="F418" s="591"/>
      <c r="G418" s="590"/>
      <c r="H418" s="591"/>
      <c r="I418" s="592"/>
      <c r="J418" s="593"/>
    </row>
    <row r="419" spans="1:11" ht="15" x14ac:dyDescent="0.25">
      <c r="A419" s="28"/>
      <c r="B419" s="34"/>
      <c r="C419" s="835"/>
      <c r="D419" s="609"/>
      <c r="E419" s="591"/>
      <c r="F419" s="591"/>
      <c r="G419" s="590"/>
      <c r="H419" s="591"/>
      <c r="I419" s="592"/>
      <c r="J419" s="593"/>
    </row>
    <row r="420" spans="1:11" ht="28.5" x14ac:dyDescent="0.2">
      <c r="A420" s="28" t="s">
        <v>77</v>
      </c>
      <c r="B420" s="115" t="s">
        <v>1325</v>
      </c>
      <c r="C420" s="835">
        <v>1</v>
      </c>
      <c r="D420" s="594" t="s">
        <v>199</v>
      </c>
      <c r="E420" s="572">
        <v>19148.97</v>
      </c>
      <c r="F420" s="597">
        <v>1367.78</v>
      </c>
      <c r="G420" s="597">
        <v>4103.3500000000004</v>
      </c>
      <c r="H420" s="594">
        <v>2735.57</v>
      </c>
      <c r="I420" s="546">
        <f>E420+F420+G420+H420</f>
        <v>27355.67</v>
      </c>
      <c r="J420" s="574">
        <f>I420*C420</f>
        <v>27355.67</v>
      </c>
      <c r="K420" s="575"/>
    </row>
    <row r="421" spans="1:11" ht="29.25" x14ac:dyDescent="0.25">
      <c r="A421" s="28"/>
      <c r="B421" s="116" t="s">
        <v>1326</v>
      </c>
      <c r="C421" s="835"/>
      <c r="D421" s="606"/>
      <c r="E421" s="572"/>
      <c r="F421" s="591"/>
      <c r="G421" s="590"/>
      <c r="H421" s="591"/>
      <c r="I421" s="592"/>
      <c r="J421" s="593"/>
    </row>
    <row r="422" spans="1:11" ht="29.25" x14ac:dyDescent="0.25">
      <c r="A422" s="28"/>
      <c r="B422" s="116" t="s">
        <v>1327</v>
      </c>
      <c r="C422" s="835"/>
      <c r="D422" s="606"/>
      <c r="E422" s="572"/>
      <c r="F422" s="591"/>
      <c r="G422" s="590"/>
      <c r="H422" s="591"/>
      <c r="I422" s="592"/>
      <c r="J422" s="593"/>
    </row>
    <row r="423" spans="1:11" ht="15" x14ac:dyDescent="0.25">
      <c r="A423" s="28"/>
      <c r="B423" s="34"/>
      <c r="C423" s="835"/>
      <c r="D423" s="609"/>
      <c r="E423" s="591"/>
      <c r="F423" s="591"/>
      <c r="G423" s="590"/>
      <c r="H423" s="591"/>
      <c r="I423" s="592"/>
      <c r="J423" s="593"/>
    </row>
    <row r="424" spans="1:11" ht="15" x14ac:dyDescent="0.25">
      <c r="A424" s="28"/>
      <c r="B424" s="111" t="s">
        <v>1328</v>
      </c>
      <c r="C424" s="835"/>
      <c r="D424" s="609"/>
      <c r="E424" s="591"/>
      <c r="F424" s="591"/>
      <c r="G424" s="590"/>
      <c r="H424" s="591"/>
      <c r="I424" s="592"/>
      <c r="J424" s="593"/>
    </row>
    <row r="425" spans="1:11" ht="15" x14ac:dyDescent="0.25">
      <c r="A425" s="28"/>
      <c r="B425" s="34"/>
      <c r="C425" s="835"/>
      <c r="D425" s="609"/>
      <c r="E425" s="591"/>
      <c r="F425" s="591"/>
      <c r="G425" s="590"/>
      <c r="H425" s="591"/>
      <c r="I425" s="592"/>
      <c r="J425" s="593"/>
    </row>
    <row r="426" spans="1:11" ht="28.5" customHeight="1" x14ac:dyDescent="0.2">
      <c r="A426" s="28" t="str">
        <f>IF(D426&gt;0,IF(INDEX(A405:A425,MATCH(REPT("z",255),A405:A425))="H","J",IF(INDEX(A405:A425,MATCH(REPT("z",255),A405:A425))="N","P",CHAR(CODE(INDEX(A405:A425,MATCH(REPT("z",255),A405:A425)))+1))),)</f>
        <v>B</v>
      </c>
      <c r="B426" s="115" t="s">
        <v>1329</v>
      </c>
      <c r="C426" s="835">
        <v>1</v>
      </c>
      <c r="D426" s="594" t="s">
        <v>199</v>
      </c>
      <c r="E426" s="572">
        <v>10430.74</v>
      </c>
      <c r="F426" s="597">
        <v>745.05</v>
      </c>
      <c r="G426" s="597">
        <v>2235.16</v>
      </c>
      <c r="H426" s="594">
        <v>1490.11</v>
      </c>
      <c r="I426" s="546">
        <f>E426+F426+G426+H426</f>
        <v>14901.06</v>
      </c>
      <c r="J426" s="574">
        <f>I426*C426</f>
        <v>14901.06</v>
      </c>
      <c r="K426" s="575"/>
    </row>
    <row r="427" spans="1:11" ht="28.5" customHeight="1" x14ac:dyDescent="0.25">
      <c r="A427" s="28"/>
      <c r="B427" s="116" t="s">
        <v>1330</v>
      </c>
      <c r="C427" s="835"/>
      <c r="D427" s="606"/>
      <c r="E427" s="572"/>
      <c r="F427" s="591"/>
      <c r="G427" s="590"/>
      <c r="H427" s="591"/>
      <c r="I427" s="592"/>
      <c r="J427" s="593"/>
    </row>
    <row r="428" spans="1:11" ht="28.5" customHeight="1" x14ac:dyDescent="0.25">
      <c r="A428" s="28"/>
      <c r="B428" s="116" t="s">
        <v>1331</v>
      </c>
      <c r="C428" s="835"/>
      <c r="D428" s="606"/>
      <c r="E428" s="572"/>
      <c r="F428" s="591"/>
      <c r="G428" s="590"/>
      <c r="H428" s="591"/>
      <c r="I428" s="592"/>
      <c r="J428" s="593"/>
    </row>
    <row r="429" spans="1:11" ht="28.5" customHeight="1" x14ac:dyDescent="0.25">
      <c r="A429" s="28"/>
      <c r="B429" s="116" t="s">
        <v>1332</v>
      </c>
      <c r="C429" s="835"/>
      <c r="D429" s="606"/>
      <c r="E429" s="572"/>
      <c r="F429" s="591"/>
      <c r="G429" s="590"/>
      <c r="H429" s="591"/>
      <c r="I429" s="592"/>
      <c r="J429" s="593"/>
    </row>
    <row r="430" spans="1:11" ht="15.75" x14ac:dyDescent="0.25">
      <c r="A430" s="28"/>
      <c r="B430" s="117"/>
      <c r="C430" s="835"/>
      <c r="D430" s="609"/>
      <c r="E430" s="591"/>
      <c r="F430" s="591"/>
      <c r="G430" s="590"/>
      <c r="H430" s="591"/>
      <c r="I430" s="592"/>
      <c r="J430" s="593"/>
    </row>
    <row r="431" spans="1:11" ht="28.5" x14ac:dyDescent="0.2">
      <c r="A431" s="28" t="str">
        <f>IF(D431&gt;0,IF(INDEX(A415:A430,MATCH(REPT("z",255),A415:A430))="H","J",IF(INDEX(A415:A430,MATCH(REPT("z",255),A415:A430))="N","P",CHAR(CODE(INDEX(A415:A430,MATCH(REPT("z",255),A415:A430)))+1))),)</f>
        <v>C</v>
      </c>
      <c r="B431" s="115" t="s">
        <v>1333</v>
      </c>
      <c r="C431" s="835">
        <v>1</v>
      </c>
      <c r="D431" s="594" t="s">
        <v>199</v>
      </c>
      <c r="E431" s="572">
        <v>12298.93</v>
      </c>
      <c r="F431" s="597">
        <v>878.5</v>
      </c>
      <c r="G431" s="597">
        <v>2635.49</v>
      </c>
      <c r="H431" s="594">
        <v>1756.99</v>
      </c>
      <c r="I431" s="546">
        <f>E431+F431+G431+H431</f>
        <v>17569.91</v>
      </c>
      <c r="J431" s="574">
        <f>I431*C431</f>
        <v>17569.91</v>
      </c>
      <c r="K431" s="575"/>
    </row>
    <row r="432" spans="1:11" ht="29.25" x14ac:dyDescent="0.25">
      <c r="A432" s="28"/>
      <c r="B432" s="116" t="s">
        <v>1334</v>
      </c>
      <c r="C432" s="835"/>
      <c r="D432" s="606"/>
      <c r="E432" s="572"/>
      <c r="F432" s="591"/>
      <c r="G432" s="590"/>
      <c r="H432" s="591"/>
      <c r="I432" s="592"/>
      <c r="J432" s="593"/>
    </row>
    <row r="433" spans="1:11" ht="29.25" x14ac:dyDescent="0.25">
      <c r="A433" s="28"/>
      <c r="B433" s="116" t="s">
        <v>1335</v>
      </c>
      <c r="C433" s="835"/>
      <c r="D433" s="606"/>
      <c r="E433" s="572"/>
      <c r="F433" s="591"/>
      <c r="G433" s="590"/>
      <c r="H433" s="591"/>
      <c r="I433" s="592"/>
      <c r="J433" s="593"/>
    </row>
    <row r="434" spans="1:11" ht="26.25" customHeight="1" x14ac:dyDescent="0.25">
      <c r="A434" s="28"/>
      <c r="B434" s="365" t="s">
        <v>1336</v>
      </c>
      <c r="C434" s="835"/>
      <c r="D434" s="606"/>
      <c r="E434" s="572"/>
      <c r="F434" s="591"/>
      <c r="G434" s="590"/>
      <c r="H434" s="591"/>
      <c r="I434" s="592"/>
      <c r="J434" s="593"/>
    </row>
    <row r="435" spans="1:11" ht="6" customHeight="1" x14ac:dyDescent="0.25">
      <c r="A435" s="28"/>
      <c r="B435" s="38"/>
      <c r="C435" s="835"/>
      <c r="D435" s="606"/>
      <c r="E435" s="572"/>
      <c r="F435" s="591"/>
      <c r="G435" s="590"/>
      <c r="H435" s="591"/>
      <c r="I435" s="592"/>
      <c r="J435" s="593"/>
    </row>
    <row r="436" spans="1:11" ht="6" customHeight="1" x14ac:dyDescent="0.25">
      <c r="A436" s="28"/>
      <c r="B436" s="38"/>
      <c r="C436" s="835"/>
      <c r="D436" s="606"/>
      <c r="E436" s="572"/>
      <c r="F436" s="591"/>
      <c r="G436" s="590"/>
      <c r="H436" s="591"/>
      <c r="I436" s="592"/>
      <c r="J436" s="593"/>
    </row>
    <row r="437" spans="1:11" ht="6.75" customHeight="1" x14ac:dyDescent="0.25">
      <c r="A437" s="28"/>
      <c r="B437" s="38"/>
      <c r="C437" s="835"/>
      <c r="D437" s="606"/>
      <c r="E437" s="572"/>
      <c r="F437" s="591"/>
      <c r="G437" s="590"/>
      <c r="H437" s="591"/>
      <c r="I437" s="592"/>
      <c r="J437" s="593"/>
    </row>
    <row r="438" spans="1:11" ht="12" customHeight="1" x14ac:dyDescent="0.25">
      <c r="A438" s="28"/>
      <c r="B438" s="34"/>
      <c r="C438" s="835"/>
      <c r="D438" s="609"/>
      <c r="E438" s="591"/>
      <c r="F438" s="591"/>
      <c r="G438" s="590"/>
      <c r="H438" s="591"/>
      <c r="I438" s="592"/>
      <c r="J438" s="593"/>
    </row>
    <row r="439" spans="1:11" ht="13.5" customHeight="1" x14ac:dyDescent="0.25">
      <c r="A439" s="28"/>
      <c r="B439" s="34"/>
      <c r="C439" s="835"/>
      <c r="D439" s="609"/>
      <c r="E439" s="591"/>
      <c r="F439" s="591"/>
      <c r="G439" s="590"/>
      <c r="H439" s="591"/>
      <c r="I439" s="592"/>
      <c r="J439" s="607"/>
    </row>
    <row r="440" spans="1:11" ht="12" customHeight="1" x14ac:dyDescent="0.25">
      <c r="A440" s="28"/>
      <c r="B440" s="34"/>
      <c r="C440" s="835"/>
      <c r="D440" s="609"/>
      <c r="E440" s="591"/>
      <c r="F440" s="591"/>
      <c r="G440" s="590"/>
      <c r="H440" s="591"/>
      <c r="I440" s="592"/>
      <c r="J440" s="607"/>
    </row>
    <row r="441" spans="1:11" ht="15.75" thickBot="1" x14ac:dyDescent="0.3">
      <c r="A441" s="31"/>
      <c r="B441" s="56" t="s">
        <v>111</v>
      </c>
      <c r="C441" s="836"/>
      <c r="D441" s="611"/>
      <c r="E441" s="603"/>
      <c r="F441" s="603"/>
      <c r="G441" s="602"/>
      <c r="H441" s="603"/>
      <c r="I441" s="604"/>
      <c r="J441" s="604">
        <f>SUM(J416:J440)</f>
        <v>59826.64</v>
      </c>
      <c r="K441" s="577">
        <v>14</v>
      </c>
    </row>
    <row r="442" spans="1:11" ht="15.75" thickTop="1" x14ac:dyDescent="0.25">
      <c r="A442" s="28"/>
      <c r="B442" s="34"/>
      <c r="C442" s="835"/>
      <c r="D442" s="609"/>
      <c r="E442" s="591"/>
      <c r="F442" s="591"/>
      <c r="G442" s="590"/>
      <c r="H442" s="591"/>
      <c r="I442" s="592"/>
      <c r="J442" s="593"/>
    </row>
    <row r="443" spans="1:11" ht="30" x14ac:dyDescent="0.25">
      <c r="A443" s="28"/>
      <c r="B443" s="112" t="s">
        <v>1245</v>
      </c>
      <c r="C443" s="835"/>
      <c r="D443" s="609"/>
      <c r="E443" s="591"/>
      <c r="F443" s="591"/>
      <c r="G443" s="590"/>
      <c r="H443" s="591"/>
      <c r="I443" s="592"/>
      <c r="J443" s="593"/>
    </row>
    <row r="444" spans="1:11" ht="15" x14ac:dyDescent="0.25">
      <c r="A444" s="28"/>
      <c r="B444" s="34"/>
      <c r="C444" s="835"/>
      <c r="D444" s="609"/>
      <c r="E444" s="591"/>
      <c r="F444" s="591"/>
      <c r="G444" s="590"/>
      <c r="H444" s="591"/>
      <c r="I444" s="592"/>
      <c r="J444" s="593"/>
    </row>
    <row r="445" spans="1:11" ht="15" x14ac:dyDescent="0.25">
      <c r="A445" s="28"/>
      <c r="B445" s="111" t="s">
        <v>1337</v>
      </c>
      <c r="C445" s="835"/>
      <c r="D445" s="609"/>
      <c r="E445" s="591"/>
      <c r="F445" s="591"/>
      <c r="G445" s="590"/>
      <c r="H445" s="591"/>
      <c r="I445" s="592"/>
      <c r="J445" s="593"/>
    </row>
    <row r="446" spans="1:11" ht="15" x14ac:dyDescent="0.25">
      <c r="A446" s="28"/>
      <c r="B446" s="34"/>
      <c r="C446" s="835"/>
      <c r="D446" s="609"/>
      <c r="E446" s="591"/>
      <c r="F446" s="591"/>
      <c r="G446" s="590"/>
      <c r="H446" s="591"/>
      <c r="I446" s="592"/>
      <c r="J446" s="593"/>
    </row>
    <row r="447" spans="1:11" ht="28.5" x14ac:dyDescent="0.2">
      <c r="A447" s="28" t="s">
        <v>77</v>
      </c>
      <c r="B447" s="115" t="s">
        <v>1338</v>
      </c>
      <c r="C447" s="835">
        <v>1</v>
      </c>
      <c r="D447" s="594" t="s">
        <v>199</v>
      </c>
      <c r="E447" s="572">
        <v>35339.97</v>
      </c>
      <c r="F447" s="597">
        <v>2524.2800000000002</v>
      </c>
      <c r="G447" s="597">
        <v>7572.85</v>
      </c>
      <c r="H447" s="594">
        <v>5048.57</v>
      </c>
      <c r="I447" s="546">
        <f>E447+F447+G447+H447</f>
        <v>50485.67</v>
      </c>
      <c r="J447" s="574">
        <f>I447*C447</f>
        <v>50485.67</v>
      </c>
      <c r="K447" s="575"/>
    </row>
    <row r="448" spans="1:11" ht="29.25" x14ac:dyDescent="0.25">
      <c r="A448" s="28"/>
      <c r="B448" s="116" t="s">
        <v>1339</v>
      </c>
      <c r="C448" s="835"/>
      <c r="D448" s="606"/>
      <c r="E448" s="614"/>
      <c r="F448" s="591"/>
      <c r="G448" s="590"/>
      <c r="H448" s="591"/>
      <c r="I448" s="592"/>
      <c r="J448" s="593"/>
    </row>
    <row r="449" spans="1:11" ht="29.25" x14ac:dyDescent="0.25">
      <c r="A449" s="28"/>
      <c r="B449" s="116" t="s">
        <v>1340</v>
      </c>
      <c r="C449" s="835"/>
      <c r="D449" s="606"/>
      <c r="E449" s="614"/>
      <c r="F449" s="591"/>
      <c r="G449" s="590"/>
      <c r="H449" s="591"/>
      <c r="I449" s="592"/>
      <c r="J449" s="593"/>
    </row>
    <row r="450" spans="1:11" ht="29.25" x14ac:dyDescent="0.25">
      <c r="A450" s="28"/>
      <c r="B450" s="116" t="s">
        <v>1341</v>
      </c>
      <c r="C450" s="835"/>
      <c r="D450" s="606"/>
      <c r="E450" s="614"/>
      <c r="F450" s="591"/>
      <c r="G450" s="590"/>
      <c r="H450" s="591"/>
      <c r="I450" s="592"/>
      <c r="J450" s="593"/>
    </row>
    <row r="451" spans="1:11" ht="15" x14ac:dyDescent="0.25">
      <c r="A451" s="28"/>
      <c r="B451" s="34"/>
      <c r="C451" s="835"/>
      <c r="D451" s="609"/>
      <c r="E451" s="615"/>
      <c r="F451" s="591"/>
      <c r="G451" s="590"/>
      <c r="H451" s="591"/>
      <c r="I451" s="592"/>
      <c r="J451" s="593"/>
    </row>
    <row r="452" spans="1:11" ht="15" x14ac:dyDescent="0.25">
      <c r="A452" s="1"/>
      <c r="B452" s="74" t="s">
        <v>1342</v>
      </c>
      <c r="C452" s="835"/>
      <c r="D452" s="606"/>
      <c r="E452" s="615"/>
      <c r="F452" s="591"/>
      <c r="G452" s="590"/>
      <c r="H452" s="591"/>
      <c r="I452" s="592"/>
      <c r="J452" s="593"/>
    </row>
    <row r="453" spans="1:11" ht="15" x14ac:dyDescent="0.25">
      <c r="A453" s="1"/>
      <c r="B453" s="120"/>
      <c r="C453" s="835"/>
      <c r="D453" s="606"/>
      <c r="E453" s="615"/>
      <c r="F453" s="591"/>
      <c r="G453" s="590"/>
      <c r="H453" s="591"/>
      <c r="I453" s="592"/>
      <c r="J453" s="593"/>
    </row>
    <row r="454" spans="1:11" x14ac:dyDescent="0.2">
      <c r="A454" s="1" t="str">
        <f>IF(D454&gt;0,IF(INDEX(A433:A453,MATCH(REPT("z",255),A433:A453))="H","J",IF(INDEX(A433:A453,MATCH(REPT("z",255),A433:A453))="N","P",CHAR(CODE(INDEX(A433:A453,MATCH(REPT("z",255),A433:A453)))+1))),)</f>
        <v>B</v>
      </c>
      <c r="B454" s="121" t="s">
        <v>1343</v>
      </c>
      <c r="C454" s="835">
        <v>1</v>
      </c>
      <c r="D454" s="606" t="s">
        <v>65</v>
      </c>
      <c r="E454" s="572">
        <v>0</v>
      </c>
      <c r="F454" s="597">
        <v>0</v>
      </c>
      <c r="G454" s="597">
        <v>0</v>
      </c>
      <c r="H454" s="594">
        <v>0</v>
      </c>
      <c r="I454" s="546">
        <f>E454+F454+G454+H454</f>
        <v>0</v>
      </c>
      <c r="J454" s="574" t="s">
        <v>4090</v>
      </c>
      <c r="K454" s="575"/>
    </row>
    <row r="455" spans="1:11" ht="15" x14ac:dyDescent="0.25">
      <c r="A455" s="1"/>
      <c r="B455" s="30"/>
      <c r="C455" s="835"/>
      <c r="D455" s="609"/>
      <c r="E455" s="615"/>
      <c r="F455" s="591"/>
      <c r="G455" s="590"/>
      <c r="H455" s="591"/>
      <c r="I455" s="592"/>
      <c r="J455" s="593"/>
    </row>
    <row r="456" spans="1:11" ht="15" x14ac:dyDescent="0.25">
      <c r="A456" s="1"/>
      <c r="B456" s="30"/>
      <c r="C456" s="835"/>
      <c r="D456" s="609"/>
      <c r="E456" s="615"/>
      <c r="F456" s="591"/>
      <c r="G456" s="590"/>
      <c r="H456" s="591"/>
      <c r="I456" s="592"/>
      <c r="J456" s="593"/>
    </row>
    <row r="457" spans="1:11" ht="15" x14ac:dyDescent="0.25">
      <c r="A457" s="1"/>
      <c r="B457" s="30"/>
      <c r="C457" s="835"/>
      <c r="D457" s="609"/>
      <c r="E457" s="615"/>
      <c r="F457" s="591"/>
      <c r="G457" s="590"/>
      <c r="H457" s="591"/>
      <c r="I457" s="592"/>
      <c r="J457" s="593"/>
    </row>
    <row r="458" spans="1:11" ht="15" x14ac:dyDescent="0.25">
      <c r="A458" s="1"/>
      <c r="B458" s="30"/>
      <c r="C458" s="835"/>
      <c r="D458" s="609"/>
      <c r="E458" s="615"/>
      <c r="F458" s="591"/>
      <c r="G458" s="590"/>
      <c r="H458" s="591"/>
      <c r="I458" s="592"/>
      <c r="J458" s="593"/>
    </row>
    <row r="459" spans="1:11" ht="15" x14ac:dyDescent="0.25">
      <c r="A459" s="1"/>
      <c r="B459" s="30"/>
      <c r="C459" s="835"/>
      <c r="D459" s="609"/>
      <c r="E459" s="615"/>
      <c r="F459" s="591"/>
      <c r="G459" s="590"/>
      <c r="H459" s="591"/>
      <c r="I459" s="592"/>
      <c r="J459" s="593"/>
    </row>
    <row r="460" spans="1:11" ht="7.5" customHeight="1" x14ac:dyDescent="0.25">
      <c r="A460" s="1"/>
      <c r="B460" s="30"/>
      <c r="C460" s="835"/>
      <c r="D460" s="609"/>
      <c r="E460" s="615"/>
      <c r="F460" s="591"/>
      <c r="G460" s="590"/>
      <c r="H460" s="591"/>
      <c r="I460" s="592"/>
      <c r="J460" s="593"/>
    </row>
    <row r="461" spans="1:11" ht="15" x14ac:dyDescent="0.25">
      <c r="A461" s="1"/>
      <c r="B461" s="30"/>
      <c r="C461" s="835"/>
      <c r="D461" s="609"/>
      <c r="E461" s="615"/>
      <c r="F461" s="591"/>
      <c r="G461" s="590"/>
      <c r="H461" s="591"/>
      <c r="I461" s="592"/>
      <c r="J461" s="593"/>
    </row>
    <row r="462" spans="1:11" ht="15" x14ac:dyDescent="0.25">
      <c r="A462" s="1"/>
      <c r="B462" s="30"/>
      <c r="C462" s="835"/>
      <c r="D462" s="609"/>
      <c r="E462" s="591"/>
      <c r="F462" s="590"/>
      <c r="G462" s="590"/>
      <c r="H462" s="591"/>
      <c r="I462" s="592"/>
      <c r="J462" s="593"/>
    </row>
    <row r="463" spans="1:11" ht="15" x14ac:dyDescent="0.25">
      <c r="A463" s="1"/>
      <c r="B463" s="30"/>
      <c r="C463" s="835"/>
      <c r="D463" s="609"/>
      <c r="E463" s="591"/>
      <c r="F463" s="590"/>
      <c r="G463" s="590"/>
      <c r="H463" s="591"/>
      <c r="I463" s="592"/>
      <c r="J463" s="593"/>
    </row>
    <row r="464" spans="1:11" ht="15" x14ac:dyDescent="0.25">
      <c r="A464" s="1"/>
      <c r="B464" s="30"/>
      <c r="C464" s="835"/>
      <c r="D464" s="609"/>
      <c r="E464" s="591"/>
      <c r="F464" s="590"/>
      <c r="G464" s="590"/>
      <c r="H464" s="591"/>
      <c r="I464" s="592"/>
      <c r="J464" s="593"/>
    </row>
    <row r="465" spans="1:11" ht="15" x14ac:dyDescent="0.25">
      <c r="A465" s="1"/>
      <c r="B465" s="30"/>
      <c r="C465" s="835"/>
      <c r="D465" s="609"/>
      <c r="E465" s="591"/>
      <c r="F465" s="590"/>
      <c r="G465" s="590"/>
      <c r="H465" s="591"/>
      <c r="I465" s="592"/>
      <c r="J465" s="593"/>
    </row>
    <row r="466" spans="1:11" ht="15" x14ac:dyDescent="0.25">
      <c r="A466" s="1"/>
      <c r="B466" s="30"/>
      <c r="C466" s="835"/>
      <c r="D466" s="609"/>
      <c r="E466" s="591"/>
      <c r="F466" s="590"/>
      <c r="G466" s="590"/>
      <c r="H466" s="591"/>
      <c r="I466" s="592"/>
      <c r="J466" s="593"/>
    </row>
    <row r="467" spans="1:11" ht="15" x14ac:dyDescent="0.25">
      <c r="A467" s="1"/>
      <c r="B467" s="30"/>
      <c r="C467" s="835"/>
      <c r="D467" s="609"/>
      <c r="E467" s="591"/>
      <c r="F467" s="590"/>
      <c r="G467" s="590"/>
      <c r="H467" s="591"/>
      <c r="I467" s="592"/>
      <c r="J467" s="593"/>
    </row>
    <row r="468" spans="1:11" ht="6" customHeight="1" x14ac:dyDescent="0.25">
      <c r="A468" s="1"/>
      <c r="B468" s="30"/>
      <c r="C468" s="835"/>
      <c r="D468" s="609"/>
      <c r="E468" s="591"/>
      <c r="F468" s="590"/>
      <c r="G468" s="590"/>
      <c r="H468" s="591"/>
      <c r="I468" s="592"/>
      <c r="J468" s="593"/>
    </row>
    <row r="469" spans="1:11" ht="6" customHeight="1" x14ac:dyDescent="0.25">
      <c r="A469" s="1"/>
      <c r="B469" s="30"/>
      <c r="C469" s="835"/>
      <c r="D469" s="589"/>
      <c r="E469" s="590"/>
      <c r="F469" s="590"/>
      <c r="G469" s="590"/>
      <c r="H469" s="591"/>
      <c r="I469" s="592"/>
      <c r="J469" s="593"/>
    </row>
    <row r="470" spans="1:11" ht="15" x14ac:dyDescent="0.25">
      <c r="A470" s="1"/>
      <c r="B470" s="30"/>
      <c r="C470" s="835"/>
      <c r="D470" s="589"/>
      <c r="E470" s="590"/>
      <c r="F470" s="590"/>
      <c r="G470" s="590"/>
      <c r="H470" s="591"/>
      <c r="I470" s="592"/>
      <c r="J470" s="593"/>
    </row>
    <row r="471" spans="1:11" ht="15" x14ac:dyDescent="0.25">
      <c r="A471" s="1"/>
      <c r="B471" s="30"/>
      <c r="C471" s="835"/>
      <c r="D471" s="589"/>
      <c r="E471" s="590"/>
      <c r="F471" s="590"/>
      <c r="G471" s="590"/>
      <c r="H471" s="591"/>
      <c r="I471" s="592"/>
      <c r="J471" s="593"/>
    </row>
    <row r="472" spans="1:11" ht="15" x14ac:dyDescent="0.25">
      <c r="A472" s="1"/>
      <c r="B472" s="30"/>
      <c r="C472" s="835"/>
      <c r="D472" s="589"/>
      <c r="E472" s="590"/>
      <c r="F472" s="590"/>
      <c r="G472" s="590"/>
      <c r="H472" s="591"/>
      <c r="I472" s="592"/>
      <c r="J472" s="593"/>
    </row>
    <row r="473" spans="1:11" ht="12.75" customHeight="1" x14ac:dyDescent="0.25">
      <c r="A473" s="1"/>
      <c r="B473" s="30"/>
      <c r="C473" s="835"/>
      <c r="D473" s="616"/>
      <c r="E473" s="590"/>
      <c r="F473" s="590"/>
      <c r="G473" s="590"/>
      <c r="H473" s="591"/>
      <c r="I473" s="592"/>
      <c r="J473" s="593"/>
    </row>
    <row r="474" spans="1:11" ht="15.75" thickBot="1" x14ac:dyDescent="0.3">
      <c r="A474" s="66"/>
      <c r="B474" s="32" t="s">
        <v>111</v>
      </c>
      <c r="C474" s="836"/>
      <c r="D474" s="611"/>
      <c r="E474" s="603"/>
      <c r="F474" s="602"/>
      <c r="G474" s="602"/>
      <c r="H474" s="603"/>
      <c r="I474" s="604"/>
      <c r="J474" s="604">
        <f>SUM(J442:J473)</f>
        <v>50485.67</v>
      </c>
      <c r="K474" s="577">
        <v>15</v>
      </c>
    </row>
    <row r="475" spans="1:11" ht="15.75" thickTop="1" x14ac:dyDescent="0.25">
      <c r="A475" s="1"/>
      <c r="B475" s="30"/>
      <c r="C475" s="835"/>
      <c r="D475" s="589"/>
      <c r="E475" s="590"/>
      <c r="F475" s="590"/>
      <c r="G475" s="590"/>
      <c r="H475" s="591"/>
      <c r="I475" s="592"/>
      <c r="J475" s="593"/>
    </row>
    <row r="476" spans="1:11" x14ac:dyDescent="0.2">
      <c r="A476" s="1"/>
      <c r="B476" s="30" t="s">
        <v>152</v>
      </c>
      <c r="C476" s="835"/>
      <c r="D476" s="594"/>
      <c r="E476" s="598"/>
      <c r="F476" s="598"/>
      <c r="G476" s="598"/>
      <c r="H476" s="572"/>
      <c r="I476" s="599"/>
      <c r="J476" s="600"/>
    </row>
    <row r="477" spans="1:11" x14ac:dyDescent="0.2">
      <c r="A477" s="1"/>
      <c r="B477" s="30"/>
      <c r="C477" s="835"/>
      <c r="D477" s="594"/>
      <c r="E477" s="598"/>
      <c r="F477" s="598"/>
      <c r="G477" s="598"/>
      <c r="H477" s="572"/>
      <c r="I477" s="599"/>
      <c r="J477" s="600"/>
    </row>
    <row r="478" spans="1:11" ht="99.75" x14ac:dyDescent="0.2">
      <c r="A478" s="1"/>
      <c r="B478" s="2" t="s">
        <v>153</v>
      </c>
      <c r="C478" s="835"/>
      <c r="D478" s="594"/>
      <c r="E478" s="598"/>
      <c r="F478" s="598"/>
      <c r="G478" s="598"/>
      <c r="H478" s="572"/>
      <c r="I478" s="599"/>
      <c r="J478" s="600"/>
    </row>
    <row r="479" spans="1:11" x14ac:dyDescent="0.2">
      <c r="A479" s="1"/>
      <c r="B479" s="2"/>
      <c r="C479" s="835"/>
      <c r="D479" s="594"/>
      <c r="E479" s="598"/>
      <c r="F479" s="598"/>
      <c r="G479" s="598"/>
      <c r="H479" s="572"/>
      <c r="I479" s="599"/>
      <c r="J479" s="600"/>
    </row>
    <row r="480" spans="1:11" x14ac:dyDescent="0.2">
      <c r="A480" s="28" t="s">
        <v>77</v>
      </c>
      <c r="B480" s="2" t="s">
        <v>154</v>
      </c>
      <c r="C480" s="835"/>
      <c r="D480" s="594"/>
      <c r="E480" s="598"/>
      <c r="F480" s="598"/>
      <c r="G480" s="598"/>
      <c r="H480" s="572"/>
      <c r="I480" s="599"/>
      <c r="J480" s="600"/>
    </row>
    <row r="481" spans="1:10" x14ac:dyDescent="0.2">
      <c r="A481" s="28"/>
      <c r="B481" s="35"/>
      <c r="C481" s="835"/>
      <c r="D481" s="594"/>
      <c r="E481" s="598"/>
      <c r="F481" s="598"/>
      <c r="G481" s="598"/>
      <c r="H481" s="572"/>
      <c r="I481" s="599"/>
      <c r="J481" s="600"/>
    </row>
    <row r="482" spans="1:10" x14ac:dyDescent="0.2">
      <c r="A482" s="28" t="s">
        <v>78</v>
      </c>
      <c r="B482" s="2" t="s">
        <v>154</v>
      </c>
      <c r="C482" s="835"/>
      <c r="D482" s="594"/>
      <c r="E482" s="598"/>
      <c r="F482" s="598"/>
      <c r="G482" s="598"/>
      <c r="H482" s="572"/>
      <c r="I482" s="599"/>
      <c r="J482" s="600"/>
    </row>
    <row r="483" spans="1:10" x14ac:dyDescent="0.2">
      <c r="A483" s="28"/>
      <c r="B483" s="35"/>
      <c r="C483" s="835"/>
      <c r="D483" s="594"/>
      <c r="E483" s="598"/>
      <c r="F483" s="598"/>
      <c r="G483" s="598"/>
      <c r="H483" s="572"/>
      <c r="I483" s="599"/>
      <c r="J483" s="600"/>
    </row>
    <row r="484" spans="1:10" x14ac:dyDescent="0.2">
      <c r="A484" s="28" t="s">
        <v>79</v>
      </c>
      <c r="B484" s="2" t="s">
        <v>154</v>
      </c>
      <c r="C484" s="835"/>
      <c r="D484" s="594"/>
      <c r="E484" s="598"/>
      <c r="F484" s="598"/>
      <c r="G484" s="598"/>
      <c r="H484" s="572"/>
      <c r="I484" s="599"/>
      <c r="J484" s="600"/>
    </row>
    <row r="485" spans="1:10" x14ac:dyDescent="0.2">
      <c r="A485" s="28"/>
      <c r="B485" s="2"/>
      <c r="C485" s="835"/>
      <c r="D485" s="594"/>
      <c r="E485" s="598"/>
      <c r="F485" s="598"/>
      <c r="G485" s="598"/>
      <c r="H485" s="572"/>
      <c r="I485" s="599"/>
      <c r="J485" s="600"/>
    </row>
    <row r="486" spans="1:10" x14ac:dyDescent="0.2">
      <c r="A486" s="28" t="s">
        <v>80</v>
      </c>
      <c r="B486" s="2" t="s">
        <v>154</v>
      </c>
      <c r="C486" s="835"/>
      <c r="D486" s="594"/>
      <c r="E486" s="598"/>
      <c r="F486" s="598"/>
      <c r="G486" s="598"/>
      <c r="H486" s="572"/>
      <c r="I486" s="599"/>
      <c r="J486" s="600"/>
    </row>
    <row r="487" spans="1:10" x14ac:dyDescent="0.2">
      <c r="A487" s="28"/>
      <c r="B487" s="35"/>
      <c r="C487" s="835"/>
      <c r="D487" s="594"/>
      <c r="E487" s="598"/>
      <c r="F487" s="598"/>
      <c r="G487" s="598"/>
      <c r="H487" s="572"/>
      <c r="I487" s="599"/>
      <c r="J487" s="600"/>
    </row>
    <row r="488" spans="1:10" x14ac:dyDescent="0.2">
      <c r="A488" s="28" t="s">
        <v>81</v>
      </c>
      <c r="B488" s="2" t="s">
        <v>154</v>
      </c>
      <c r="C488" s="835"/>
      <c r="D488" s="594"/>
      <c r="E488" s="598"/>
      <c r="F488" s="598"/>
      <c r="G488" s="598"/>
      <c r="H488" s="572"/>
      <c r="I488" s="599"/>
      <c r="J488" s="600"/>
    </row>
    <row r="489" spans="1:10" x14ac:dyDescent="0.2">
      <c r="A489" s="28"/>
      <c r="B489" s="35"/>
      <c r="C489" s="835"/>
      <c r="D489" s="594"/>
      <c r="E489" s="598"/>
      <c r="F489" s="598"/>
      <c r="G489" s="598"/>
      <c r="H489" s="572"/>
      <c r="I489" s="599"/>
      <c r="J489" s="600"/>
    </row>
    <row r="490" spans="1:10" x14ac:dyDescent="0.2">
      <c r="A490" s="28" t="s">
        <v>92</v>
      </c>
      <c r="B490" s="2" t="s">
        <v>154</v>
      </c>
      <c r="C490" s="835"/>
      <c r="D490" s="594"/>
      <c r="E490" s="598"/>
      <c r="F490" s="598"/>
      <c r="G490" s="598"/>
      <c r="H490" s="572"/>
      <c r="I490" s="599"/>
      <c r="J490" s="600"/>
    </row>
    <row r="491" spans="1:10" x14ac:dyDescent="0.2">
      <c r="A491" s="28"/>
      <c r="B491" s="2"/>
      <c r="C491" s="835"/>
      <c r="D491" s="594"/>
      <c r="E491" s="598"/>
      <c r="F491" s="598"/>
      <c r="G491" s="598"/>
      <c r="H491" s="572"/>
      <c r="I491" s="599"/>
      <c r="J491" s="600"/>
    </row>
    <row r="492" spans="1:10" x14ac:dyDescent="0.2">
      <c r="A492" s="28" t="s">
        <v>94</v>
      </c>
      <c r="B492" s="2" t="s">
        <v>154</v>
      </c>
      <c r="C492" s="835"/>
      <c r="D492" s="594"/>
      <c r="E492" s="598"/>
      <c r="F492" s="598"/>
      <c r="G492" s="598"/>
      <c r="H492" s="572"/>
      <c r="I492" s="599"/>
      <c r="J492" s="600"/>
    </row>
    <row r="493" spans="1:10" x14ac:dyDescent="0.2">
      <c r="A493" s="28"/>
      <c r="B493" s="35"/>
      <c r="C493" s="835"/>
      <c r="D493" s="594"/>
      <c r="E493" s="598"/>
      <c r="F493" s="598"/>
      <c r="G493" s="598"/>
      <c r="H493" s="572"/>
      <c r="I493" s="599"/>
      <c r="J493" s="600"/>
    </row>
    <row r="494" spans="1:10" x14ac:dyDescent="0.2">
      <c r="A494" s="28" t="s">
        <v>96</v>
      </c>
      <c r="B494" s="2" t="s">
        <v>154</v>
      </c>
      <c r="C494" s="835"/>
      <c r="D494" s="594"/>
      <c r="E494" s="598"/>
      <c r="F494" s="598"/>
      <c r="G494" s="598"/>
      <c r="H494" s="572"/>
      <c r="I494" s="599"/>
      <c r="J494" s="600"/>
    </row>
    <row r="495" spans="1:10" x14ac:dyDescent="0.2">
      <c r="A495" s="28"/>
      <c r="B495" s="35"/>
      <c r="C495" s="835"/>
      <c r="D495" s="594"/>
      <c r="E495" s="598"/>
      <c r="F495" s="598"/>
      <c r="G495" s="598"/>
      <c r="H495" s="572"/>
      <c r="I495" s="599"/>
      <c r="J495" s="600"/>
    </row>
    <row r="496" spans="1:10" x14ac:dyDescent="0.2">
      <c r="A496" s="28" t="s">
        <v>99</v>
      </c>
      <c r="B496" s="2" t="s">
        <v>154</v>
      </c>
      <c r="C496" s="835"/>
      <c r="D496" s="594"/>
      <c r="E496" s="598"/>
      <c r="F496" s="598"/>
      <c r="G496" s="598"/>
      <c r="H496" s="572"/>
      <c r="I496" s="599"/>
      <c r="J496" s="600"/>
    </row>
    <row r="497" spans="1:11" x14ac:dyDescent="0.2">
      <c r="A497" s="28"/>
      <c r="B497" s="2"/>
      <c r="C497" s="835"/>
      <c r="D497" s="594"/>
      <c r="E497" s="598"/>
      <c r="F497" s="598"/>
      <c r="G497" s="598"/>
      <c r="H497" s="572"/>
      <c r="I497" s="599"/>
      <c r="J497" s="600"/>
    </row>
    <row r="498" spans="1:11" x14ac:dyDescent="0.2">
      <c r="A498" s="28" t="s">
        <v>101</v>
      </c>
      <c r="B498" s="2" t="s">
        <v>154</v>
      </c>
      <c r="C498" s="835"/>
      <c r="D498" s="594"/>
      <c r="E498" s="598"/>
      <c r="F498" s="598"/>
      <c r="G498" s="598"/>
      <c r="H498" s="572"/>
      <c r="I498" s="599"/>
      <c r="J498" s="600"/>
    </row>
    <row r="499" spans="1:11" x14ac:dyDescent="0.2">
      <c r="A499" s="28"/>
      <c r="B499" s="2"/>
      <c r="C499" s="835"/>
      <c r="D499" s="594"/>
      <c r="E499" s="598"/>
      <c r="F499" s="598"/>
      <c r="G499" s="598"/>
      <c r="H499" s="572"/>
      <c r="I499" s="599"/>
      <c r="J499" s="600"/>
    </row>
    <row r="500" spans="1:11" x14ac:dyDescent="0.2">
      <c r="A500" s="1"/>
      <c r="B500" s="2"/>
      <c r="C500" s="835"/>
      <c r="D500" s="594"/>
      <c r="E500" s="598"/>
      <c r="F500" s="598"/>
      <c r="G500" s="598"/>
      <c r="H500" s="572"/>
      <c r="I500" s="599"/>
      <c r="J500" s="600"/>
    </row>
    <row r="501" spans="1:11" x14ac:dyDescent="0.2">
      <c r="A501" s="1"/>
      <c r="B501" s="2"/>
      <c r="C501" s="835"/>
      <c r="D501" s="594"/>
      <c r="E501" s="598"/>
      <c r="F501" s="598"/>
      <c r="G501" s="598"/>
      <c r="H501" s="572"/>
      <c r="I501" s="599"/>
      <c r="J501" s="600"/>
    </row>
    <row r="502" spans="1:11" ht="6" customHeight="1" x14ac:dyDescent="0.2">
      <c r="A502" s="1"/>
      <c r="B502" s="2"/>
      <c r="C502" s="835"/>
      <c r="D502" s="594"/>
      <c r="E502" s="598"/>
      <c r="F502" s="598"/>
      <c r="G502" s="598"/>
      <c r="H502" s="572"/>
      <c r="I502" s="599"/>
      <c r="J502" s="600"/>
    </row>
    <row r="503" spans="1:11" ht="6" customHeight="1" x14ac:dyDescent="0.2">
      <c r="A503" s="1"/>
      <c r="B503" s="2"/>
      <c r="C503" s="835"/>
      <c r="D503" s="594"/>
      <c r="E503" s="598"/>
      <c r="F503" s="598"/>
      <c r="G503" s="598"/>
      <c r="H503" s="572"/>
      <c r="I503" s="599"/>
      <c r="J503" s="600"/>
    </row>
    <row r="504" spans="1:11" ht="6" customHeight="1" x14ac:dyDescent="0.2">
      <c r="A504" s="1"/>
      <c r="B504" s="2"/>
      <c r="C504" s="835"/>
      <c r="D504" s="594"/>
      <c r="E504" s="598"/>
      <c r="F504" s="598"/>
      <c r="G504" s="598"/>
      <c r="H504" s="572"/>
      <c r="I504" s="599"/>
      <c r="J504" s="600"/>
    </row>
    <row r="505" spans="1:11" ht="6" customHeight="1" x14ac:dyDescent="0.2">
      <c r="A505" s="1"/>
      <c r="B505" s="2"/>
      <c r="C505" s="835"/>
      <c r="D505" s="594"/>
      <c r="E505" s="598"/>
      <c r="F505" s="598"/>
      <c r="G505" s="598"/>
      <c r="H505" s="572"/>
      <c r="I505" s="599"/>
      <c r="J505" s="600"/>
    </row>
    <row r="506" spans="1:11" ht="12" customHeight="1" x14ac:dyDescent="0.2">
      <c r="A506" s="1"/>
      <c r="B506" s="2"/>
      <c r="C506" s="835"/>
      <c r="D506" s="594"/>
      <c r="E506" s="598"/>
      <c r="F506" s="598"/>
      <c r="G506" s="598"/>
      <c r="H506" s="572"/>
      <c r="I506" s="599"/>
      <c r="J506" s="600"/>
    </row>
    <row r="507" spans="1:11" ht="9.75" customHeight="1" x14ac:dyDescent="0.2">
      <c r="A507" s="1"/>
      <c r="B507" s="2"/>
      <c r="C507" s="835"/>
      <c r="D507" s="594"/>
      <c r="E507" s="598"/>
      <c r="F507" s="598"/>
      <c r="G507" s="598"/>
      <c r="H507" s="572"/>
      <c r="I507" s="599"/>
      <c r="J507" s="600"/>
    </row>
    <row r="508" spans="1:11" s="8" customFormat="1" ht="15.75" thickBot="1" x14ac:dyDescent="0.3">
      <c r="A508" s="66"/>
      <c r="B508" s="32" t="s">
        <v>111</v>
      </c>
      <c r="C508" s="836"/>
      <c r="D508" s="601"/>
      <c r="E508" s="602"/>
      <c r="F508" s="602"/>
      <c r="G508" s="602"/>
      <c r="H508" s="603"/>
      <c r="I508" s="604"/>
      <c r="J508" s="604">
        <f>SUM(J476:J507)</f>
        <v>0</v>
      </c>
      <c r="K508" s="617">
        <v>16</v>
      </c>
    </row>
    <row r="509" spans="1:11" ht="15" thickTop="1" x14ac:dyDescent="0.2">
      <c r="A509" s="1"/>
      <c r="B509" s="2"/>
      <c r="C509" s="835"/>
      <c r="D509" s="594"/>
      <c r="E509" s="598"/>
      <c r="F509" s="598"/>
      <c r="G509" s="598"/>
      <c r="H509" s="572"/>
      <c r="I509" s="599"/>
      <c r="J509" s="600"/>
    </row>
    <row r="510" spans="1:11" ht="15" x14ac:dyDescent="0.2">
      <c r="A510" s="1"/>
      <c r="B510" s="29" t="s">
        <v>155</v>
      </c>
      <c r="C510" s="835"/>
      <c r="D510" s="594"/>
      <c r="E510" s="598"/>
      <c r="F510" s="598"/>
      <c r="G510" s="598"/>
      <c r="H510" s="572"/>
      <c r="I510" s="599"/>
      <c r="J510" s="600"/>
    </row>
    <row r="511" spans="1:11" x14ac:dyDescent="0.2">
      <c r="A511" s="1"/>
      <c r="B511" s="2"/>
      <c r="C511" s="835"/>
      <c r="D511" s="594"/>
      <c r="E511" s="598"/>
      <c r="F511" s="598"/>
      <c r="G511" s="598"/>
      <c r="H511" s="572"/>
      <c r="I511" s="599"/>
      <c r="J511" s="600"/>
    </row>
    <row r="512" spans="1:11" x14ac:dyDescent="0.2">
      <c r="A512" s="1"/>
      <c r="B512" s="2" t="s">
        <v>1344</v>
      </c>
      <c r="C512" s="835"/>
      <c r="D512" s="594"/>
      <c r="E512" s="598"/>
      <c r="F512" s="598"/>
      <c r="G512" s="598"/>
      <c r="H512" s="572"/>
      <c r="I512" s="599"/>
      <c r="J512" s="600">
        <f>_xlfn.XLOOKUP(K512,$K$47:$K$508,$J$47:$J$508)</f>
        <v>2253436.42</v>
      </c>
      <c r="K512">
        <v>1</v>
      </c>
    </row>
    <row r="513" spans="1:11" x14ac:dyDescent="0.2">
      <c r="A513" s="1"/>
      <c r="B513" s="2"/>
      <c r="C513" s="835"/>
      <c r="D513" s="594"/>
      <c r="E513" s="598"/>
      <c r="F513" s="598"/>
      <c r="G513" s="598"/>
      <c r="H513" s="572"/>
      <c r="I513" s="599"/>
      <c r="J513" s="600"/>
      <c r="K513"/>
    </row>
    <row r="514" spans="1:11" x14ac:dyDescent="0.2">
      <c r="A514" s="1"/>
      <c r="B514" s="2" t="s">
        <v>1345</v>
      </c>
      <c r="C514" s="835"/>
      <c r="D514" s="594"/>
      <c r="E514" s="598"/>
      <c r="F514" s="598"/>
      <c r="G514" s="598"/>
      <c r="H514" s="572"/>
      <c r="I514" s="599"/>
      <c r="J514" s="600">
        <f t="shared" ref="J514:J542" si="0">_xlfn.XLOOKUP(K514,$K$47:$K$508,$J$47:$J$508)</f>
        <v>1910990.89</v>
      </c>
      <c r="K514">
        <v>2</v>
      </c>
    </row>
    <row r="515" spans="1:11" x14ac:dyDescent="0.2">
      <c r="A515" s="1"/>
      <c r="B515" s="2"/>
      <c r="C515" s="835"/>
      <c r="D515" s="594"/>
      <c r="E515" s="598"/>
      <c r="F515" s="598"/>
      <c r="G515" s="598"/>
      <c r="H515" s="572"/>
      <c r="I515" s="599"/>
      <c r="J515" s="600"/>
      <c r="K515"/>
    </row>
    <row r="516" spans="1:11" x14ac:dyDescent="0.2">
      <c r="A516" s="1"/>
      <c r="B516" s="2" t="s">
        <v>1346</v>
      </c>
      <c r="C516" s="835"/>
      <c r="D516" s="594"/>
      <c r="E516" s="598"/>
      <c r="F516" s="598"/>
      <c r="G516" s="598"/>
      <c r="H516" s="572"/>
      <c r="I516" s="599"/>
      <c r="J516" s="600">
        <f t="shared" si="0"/>
        <v>183032.81</v>
      </c>
      <c r="K516">
        <v>3</v>
      </c>
    </row>
    <row r="517" spans="1:11" x14ac:dyDescent="0.2">
      <c r="A517" s="1"/>
      <c r="B517" s="2"/>
      <c r="C517" s="835"/>
      <c r="D517" s="594"/>
      <c r="E517" s="598"/>
      <c r="F517" s="598"/>
      <c r="G517" s="598"/>
      <c r="H517" s="572"/>
      <c r="I517" s="599"/>
      <c r="J517" s="600"/>
      <c r="K517"/>
    </row>
    <row r="518" spans="1:11" x14ac:dyDescent="0.2">
      <c r="A518" s="1"/>
      <c r="B518" s="2" t="s">
        <v>1347</v>
      </c>
      <c r="C518" s="835"/>
      <c r="D518" s="594"/>
      <c r="E518" s="598"/>
      <c r="F518" s="598"/>
      <c r="G518" s="598"/>
      <c r="H518" s="572"/>
      <c r="I518" s="599"/>
      <c r="J518" s="600">
        <f t="shared" si="0"/>
        <v>52505.23</v>
      </c>
      <c r="K518">
        <v>4</v>
      </c>
    </row>
    <row r="519" spans="1:11" x14ac:dyDescent="0.2">
      <c r="A519" s="1"/>
      <c r="B519" s="2"/>
      <c r="C519" s="835"/>
      <c r="D519" s="594"/>
      <c r="E519" s="598"/>
      <c r="F519" s="598"/>
      <c r="G519" s="598"/>
      <c r="H519" s="572"/>
      <c r="I519" s="599"/>
      <c r="J519" s="600"/>
      <c r="K519"/>
    </row>
    <row r="520" spans="1:11" x14ac:dyDescent="0.2">
      <c r="A520" s="1"/>
      <c r="B520" s="2" t="s">
        <v>1348</v>
      </c>
      <c r="C520" s="835"/>
      <c r="D520" s="594"/>
      <c r="E520" s="598"/>
      <c r="F520" s="598"/>
      <c r="G520" s="598"/>
      <c r="H520" s="572"/>
      <c r="I520" s="599"/>
      <c r="J520" s="600">
        <f t="shared" si="0"/>
        <v>1002960.69</v>
      </c>
      <c r="K520">
        <v>5</v>
      </c>
    </row>
    <row r="521" spans="1:11" x14ac:dyDescent="0.2">
      <c r="A521" s="1"/>
      <c r="B521" s="2"/>
      <c r="C521" s="835"/>
      <c r="D521" s="594"/>
      <c r="E521" s="598"/>
      <c r="F521" s="598"/>
      <c r="G521" s="598"/>
      <c r="H521" s="572"/>
      <c r="I521" s="599"/>
      <c r="J521" s="600"/>
      <c r="K521"/>
    </row>
    <row r="522" spans="1:11" x14ac:dyDescent="0.2">
      <c r="A522" s="1"/>
      <c r="B522" s="2" t="s">
        <v>1349</v>
      </c>
      <c r="C522" s="835"/>
      <c r="D522" s="594"/>
      <c r="E522" s="598"/>
      <c r="F522" s="598"/>
      <c r="G522" s="598"/>
      <c r="H522" s="572"/>
      <c r="I522" s="599"/>
      <c r="J522" s="600">
        <f t="shared" si="0"/>
        <v>163689.24</v>
      </c>
      <c r="K522">
        <v>6</v>
      </c>
    </row>
    <row r="523" spans="1:11" x14ac:dyDescent="0.2">
      <c r="A523" s="1"/>
      <c r="B523" s="2"/>
      <c r="C523" s="835"/>
      <c r="D523" s="594"/>
      <c r="E523" s="598"/>
      <c r="F523" s="598"/>
      <c r="G523" s="598"/>
      <c r="H523" s="572"/>
      <c r="I523" s="599"/>
      <c r="J523" s="600"/>
      <c r="K523"/>
    </row>
    <row r="524" spans="1:11" x14ac:dyDescent="0.2">
      <c r="A524" s="1"/>
      <c r="B524" s="2" t="s">
        <v>1350</v>
      </c>
      <c r="C524" s="835"/>
      <c r="D524" s="594"/>
      <c r="E524" s="598"/>
      <c r="F524" s="598"/>
      <c r="G524" s="598"/>
      <c r="H524" s="572"/>
      <c r="I524" s="599"/>
      <c r="J524" s="600">
        <f t="shared" si="0"/>
        <v>277782.43</v>
      </c>
      <c r="K524">
        <v>7</v>
      </c>
    </row>
    <row r="525" spans="1:11" x14ac:dyDescent="0.2">
      <c r="A525" s="1"/>
      <c r="B525" s="2"/>
      <c r="C525" s="835"/>
      <c r="D525" s="594"/>
      <c r="E525" s="598"/>
      <c r="F525" s="598"/>
      <c r="G525" s="598"/>
      <c r="H525" s="572"/>
      <c r="I525" s="599"/>
      <c r="J525" s="600"/>
      <c r="K525"/>
    </row>
    <row r="526" spans="1:11" x14ac:dyDescent="0.2">
      <c r="A526" s="1"/>
      <c r="B526" s="2" t="s">
        <v>1351</v>
      </c>
      <c r="C526" s="835"/>
      <c r="D526" s="594"/>
      <c r="E526" s="598"/>
      <c r="F526" s="598"/>
      <c r="G526" s="598"/>
      <c r="H526" s="572"/>
      <c r="I526" s="599"/>
      <c r="J526" s="600">
        <f t="shared" si="0"/>
        <v>178145.48</v>
      </c>
      <c r="K526">
        <v>8</v>
      </c>
    </row>
    <row r="527" spans="1:11" x14ac:dyDescent="0.2">
      <c r="A527" s="1"/>
      <c r="B527" s="2"/>
      <c r="C527" s="835"/>
      <c r="D527" s="594"/>
      <c r="E527" s="598"/>
      <c r="F527" s="598"/>
      <c r="G527" s="598"/>
      <c r="H527" s="572"/>
      <c r="I527" s="599"/>
      <c r="J527" s="600"/>
      <c r="K527"/>
    </row>
    <row r="528" spans="1:11" x14ac:dyDescent="0.2">
      <c r="A528" s="1"/>
      <c r="B528" s="2" t="s">
        <v>1352</v>
      </c>
      <c r="C528" s="835"/>
      <c r="D528" s="594"/>
      <c r="E528" s="598"/>
      <c r="F528" s="598"/>
      <c r="G528" s="598"/>
      <c r="H528" s="572"/>
      <c r="I528" s="599"/>
      <c r="J528" s="600">
        <f t="shared" si="0"/>
        <v>193268.97</v>
      </c>
      <c r="K528">
        <v>9</v>
      </c>
    </row>
    <row r="529" spans="1:11" x14ac:dyDescent="0.2">
      <c r="A529" s="1"/>
      <c r="B529" s="2"/>
      <c r="C529" s="835"/>
      <c r="D529" s="594"/>
      <c r="E529" s="598"/>
      <c r="F529" s="598"/>
      <c r="G529" s="598"/>
      <c r="H529" s="572"/>
      <c r="I529" s="599"/>
      <c r="J529" s="600"/>
      <c r="K529"/>
    </row>
    <row r="530" spans="1:11" x14ac:dyDescent="0.2">
      <c r="A530" s="1"/>
      <c r="B530" s="2" t="s">
        <v>1353</v>
      </c>
      <c r="C530" s="835"/>
      <c r="D530" s="594"/>
      <c r="E530" s="598"/>
      <c r="F530" s="598"/>
      <c r="G530" s="598"/>
      <c r="H530" s="572"/>
      <c r="I530" s="599"/>
      <c r="J530" s="600">
        <f t="shared" si="0"/>
        <v>272222.34000000003</v>
      </c>
      <c r="K530">
        <v>10</v>
      </c>
    </row>
    <row r="531" spans="1:11" x14ac:dyDescent="0.2">
      <c r="A531" s="1"/>
      <c r="B531" s="2"/>
      <c r="C531" s="835"/>
      <c r="D531" s="594"/>
      <c r="E531" s="598"/>
      <c r="F531" s="598"/>
      <c r="G531" s="598"/>
      <c r="H531" s="572"/>
      <c r="I531" s="599"/>
      <c r="J531" s="600"/>
      <c r="K531"/>
    </row>
    <row r="532" spans="1:11" x14ac:dyDescent="0.2">
      <c r="A532" s="1"/>
      <c r="B532" s="2" t="s">
        <v>1354</v>
      </c>
      <c r="C532" s="835"/>
      <c r="D532" s="594"/>
      <c r="E532" s="598"/>
      <c r="F532" s="598"/>
      <c r="G532" s="598"/>
      <c r="H532" s="572"/>
      <c r="I532" s="599"/>
      <c r="J532" s="600">
        <f t="shared" si="0"/>
        <v>643191.94999999995</v>
      </c>
      <c r="K532">
        <v>11</v>
      </c>
    </row>
    <row r="533" spans="1:11" x14ac:dyDescent="0.2">
      <c r="A533" s="1"/>
      <c r="B533" s="2"/>
      <c r="C533" s="835"/>
      <c r="D533" s="594"/>
      <c r="E533" s="598"/>
      <c r="F533" s="598"/>
      <c r="G533" s="598"/>
      <c r="H533" s="572"/>
      <c r="I533" s="599"/>
      <c r="J533" s="600"/>
      <c r="K533"/>
    </row>
    <row r="534" spans="1:11" x14ac:dyDescent="0.2">
      <c r="A534" s="65"/>
      <c r="B534" s="2" t="s">
        <v>1355</v>
      </c>
      <c r="C534" s="835"/>
      <c r="D534" s="594"/>
      <c r="E534" s="598"/>
      <c r="F534" s="598"/>
      <c r="G534" s="598"/>
      <c r="H534" s="572"/>
      <c r="I534" s="599"/>
      <c r="J534" s="600">
        <f t="shared" si="0"/>
        <v>100526.55</v>
      </c>
      <c r="K534">
        <v>12</v>
      </c>
    </row>
    <row r="535" spans="1:11" x14ac:dyDescent="0.2">
      <c r="A535" s="65"/>
      <c r="B535" s="36"/>
      <c r="C535" s="835"/>
      <c r="D535" s="594"/>
      <c r="E535" s="598"/>
      <c r="F535" s="598"/>
      <c r="G535" s="598"/>
      <c r="H535" s="572"/>
      <c r="I535" s="599"/>
      <c r="J535" s="600"/>
      <c r="K535"/>
    </row>
    <row r="536" spans="1:11" x14ac:dyDescent="0.2">
      <c r="A536" s="65"/>
      <c r="B536" s="2" t="s">
        <v>1356</v>
      </c>
      <c r="C536" s="835"/>
      <c r="D536" s="594"/>
      <c r="E536" s="598"/>
      <c r="F536" s="598"/>
      <c r="G536" s="598"/>
      <c r="H536" s="572"/>
      <c r="I536" s="599"/>
      <c r="J536" s="600">
        <f t="shared" si="0"/>
        <v>173475.01</v>
      </c>
      <c r="K536">
        <v>13</v>
      </c>
    </row>
    <row r="537" spans="1:11" x14ac:dyDescent="0.2">
      <c r="A537" s="65"/>
      <c r="B537" s="36"/>
      <c r="C537" s="835"/>
      <c r="D537" s="594"/>
      <c r="E537" s="598"/>
      <c r="F537" s="598"/>
      <c r="G537" s="598"/>
      <c r="H537" s="572"/>
      <c r="I537" s="599"/>
      <c r="J537" s="600"/>
      <c r="K537"/>
    </row>
    <row r="538" spans="1:11" x14ac:dyDescent="0.2">
      <c r="A538" s="65"/>
      <c r="B538" s="2" t="s">
        <v>1357</v>
      </c>
      <c r="C538" s="835"/>
      <c r="D538" s="594"/>
      <c r="E538" s="598"/>
      <c r="F538" s="598"/>
      <c r="G538" s="598"/>
      <c r="H538" s="572"/>
      <c r="I538" s="599"/>
      <c r="J538" s="600">
        <f t="shared" si="0"/>
        <v>59826.64</v>
      </c>
      <c r="K538">
        <v>14</v>
      </c>
    </row>
    <row r="539" spans="1:11" x14ac:dyDescent="0.2">
      <c r="A539" s="1"/>
      <c r="B539" s="30"/>
      <c r="C539" s="835"/>
      <c r="D539" s="594"/>
      <c r="E539" s="598"/>
      <c r="F539" s="598"/>
      <c r="G539" s="598"/>
      <c r="H539" s="572"/>
      <c r="I539" s="599"/>
      <c r="J539" s="600"/>
      <c r="K539"/>
    </row>
    <row r="540" spans="1:11" x14ac:dyDescent="0.2">
      <c r="A540" s="1"/>
      <c r="B540" s="2" t="s">
        <v>1358</v>
      </c>
      <c r="C540" s="835"/>
      <c r="D540" s="594"/>
      <c r="E540" s="598"/>
      <c r="F540" s="598"/>
      <c r="G540" s="598"/>
      <c r="H540" s="572"/>
      <c r="I540" s="599"/>
      <c r="J540" s="600">
        <f t="shared" si="0"/>
        <v>50485.67</v>
      </c>
      <c r="K540">
        <v>15</v>
      </c>
    </row>
    <row r="541" spans="1:11" x14ac:dyDescent="0.2">
      <c r="A541" s="1"/>
      <c r="B541" s="2"/>
      <c r="C541" s="835"/>
      <c r="D541" s="594"/>
      <c r="E541" s="598"/>
      <c r="F541" s="598"/>
      <c r="G541" s="598"/>
      <c r="H541" s="572"/>
      <c r="I541" s="599"/>
      <c r="J541" s="600"/>
    </row>
    <row r="542" spans="1:11" x14ac:dyDescent="0.2">
      <c r="A542" s="1"/>
      <c r="B542" s="2" t="s">
        <v>1359</v>
      </c>
      <c r="C542" s="835"/>
      <c r="D542" s="594"/>
      <c r="E542" s="598"/>
      <c r="F542" s="598"/>
      <c r="G542" s="598"/>
      <c r="H542" s="572"/>
      <c r="I542" s="599"/>
      <c r="J542" s="600">
        <f t="shared" si="0"/>
        <v>0</v>
      </c>
      <c r="K542" s="577">
        <v>16</v>
      </c>
    </row>
    <row r="543" spans="1:11" ht="6" customHeight="1" x14ac:dyDescent="0.2">
      <c r="A543" s="1"/>
      <c r="B543" s="2"/>
      <c r="C543" s="835"/>
      <c r="D543" s="594"/>
      <c r="E543" s="598"/>
      <c r="F543" s="598"/>
      <c r="G543" s="598"/>
      <c r="H543" s="572"/>
      <c r="I543" s="599"/>
      <c r="J543" s="600"/>
    </row>
    <row r="544" spans="1:11" ht="6" customHeight="1" x14ac:dyDescent="0.2">
      <c r="A544" s="1"/>
      <c r="B544" s="2"/>
      <c r="C544" s="835"/>
      <c r="D544" s="594"/>
      <c r="E544" s="598"/>
      <c r="F544" s="598"/>
      <c r="G544" s="598"/>
      <c r="H544" s="572"/>
      <c r="I544" s="599"/>
      <c r="J544" s="600"/>
    </row>
    <row r="545" spans="1:11" ht="6" customHeight="1" x14ac:dyDescent="0.2">
      <c r="A545" s="1"/>
      <c r="B545" s="2"/>
      <c r="C545" s="835"/>
      <c r="D545" s="594"/>
      <c r="E545" s="598"/>
      <c r="F545" s="598"/>
      <c r="G545" s="598"/>
      <c r="H545" s="572"/>
      <c r="I545" s="599"/>
      <c r="J545" s="600"/>
    </row>
    <row r="546" spans="1:11" ht="4.5" customHeight="1" x14ac:dyDescent="0.2">
      <c r="A546" s="1"/>
      <c r="B546" s="2"/>
      <c r="C546" s="835"/>
      <c r="D546" s="594"/>
      <c r="E546" s="598"/>
      <c r="F546" s="598"/>
      <c r="G546" s="598"/>
      <c r="H546" s="572"/>
      <c r="I546" s="599"/>
      <c r="J546" s="600"/>
    </row>
    <row r="547" spans="1:11" s="8" customFormat="1" ht="32.1" customHeight="1" thickBot="1" x14ac:dyDescent="0.3">
      <c r="A547" s="66"/>
      <c r="B547" s="32" t="str">
        <f>A3&amp;" 
TOTAL CARRIED TO SUMMARY (US$)"</f>
        <v>DIVISION 21 - FIRE SUPPRESSION 
TOTAL CARRIED TO SUMMARY (US$)</v>
      </c>
      <c r="C547" s="836"/>
      <c r="D547" s="601"/>
      <c r="E547" s="602"/>
      <c r="F547" s="602"/>
      <c r="G547" s="602"/>
      <c r="H547" s="603"/>
      <c r="I547" s="604"/>
      <c r="J547" s="604">
        <f>SUM(J509:J546)</f>
        <v>7515540.3200000003</v>
      </c>
      <c r="K547" s="617"/>
    </row>
    <row r="548" spans="1:11" ht="15" thickTop="1" x14ac:dyDescent="0.2"/>
  </sheetData>
  <autoFilter ref="A8:J508" xr:uid="{F8D1DCD6-5DEF-4FD5-B454-06A5500ED1FF}"/>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F064-5FD9-48C9-941C-AA8A10AB0B00}">
  <sheetPr>
    <pageSetUpPr fitToPage="1"/>
  </sheetPr>
  <dimension ref="A1:K853"/>
  <sheetViews>
    <sheetView showGridLines="0" view="pageBreakPreview" zoomScale="90" zoomScaleNormal="100" zoomScaleSheetLayoutView="90" workbookViewId="0">
      <pane ySplit="7" topLeftCell="A8"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850" customWidth="1"/>
    <col min="4" max="4" width="7.83203125" style="618" customWidth="1"/>
    <col min="5" max="8" width="15.83203125" style="619" customWidth="1"/>
    <col min="9" max="9" width="18.83203125" style="619" customWidth="1"/>
    <col min="10" max="10" width="20.83203125" style="619" customWidth="1"/>
    <col min="11" max="11" width="0" style="577" hidden="1" customWidth="1"/>
    <col min="12" max="16384" width="9.33203125" style="5"/>
  </cols>
  <sheetData>
    <row r="1" spans="1:11" ht="15" x14ac:dyDescent="0.2">
      <c r="A1" s="922" t="str">
        <f>[3]Cover!A15&amp;" - "&amp;[3]Cover!A17</f>
        <v>BILL NO 3 - MAIN TERMINAL BUILDING</v>
      </c>
      <c r="B1" s="922"/>
      <c r="C1" s="922"/>
      <c r="D1" s="922"/>
      <c r="E1" s="922"/>
      <c r="F1" s="922"/>
      <c r="G1" s="922"/>
      <c r="H1" s="922"/>
      <c r="I1" s="922"/>
      <c r="J1" s="922"/>
      <c r="K1" s="575"/>
    </row>
    <row r="2" spans="1:11" ht="10.15" customHeight="1" x14ac:dyDescent="0.2">
      <c r="A2" s="922"/>
      <c r="B2" s="922"/>
      <c r="C2" s="922"/>
      <c r="D2" s="922"/>
      <c r="E2" s="922"/>
      <c r="F2" s="922"/>
      <c r="G2" s="922"/>
      <c r="H2" s="922"/>
      <c r="I2" s="922"/>
      <c r="J2" s="922"/>
    </row>
    <row r="3" spans="1:11" ht="15" x14ac:dyDescent="0.2">
      <c r="A3" s="922" t="s">
        <v>1360</v>
      </c>
      <c r="B3" s="922"/>
      <c r="C3" s="922"/>
      <c r="D3" s="922"/>
      <c r="E3" s="922"/>
      <c r="F3" s="922"/>
      <c r="G3" s="922"/>
      <c r="H3" s="922"/>
      <c r="I3" s="922"/>
      <c r="J3" s="922"/>
    </row>
    <row r="4" spans="1:11" ht="10.15" customHeight="1" thickBot="1" x14ac:dyDescent="0.25">
      <c r="A4" s="24"/>
      <c r="B4" s="25"/>
      <c r="C4" s="851"/>
      <c r="D4" s="578"/>
      <c r="E4" s="579"/>
      <c r="F4" s="579"/>
      <c r="G4" s="579"/>
      <c r="H4" s="579"/>
      <c r="I4" s="579"/>
      <c r="J4" s="579"/>
    </row>
    <row r="5" spans="1:11" s="10" customFormat="1" ht="15.75" thickTop="1" x14ac:dyDescent="0.2">
      <c r="A5" s="923" t="s">
        <v>65</v>
      </c>
      <c r="B5" s="925" t="s">
        <v>66</v>
      </c>
      <c r="C5" s="949" t="s">
        <v>67</v>
      </c>
      <c r="D5" s="951" t="s">
        <v>68</v>
      </c>
      <c r="E5" s="954" t="s">
        <v>69</v>
      </c>
      <c r="F5" s="954"/>
      <c r="G5" s="954"/>
      <c r="H5" s="954"/>
      <c r="I5" s="955"/>
      <c r="J5" s="580" t="s">
        <v>70</v>
      </c>
      <c r="K5" s="576"/>
    </row>
    <row r="6" spans="1:11" s="10" customFormat="1" ht="30" x14ac:dyDescent="0.2">
      <c r="A6" s="937"/>
      <c r="B6" s="935"/>
      <c r="C6" s="950"/>
      <c r="D6" s="952"/>
      <c r="E6" s="582" t="s">
        <v>71</v>
      </c>
      <c r="F6" s="583" t="s">
        <v>72</v>
      </c>
      <c r="G6" s="583" t="s">
        <v>73</v>
      </c>
      <c r="H6" s="583" t="s">
        <v>74</v>
      </c>
      <c r="I6" s="584" t="s">
        <v>75</v>
      </c>
      <c r="J6" s="585" t="s">
        <v>76</v>
      </c>
      <c r="K6" s="576"/>
    </row>
    <row r="7" spans="1:11" s="9" customFormat="1" ht="15" thickBot="1" x14ac:dyDescent="0.25">
      <c r="A7" s="938"/>
      <c r="B7" s="936"/>
      <c r="C7" s="833" t="s">
        <v>77</v>
      </c>
      <c r="D7" s="953"/>
      <c r="E7" s="587" t="s">
        <v>78</v>
      </c>
      <c r="F7" s="587" t="s">
        <v>79</v>
      </c>
      <c r="G7" s="587" t="s">
        <v>80</v>
      </c>
      <c r="H7" s="586" t="s">
        <v>81</v>
      </c>
      <c r="I7" s="588" t="s">
        <v>82</v>
      </c>
      <c r="J7" s="588" t="s">
        <v>83</v>
      </c>
      <c r="K7" s="581"/>
    </row>
    <row r="8" spans="1:11" ht="15.75" thickTop="1" x14ac:dyDescent="0.25">
      <c r="A8" s="279"/>
      <c r="B8" s="34"/>
      <c r="C8" s="835"/>
      <c r="D8" s="606"/>
      <c r="E8" s="572"/>
      <c r="F8" s="590"/>
      <c r="G8" s="590"/>
      <c r="H8" s="591"/>
      <c r="I8" s="592"/>
      <c r="J8" s="593"/>
    </row>
    <row r="9" spans="1:11" s="4" customFormat="1" ht="15" x14ac:dyDescent="0.2">
      <c r="A9" s="41"/>
      <c r="B9" s="60" t="s">
        <v>1361</v>
      </c>
      <c r="C9" s="835"/>
      <c r="D9" s="606"/>
      <c r="E9" s="572"/>
      <c r="F9" s="598"/>
      <c r="G9" s="598"/>
      <c r="H9" s="572"/>
      <c r="I9" s="599"/>
      <c r="J9" s="600"/>
      <c r="K9" s="575"/>
    </row>
    <row r="10" spans="1:11" s="4" customFormat="1" x14ac:dyDescent="0.2">
      <c r="A10" s="41"/>
      <c r="B10" s="38"/>
      <c r="C10" s="835"/>
      <c r="D10" s="606"/>
      <c r="E10" s="572"/>
      <c r="F10" s="598"/>
      <c r="G10" s="598"/>
      <c r="H10" s="572"/>
      <c r="I10" s="599"/>
      <c r="J10" s="600"/>
      <c r="K10" s="575"/>
    </row>
    <row r="11" spans="1:11" s="4" customFormat="1" ht="15" x14ac:dyDescent="0.2">
      <c r="A11" s="41"/>
      <c r="B11" s="45" t="s">
        <v>1362</v>
      </c>
      <c r="C11" s="835"/>
      <c r="D11" s="606"/>
      <c r="E11" s="572"/>
      <c r="F11" s="598"/>
      <c r="G11" s="598"/>
      <c r="H11" s="572"/>
      <c r="I11" s="599"/>
      <c r="J11" s="600"/>
      <c r="K11" s="575"/>
    </row>
    <row r="12" spans="1:11" s="4" customFormat="1" x14ac:dyDescent="0.2">
      <c r="A12" s="41"/>
      <c r="B12" s="38"/>
      <c r="C12" s="835"/>
      <c r="D12" s="606"/>
      <c r="E12" s="572"/>
      <c r="F12" s="598"/>
      <c r="G12" s="598"/>
      <c r="H12" s="572"/>
      <c r="I12" s="599"/>
      <c r="J12" s="600"/>
      <c r="K12" s="575"/>
    </row>
    <row r="13" spans="1:11" s="4" customFormat="1" ht="28.5" x14ac:dyDescent="0.2">
      <c r="A13" s="41"/>
      <c r="B13" s="280" t="s">
        <v>1363</v>
      </c>
      <c r="C13" s="835"/>
      <c r="D13" s="606"/>
      <c r="E13" s="572"/>
      <c r="F13" s="598"/>
      <c r="G13" s="598"/>
      <c r="H13" s="572"/>
      <c r="I13" s="599"/>
      <c r="J13" s="600"/>
      <c r="K13" s="575"/>
    </row>
    <row r="14" spans="1:11" s="4" customFormat="1" x14ac:dyDescent="0.2">
      <c r="A14" s="41"/>
      <c r="B14" s="280"/>
      <c r="C14" s="835"/>
      <c r="D14" s="606"/>
      <c r="E14" s="620"/>
      <c r="F14" s="598"/>
      <c r="G14" s="598"/>
      <c r="H14" s="572"/>
      <c r="I14" s="599"/>
      <c r="J14" s="600"/>
      <c r="K14" s="575"/>
    </row>
    <row r="15" spans="1:11" s="4" customFormat="1" x14ac:dyDescent="0.2">
      <c r="A15" s="28" t="s">
        <v>77</v>
      </c>
      <c r="B15" s="75" t="s">
        <v>1364</v>
      </c>
      <c r="C15" s="835">
        <v>1554</v>
      </c>
      <c r="D15" s="606" t="s">
        <v>98</v>
      </c>
      <c r="E15" s="572">
        <v>7.71</v>
      </c>
      <c r="F15" s="597">
        <v>0.55000000000000004</v>
      </c>
      <c r="G15" s="597">
        <v>1.65</v>
      </c>
      <c r="H15" s="594">
        <v>1.1000000000000001</v>
      </c>
      <c r="I15" s="573">
        <f>+E15+F15+G15+H15</f>
        <v>11.01</v>
      </c>
      <c r="J15" s="574">
        <f>I15*C15</f>
        <v>17109.54</v>
      </c>
      <c r="K15" s="575"/>
    </row>
    <row r="16" spans="1:11" s="4" customFormat="1" x14ac:dyDescent="0.2">
      <c r="A16" s="41"/>
      <c r="B16" s="75"/>
      <c r="C16" s="835"/>
      <c r="D16" s="606"/>
      <c r="E16" s="620"/>
      <c r="F16" s="598"/>
      <c r="G16" s="598"/>
      <c r="H16" s="572"/>
      <c r="I16" s="599"/>
      <c r="J16" s="600"/>
      <c r="K16" s="575"/>
    </row>
    <row r="17" spans="1:11" s="4" customFormat="1" x14ac:dyDescent="0.2">
      <c r="A17" s="28" t="s">
        <v>78</v>
      </c>
      <c r="B17" s="75" t="s">
        <v>1199</v>
      </c>
      <c r="C17" s="835">
        <v>609</v>
      </c>
      <c r="D17" s="606" t="s">
        <v>98</v>
      </c>
      <c r="E17" s="572">
        <v>8.48</v>
      </c>
      <c r="F17" s="597">
        <v>0.61</v>
      </c>
      <c r="G17" s="597">
        <v>1.82</v>
      </c>
      <c r="H17" s="594">
        <v>1.21</v>
      </c>
      <c r="I17" s="573">
        <f>+E17+F17+G17+H17</f>
        <v>12.12</v>
      </c>
      <c r="J17" s="574">
        <f>I17*C17</f>
        <v>7381.08</v>
      </c>
      <c r="K17" s="575"/>
    </row>
    <row r="18" spans="1:11" s="4" customFormat="1" x14ac:dyDescent="0.2">
      <c r="A18" s="41"/>
      <c r="B18" s="75"/>
      <c r="C18" s="835"/>
      <c r="D18" s="606"/>
      <c r="E18" s="620"/>
      <c r="F18" s="598"/>
      <c r="G18" s="598"/>
      <c r="H18" s="572"/>
      <c r="I18" s="599"/>
      <c r="J18" s="600"/>
      <c r="K18" s="575"/>
    </row>
    <row r="19" spans="1:11" s="4" customFormat="1" x14ac:dyDescent="0.2">
      <c r="A19" s="28" t="s">
        <v>79</v>
      </c>
      <c r="B19" s="75" t="s">
        <v>1200</v>
      </c>
      <c r="C19" s="835">
        <v>511</v>
      </c>
      <c r="D19" s="606" t="s">
        <v>98</v>
      </c>
      <c r="E19" s="572">
        <v>8.9700000000000006</v>
      </c>
      <c r="F19" s="597">
        <v>0.64</v>
      </c>
      <c r="G19" s="597">
        <v>1.92</v>
      </c>
      <c r="H19" s="594">
        <v>1.28</v>
      </c>
      <c r="I19" s="573">
        <f>+E19+F19+G19+H19</f>
        <v>12.81</v>
      </c>
      <c r="J19" s="574">
        <f>I19*C19</f>
        <v>6545.91</v>
      </c>
      <c r="K19" s="575"/>
    </row>
    <row r="20" spans="1:11" s="4" customFormat="1" x14ac:dyDescent="0.2">
      <c r="A20" s="41"/>
      <c r="B20" s="75"/>
      <c r="C20" s="835"/>
      <c r="D20" s="606"/>
      <c r="E20" s="620"/>
      <c r="F20" s="598"/>
      <c r="G20" s="598"/>
      <c r="H20" s="572"/>
      <c r="I20" s="599"/>
      <c r="J20" s="600"/>
      <c r="K20" s="575"/>
    </row>
    <row r="21" spans="1:11" s="4" customFormat="1" x14ac:dyDescent="0.2">
      <c r="A21" s="28" t="s">
        <v>80</v>
      </c>
      <c r="B21" s="75" t="s">
        <v>1201</v>
      </c>
      <c r="C21" s="835">
        <v>1082</v>
      </c>
      <c r="D21" s="606" t="s">
        <v>98</v>
      </c>
      <c r="E21" s="572">
        <v>9.9600000000000009</v>
      </c>
      <c r="F21" s="597">
        <v>0.71</v>
      </c>
      <c r="G21" s="597">
        <v>2.13</v>
      </c>
      <c r="H21" s="594">
        <v>1.42</v>
      </c>
      <c r="I21" s="573">
        <f>+E21+F21+G21+H21</f>
        <v>14.22</v>
      </c>
      <c r="J21" s="574">
        <f>I21*C21</f>
        <v>15386.04</v>
      </c>
      <c r="K21" s="575"/>
    </row>
    <row r="22" spans="1:11" s="4" customFormat="1" x14ac:dyDescent="0.2">
      <c r="A22" s="41"/>
      <c r="B22" s="75"/>
      <c r="C22" s="835"/>
      <c r="D22" s="606"/>
      <c r="E22" s="620"/>
      <c r="F22" s="598"/>
      <c r="G22" s="598"/>
      <c r="H22" s="572"/>
      <c r="I22" s="599"/>
      <c r="J22" s="600"/>
      <c r="K22" s="575"/>
    </row>
    <row r="23" spans="1:11" s="4" customFormat="1" x14ac:dyDescent="0.2">
      <c r="A23" s="28" t="s">
        <v>81</v>
      </c>
      <c r="B23" s="75" t="s">
        <v>1202</v>
      </c>
      <c r="C23" s="835">
        <v>748</v>
      </c>
      <c r="D23" s="606" t="s">
        <v>98</v>
      </c>
      <c r="E23" s="572">
        <v>11.48</v>
      </c>
      <c r="F23" s="597">
        <v>0.82</v>
      </c>
      <c r="G23" s="597">
        <v>2.46</v>
      </c>
      <c r="H23" s="594">
        <v>1.64</v>
      </c>
      <c r="I23" s="573">
        <f>+E23+F23+G23+H23</f>
        <v>16.399999999999999</v>
      </c>
      <c r="J23" s="574">
        <f>I23*C23</f>
        <v>12267.2</v>
      </c>
      <c r="K23" s="575"/>
    </row>
    <row r="24" spans="1:11" s="4" customFormat="1" x14ac:dyDescent="0.2">
      <c r="A24" s="41"/>
      <c r="B24" s="3"/>
      <c r="C24" s="835"/>
      <c r="D24" s="606"/>
      <c r="E24" s="620"/>
      <c r="F24" s="598"/>
      <c r="G24" s="598"/>
      <c r="H24" s="572"/>
      <c r="I24" s="599"/>
      <c r="J24" s="600"/>
      <c r="K24" s="575"/>
    </row>
    <row r="25" spans="1:11" s="4" customFormat="1" x14ac:dyDescent="0.2">
      <c r="A25" s="28" t="s">
        <v>92</v>
      </c>
      <c r="B25" s="75" t="s">
        <v>1365</v>
      </c>
      <c r="C25" s="835">
        <v>882</v>
      </c>
      <c r="D25" s="606" t="s">
        <v>98</v>
      </c>
      <c r="E25" s="572">
        <v>13.53</v>
      </c>
      <c r="F25" s="597">
        <v>0.97</v>
      </c>
      <c r="G25" s="597">
        <v>2.9</v>
      </c>
      <c r="H25" s="594">
        <v>1.93</v>
      </c>
      <c r="I25" s="573">
        <f>+E25+F25+G25+H25</f>
        <v>19.329999999999998</v>
      </c>
      <c r="J25" s="574">
        <f>I25*C25</f>
        <v>17049.060000000001</v>
      </c>
      <c r="K25" s="575"/>
    </row>
    <row r="26" spans="1:11" s="4" customFormat="1" x14ac:dyDescent="0.2">
      <c r="A26" s="41"/>
      <c r="B26" s="3"/>
      <c r="C26" s="835"/>
      <c r="D26" s="606"/>
      <c r="E26" s="620"/>
      <c r="F26" s="598"/>
      <c r="G26" s="598"/>
      <c r="H26" s="572"/>
      <c r="I26" s="599"/>
      <c r="J26" s="600"/>
      <c r="K26" s="575"/>
    </row>
    <row r="27" spans="1:11" s="4" customFormat="1" x14ac:dyDescent="0.2">
      <c r="A27" s="28" t="s">
        <v>94</v>
      </c>
      <c r="B27" s="75" t="s">
        <v>1366</v>
      </c>
      <c r="C27" s="835">
        <v>882</v>
      </c>
      <c r="D27" s="606" t="s">
        <v>98</v>
      </c>
      <c r="E27" s="572">
        <v>14.9</v>
      </c>
      <c r="F27" s="597">
        <v>1.06</v>
      </c>
      <c r="G27" s="597">
        <v>3.19</v>
      </c>
      <c r="H27" s="594">
        <v>2.13</v>
      </c>
      <c r="I27" s="573">
        <f>+E27+F27+G27+H27</f>
        <v>21.28</v>
      </c>
      <c r="J27" s="574">
        <f>I27*C27</f>
        <v>18768.96</v>
      </c>
      <c r="K27" s="575"/>
    </row>
    <row r="28" spans="1:11" s="4" customFormat="1" x14ac:dyDescent="0.2">
      <c r="A28" s="41"/>
      <c r="B28" s="3"/>
      <c r="C28" s="835"/>
      <c r="D28" s="606"/>
      <c r="E28" s="620"/>
      <c r="F28" s="598"/>
      <c r="G28" s="598"/>
      <c r="H28" s="572"/>
      <c r="I28" s="599"/>
      <c r="J28" s="600"/>
      <c r="K28" s="575"/>
    </row>
    <row r="29" spans="1:11" s="4" customFormat="1" x14ac:dyDescent="0.2">
      <c r="A29" s="28" t="s">
        <v>96</v>
      </c>
      <c r="B29" s="75" t="s">
        <v>1367</v>
      </c>
      <c r="C29" s="835">
        <v>378</v>
      </c>
      <c r="D29" s="606" t="s">
        <v>98</v>
      </c>
      <c r="E29" s="572">
        <v>21.37</v>
      </c>
      <c r="F29" s="597">
        <v>1.53</v>
      </c>
      <c r="G29" s="597">
        <v>4.58</v>
      </c>
      <c r="H29" s="594">
        <v>3.05</v>
      </c>
      <c r="I29" s="573">
        <f>+E29+F29+G29+H29</f>
        <v>30.53</v>
      </c>
      <c r="J29" s="574">
        <f>I29*C29</f>
        <v>11540.34</v>
      </c>
      <c r="K29" s="575"/>
    </row>
    <row r="30" spans="1:11" s="4" customFormat="1" x14ac:dyDescent="0.2">
      <c r="A30" s="41"/>
      <c r="B30" s="3"/>
      <c r="C30" s="835"/>
      <c r="D30" s="606"/>
      <c r="E30" s="620"/>
      <c r="F30" s="598"/>
      <c r="G30" s="598"/>
      <c r="H30" s="572"/>
      <c r="I30" s="599"/>
      <c r="J30" s="600"/>
      <c r="K30" s="575"/>
    </row>
    <row r="31" spans="1:11" s="4" customFormat="1" x14ac:dyDescent="0.2">
      <c r="A31" s="28" t="s">
        <v>99</v>
      </c>
      <c r="B31" s="75" t="s">
        <v>1368</v>
      </c>
      <c r="C31" s="835">
        <v>329</v>
      </c>
      <c r="D31" s="606" t="s">
        <v>98</v>
      </c>
      <c r="E31" s="572">
        <v>21.37</v>
      </c>
      <c r="F31" s="597">
        <v>1.53</v>
      </c>
      <c r="G31" s="597">
        <v>4.58</v>
      </c>
      <c r="H31" s="594">
        <v>3.05</v>
      </c>
      <c r="I31" s="573">
        <f>+E31+F31+G31+H31</f>
        <v>30.53</v>
      </c>
      <c r="J31" s="574">
        <f>I31*C31</f>
        <v>10044.370000000001</v>
      </c>
      <c r="K31" s="575"/>
    </row>
    <row r="32" spans="1:11" s="4" customFormat="1" x14ac:dyDescent="0.2">
      <c r="A32" s="41"/>
      <c r="B32" s="3"/>
      <c r="C32" s="835"/>
      <c r="D32" s="606"/>
      <c r="E32" s="620"/>
      <c r="F32" s="598"/>
      <c r="G32" s="598"/>
      <c r="H32" s="572"/>
      <c r="I32" s="599"/>
      <c r="J32" s="600"/>
      <c r="K32" s="575"/>
    </row>
    <row r="33" spans="1:11" s="4" customFormat="1" x14ac:dyDescent="0.2">
      <c r="A33" s="28" t="s">
        <v>101</v>
      </c>
      <c r="B33" s="75" t="s">
        <v>1369</v>
      </c>
      <c r="C33" s="835">
        <v>293</v>
      </c>
      <c r="D33" s="606" t="s">
        <v>98</v>
      </c>
      <c r="E33" s="572">
        <v>28.4</v>
      </c>
      <c r="F33" s="597">
        <v>2.0299999999999998</v>
      </c>
      <c r="G33" s="597">
        <v>6.09</v>
      </c>
      <c r="H33" s="594">
        <v>4.0599999999999996</v>
      </c>
      <c r="I33" s="573">
        <f>+E33+F33+G33+H33</f>
        <v>40.58</v>
      </c>
      <c r="J33" s="574">
        <f>I33*C33</f>
        <v>11889.94</v>
      </c>
      <c r="K33" s="575"/>
    </row>
    <row r="34" spans="1:11" s="4" customFormat="1" x14ac:dyDescent="0.2">
      <c r="A34" s="41"/>
      <c r="B34" s="75"/>
      <c r="C34" s="835"/>
      <c r="D34" s="606"/>
      <c r="E34" s="620"/>
      <c r="F34" s="598"/>
      <c r="G34" s="598"/>
      <c r="H34" s="572"/>
      <c r="I34" s="599"/>
      <c r="J34" s="600"/>
      <c r="K34" s="575"/>
    </row>
    <row r="35" spans="1:11" s="4" customFormat="1" x14ac:dyDescent="0.2">
      <c r="A35" s="28" t="s">
        <v>103</v>
      </c>
      <c r="B35" s="75" t="s">
        <v>1205</v>
      </c>
      <c r="C35" s="835">
        <v>37</v>
      </c>
      <c r="D35" s="606" t="s">
        <v>98</v>
      </c>
      <c r="E35" s="572">
        <v>81.06</v>
      </c>
      <c r="F35" s="597">
        <v>5.79</v>
      </c>
      <c r="G35" s="597">
        <v>17.37</v>
      </c>
      <c r="H35" s="594">
        <v>11.58</v>
      </c>
      <c r="I35" s="573">
        <f>+E35+F35+G35+H35</f>
        <v>115.8</v>
      </c>
      <c r="J35" s="574">
        <f>I35*C35</f>
        <v>4284.6000000000004</v>
      </c>
      <c r="K35" s="575"/>
    </row>
    <row r="36" spans="1:11" s="4" customFormat="1" x14ac:dyDescent="0.2">
      <c r="A36" s="28"/>
      <c r="B36" s="75"/>
      <c r="C36" s="835"/>
      <c r="D36" s="606"/>
      <c r="E36" s="620"/>
      <c r="F36" s="598"/>
      <c r="G36" s="598"/>
      <c r="H36" s="572"/>
      <c r="I36" s="599"/>
      <c r="J36" s="600"/>
      <c r="K36" s="575"/>
    </row>
    <row r="37" spans="1:11" s="4" customFormat="1" x14ac:dyDescent="0.2">
      <c r="A37" s="28"/>
      <c r="B37" s="75"/>
      <c r="C37" s="835"/>
      <c r="D37" s="606"/>
      <c r="E37" s="620"/>
      <c r="F37" s="598"/>
      <c r="G37" s="598"/>
      <c r="H37" s="572"/>
      <c r="I37" s="599"/>
      <c r="J37" s="600"/>
      <c r="K37" s="575"/>
    </row>
    <row r="38" spans="1:11" s="4" customFormat="1" hidden="1" x14ac:dyDescent="0.2">
      <c r="A38" s="28"/>
      <c r="B38" s="75"/>
      <c r="C38" s="835"/>
      <c r="D38" s="606"/>
      <c r="E38" s="620"/>
      <c r="F38" s="598"/>
      <c r="G38" s="598"/>
      <c r="H38" s="572"/>
      <c r="I38" s="599"/>
      <c r="J38" s="600"/>
      <c r="K38" s="575"/>
    </row>
    <row r="39" spans="1:11" s="4" customFormat="1" hidden="1" x14ac:dyDescent="0.2">
      <c r="A39" s="28"/>
      <c r="B39" s="75"/>
      <c r="C39" s="835"/>
      <c r="D39" s="606"/>
      <c r="E39" s="620"/>
      <c r="F39" s="598"/>
      <c r="G39" s="598"/>
      <c r="H39" s="572"/>
      <c r="I39" s="599"/>
      <c r="J39" s="600"/>
      <c r="K39" s="575"/>
    </row>
    <row r="40" spans="1:11" s="4" customFormat="1" x14ac:dyDescent="0.2">
      <c r="A40" s="28"/>
      <c r="B40" s="75"/>
      <c r="C40" s="835"/>
      <c r="D40" s="606"/>
      <c r="E40" s="620"/>
      <c r="F40" s="598"/>
      <c r="G40" s="598"/>
      <c r="H40" s="572"/>
      <c r="I40" s="599"/>
      <c r="J40" s="600"/>
      <c r="K40" s="575"/>
    </row>
    <row r="41" spans="1:11" s="4" customFormat="1" x14ac:dyDescent="0.2">
      <c r="A41" s="28"/>
      <c r="B41" s="75"/>
      <c r="C41" s="835"/>
      <c r="D41" s="606"/>
      <c r="E41" s="572"/>
      <c r="F41" s="598"/>
      <c r="G41" s="598"/>
      <c r="H41" s="572"/>
      <c r="I41" s="599"/>
      <c r="J41" s="600"/>
      <c r="K41" s="575"/>
    </row>
    <row r="42" spans="1:11" s="4" customFormat="1" x14ac:dyDescent="0.2">
      <c r="A42" s="28"/>
      <c r="B42" s="75"/>
      <c r="C42" s="835"/>
      <c r="D42" s="606"/>
      <c r="E42" s="572"/>
      <c r="F42" s="598"/>
      <c r="G42" s="598"/>
      <c r="H42" s="572"/>
      <c r="I42" s="599"/>
      <c r="J42" s="600"/>
      <c r="K42" s="575"/>
    </row>
    <row r="43" spans="1:11" s="4" customFormat="1" x14ac:dyDescent="0.2">
      <c r="A43" s="28"/>
      <c r="B43" s="75"/>
      <c r="C43" s="835"/>
      <c r="D43" s="606"/>
      <c r="E43" s="572"/>
      <c r="F43" s="598"/>
      <c r="G43" s="598"/>
      <c r="H43" s="572"/>
      <c r="I43" s="599"/>
      <c r="J43" s="600"/>
      <c r="K43" s="575"/>
    </row>
    <row r="44" spans="1:11" s="4" customFormat="1" x14ac:dyDescent="0.2">
      <c r="A44" s="28"/>
      <c r="B44" s="75"/>
      <c r="C44" s="835"/>
      <c r="D44" s="606"/>
      <c r="E44" s="572"/>
      <c r="F44" s="598"/>
      <c r="G44" s="598"/>
      <c r="H44" s="572"/>
      <c r="I44" s="599"/>
      <c r="J44" s="600"/>
      <c r="K44" s="575"/>
    </row>
    <row r="45" spans="1:11" s="4" customFormat="1" ht="12" customHeight="1" x14ac:dyDescent="0.2">
      <c r="A45" s="41"/>
      <c r="B45" s="38"/>
      <c r="C45" s="835"/>
      <c r="D45" s="606"/>
      <c r="E45" s="572"/>
      <c r="F45" s="598"/>
      <c r="G45" s="598"/>
      <c r="H45" s="572"/>
      <c r="I45" s="599"/>
      <c r="J45" s="600"/>
      <c r="K45" s="575"/>
    </row>
    <row r="46" spans="1:11" ht="15.75" thickBot="1" x14ac:dyDescent="0.3">
      <c r="A46" s="54"/>
      <c r="B46" s="56" t="s">
        <v>111</v>
      </c>
      <c r="C46" s="836"/>
      <c r="D46" s="611"/>
      <c r="E46" s="603"/>
      <c r="F46" s="602"/>
      <c r="G46" s="602"/>
      <c r="H46" s="603"/>
      <c r="I46" s="604"/>
      <c r="J46" s="604">
        <f>SUM(J10:J45)</f>
        <v>132267.04</v>
      </c>
      <c r="K46" s="577">
        <v>1</v>
      </c>
    </row>
    <row r="47" spans="1:11" ht="15.75" thickTop="1" x14ac:dyDescent="0.25">
      <c r="A47" s="281"/>
      <c r="B47" s="59"/>
      <c r="C47" s="834"/>
      <c r="D47" s="622"/>
      <c r="E47" s="623"/>
      <c r="F47" s="624"/>
      <c r="G47" s="624"/>
      <c r="H47" s="623"/>
      <c r="I47" s="625"/>
      <c r="J47" s="626"/>
    </row>
    <row r="48" spans="1:11" s="4" customFormat="1" ht="15" x14ac:dyDescent="0.2">
      <c r="A48" s="41"/>
      <c r="B48" s="60" t="s">
        <v>1370</v>
      </c>
      <c r="C48" s="835"/>
      <c r="D48" s="606"/>
      <c r="E48" s="572"/>
      <c r="F48" s="598"/>
      <c r="G48" s="598"/>
      <c r="H48" s="572"/>
      <c r="I48" s="599"/>
      <c r="J48" s="600"/>
      <c r="K48" s="575"/>
    </row>
    <row r="49" spans="1:11" s="4" customFormat="1" ht="15" x14ac:dyDescent="0.2">
      <c r="A49" s="41"/>
      <c r="B49" s="60"/>
      <c r="C49" s="835"/>
      <c r="D49" s="606"/>
      <c r="E49" s="572"/>
      <c r="F49" s="598"/>
      <c r="G49" s="598"/>
      <c r="H49" s="572"/>
      <c r="I49" s="599"/>
      <c r="J49" s="600"/>
      <c r="K49" s="575"/>
    </row>
    <row r="50" spans="1:11" s="4" customFormat="1" ht="15" x14ac:dyDescent="0.2">
      <c r="A50" s="41"/>
      <c r="B50" s="45" t="s">
        <v>1371</v>
      </c>
      <c r="C50" s="835"/>
      <c r="D50" s="606"/>
      <c r="E50" s="572"/>
      <c r="F50" s="598"/>
      <c r="G50" s="598"/>
      <c r="H50" s="572"/>
      <c r="I50" s="599"/>
      <c r="J50" s="600"/>
      <c r="K50" s="575"/>
    </row>
    <row r="51" spans="1:11" s="4" customFormat="1" ht="15" x14ac:dyDescent="0.2">
      <c r="A51" s="41"/>
      <c r="B51" s="60"/>
      <c r="C51" s="835"/>
      <c r="D51" s="606"/>
      <c r="E51" s="572"/>
      <c r="F51" s="598"/>
      <c r="G51" s="598"/>
      <c r="H51" s="572"/>
      <c r="I51" s="599"/>
      <c r="J51" s="600"/>
      <c r="K51" s="575"/>
    </row>
    <row r="52" spans="1:11" s="4" customFormat="1" ht="28.5" x14ac:dyDescent="0.2">
      <c r="A52" s="41"/>
      <c r="B52" s="280" t="s">
        <v>1372</v>
      </c>
      <c r="C52" s="835"/>
      <c r="D52" s="606"/>
      <c r="E52" s="572"/>
      <c r="F52" s="598"/>
      <c r="G52" s="598"/>
      <c r="H52" s="572"/>
      <c r="I52" s="599"/>
      <c r="J52" s="600"/>
      <c r="K52" s="575"/>
    </row>
    <row r="53" spans="1:11" s="4" customFormat="1" x14ac:dyDescent="0.2">
      <c r="A53" s="41"/>
      <c r="B53" s="280"/>
      <c r="C53" s="835"/>
      <c r="D53" s="606"/>
      <c r="E53" s="572"/>
      <c r="F53" s="598"/>
      <c r="G53" s="598"/>
      <c r="H53" s="572"/>
      <c r="I53" s="599"/>
      <c r="J53" s="600"/>
      <c r="K53" s="575"/>
    </row>
    <row r="54" spans="1:11" s="4" customFormat="1" x14ac:dyDescent="0.2">
      <c r="A54" s="28" t="s">
        <v>77</v>
      </c>
      <c r="B54" s="75" t="s">
        <v>1364</v>
      </c>
      <c r="C54" s="835">
        <v>2026</v>
      </c>
      <c r="D54" s="606" t="s">
        <v>98</v>
      </c>
      <c r="E54" s="572">
        <v>13.53</v>
      </c>
      <c r="F54" s="597">
        <v>0.97</v>
      </c>
      <c r="G54" s="597">
        <v>2.9</v>
      </c>
      <c r="H54" s="594">
        <v>1.93</v>
      </c>
      <c r="I54" s="573">
        <f>+E54+F54+G54+H54</f>
        <v>19.329999999999998</v>
      </c>
      <c r="J54" s="574">
        <f>I54*C54</f>
        <v>39162.58</v>
      </c>
      <c r="K54" s="575"/>
    </row>
    <row r="55" spans="1:11" s="4" customFormat="1" x14ac:dyDescent="0.2">
      <c r="A55" s="41"/>
      <c r="B55" s="75"/>
      <c r="C55" s="835"/>
      <c r="D55" s="606"/>
      <c r="E55" s="572"/>
      <c r="F55" s="598"/>
      <c r="G55" s="598"/>
      <c r="H55" s="572"/>
      <c r="I55" s="599"/>
      <c r="J55" s="600"/>
      <c r="K55" s="575"/>
    </row>
    <row r="56" spans="1:11" s="4" customFormat="1" x14ac:dyDescent="0.2">
      <c r="A56" s="28" t="str">
        <f>IF(D56&gt;0,IF(INDEX(A26:A55,MATCH(REPT("z",255),A26:A55))="H","J",IF(INDEX(A26:A55,MATCH(REPT("z",255),A26:A55))="N","P",CHAR(CODE(INDEX(A26:A55,MATCH(REPT("z",255),A26:A55)))+1))),)</f>
        <v>B</v>
      </c>
      <c r="B56" s="75" t="s">
        <v>1199</v>
      </c>
      <c r="C56" s="835">
        <v>227</v>
      </c>
      <c r="D56" s="606" t="s">
        <v>98</v>
      </c>
      <c r="E56" s="572">
        <v>14.29</v>
      </c>
      <c r="F56" s="597">
        <v>1.02</v>
      </c>
      <c r="G56" s="597">
        <v>3.06</v>
      </c>
      <c r="H56" s="594">
        <v>2.04</v>
      </c>
      <c r="I56" s="573">
        <f>+E56+F56+G56+H56</f>
        <v>20.41</v>
      </c>
      <c r="J56" s="574">
        <f>I56*C56</f>
        <v>4633.07</v>
      </c>
      <c r="K56" s="575"/>
    </row>
    <row r="57" spans="1:11" s="4" customFormat="1" x14ac:dyDescent="0.2">
      <c r="A57" s="41"/>
      <c r="B57" s="75"/>
      <c r="C57" s="835"/>
      <c r="D57" s="606"/>
      <c r="E57" s="572"/>
      <c r="F57" s="598"/>
      <c r="G57" s="598"/>
      <c r="H57" s="572"/>
      <c r="I57" s="599"/>
      <c r="J57" s="600"/>
      <c r="K57" s="575"/>
    </row>
    <row r="58" spans="1:11" s="4" customFormat="1" x14ac:dyDescent="0.2">
      <c r="A58" s="28" t="str">
        <f>IF(D58&gt;0,IF(INDEX(A28:A57,MATCH(REPT("z",255),A28:A57))="H","J",IF(INDEX(A28:A57,MATCH(REPT("z",255),A28:A57))="N","P",CHAR(CODE(INDEX(A28:A57,MATCH(REPT("z",255),A28:A57)))+1))),)</f>
        <v>C</v>
      </c>
      <c r="B58" s="75" t="s">
        <v>1200</v>
      </c>
      <c r="C58" s="835">
        <v>552</v>
      </c>
      <c r="D58" s="606" t="s">
        <v>98</v>
      </c>
      <c r="E58" s="572">
        <v>15.7</v>
      </c>
      <c r="F58" s="597">
        <v>1.1200000000000001</v>
      </c>
      <c r="G58" s="597">
        <v>3.36</v>
      </c>
      <c r="H58" s="594">
        <v>2.2400000000000002</v>
      </c>
      <c r="I58" s="573">
        <f>+E58+F58+G58+H58</f>
        <v>22.42</v>
      </c>
      <c r="J58" s="574">
        <f>I58*C58</f>
        <v>12375.84</v>
      </c>
      <c r="K58" s="575"/>
    </row>
    <row r="59" spans="1:11" s="4" customFormat="1" x14ac:dyDescent="0.2">
      <c r="A59" s="41"/>
      <c r="B59" s="75"/>
      <c r="C59" s="835"/>
      <c r="D59" s="606"/>
      <c r="E59" s="572"/>
      <c r="F59" s="598"/>
      <c r="G59" s="598"/>
      <c r="H59" s="572"/>
      <c r="I59" s="599"/>
      <c r="J59" s="600"/>
      <c r="K59" s="575"/>
    </row>
    <row r="60" spans="1:11" s="4" customFormat="1" x14ac:dyDescent="0.2">
      <c r="A60" s="28" t="str">
        <f>IF(D60&gt;0,IF(INDEX(A30:A59,MATCH(REPT("z",255),A30:A59))="H","J",IF(INDEX(A30:A59,MATCH(REPT("z",255),A30:A59))="N","P",CHAR(CODE(INDEX(A30:A59,MATCH(REPT("z",255),A30:A59)))+1))),)</f>
        <v>D</v>
      </c>
      <c r="B60" s="75" t="s">
        <v>1201</v>
      </c>
      <c r="C60" s="835">
        <v>703</v>
      </c>
      <c r="D60" s="606" t="s">
        <v>98</v>
      </c>
      <c r="E60" s="572">
        <v>16.57</v>
      </c>
      <c r="F60" s="597">
        <v>1.18</v>
      </c>
      <c r="G60" s="597">
        <v>3.55</v>
      </c>
      <c r="H60" s="594">
        <v>2.37</v>
      </c>
      <c r="I60" s="573">
        <f>+E60+F60+G60+H60</f>
        <v>23.67</v>
      </c>
      <c r="J60" s="574">
        <f>I60*C60</f>
        <v>16640.009999999998</v>
      </c>
      <c r="K60" s="575"/>
    </row>
    <row r="61" spans="1:11" s="4" customFormat="1" x14ac:dyDescent="0.2">
      <c r="A61" s="41"/>
      <c r="B61" s="38"/>
      <c r="C61" s="835"/>
      <c r="D61" s="606"/>
      <c r="E61" s="572"/>
      <c r="F61" s="598"/>
      <c r="G61" s="598"/>
      <c r="H61" s="572"/>
      <c r="I61" s="599"/>
      <c r="J61" s="600"/>
      <c r="K61" s="575"/>
    </row>
    <row r="62" spans="1:11" s="4" customFormat="1" x14ac:dyDescent="0.2">
      <c r="A62" s="28" t="str">
        <f>IF(D62&gt;0,IF(INDEX(A32:A61,MATCH(REPT("z",255),A32:A61))="H","J",IF(INDEX(A32:A61,MATCH(REPT("z",255),A32:A61))="N","P",CHAR(CODE(INDEX(A32:A61,MATCH(REPT("z",255),A32:A61)))+1))),)</f>
        <v>E</v>
      </c>
      <c r="B62" s="75" t="s">
        <v>1202</v>
      </c>
      <c r="C62" s="835">
        <v>629</v>
      </c>
      <c r="D62" s="606" t="s">
        <v>98</v>
      </c>
      <c r="E62" s="572">
        <v>18.670000000000002</v>
      </c>
      <c r="F62" s="597">
        <v>1.33</v>
      </c>
      <c r="G62" s="597">
        <v>4</v>
      </c>
      <c r="H62" s="594">
        <v>2.67</v>
      </c>
      <c r="I62" s="573">
        <f>+E62+F62+G62+H62</f>
        <v>26.67</v>
      </c>
      <c r="J62" s="574">
        <f>I62*C62</f>
        <v>16775.43</v>
      </c>
      <c r="K62" s="575"/>
    </row>
    <row r="63" spans="1:11" s="4" customFormat="1" x14ac:dyDescent="0.2">
      <c r="A63" s="41"/>
      <c r="B63" s="3"/>
      <c r="C63" s="835"/>
      <c r="D63" s="606"/>
      <c r="E63" s="572"/>
      <c r="F63" s="598"/>
      <c r="G63" s="598"/>
      <c r="H63" s="572"/>
      <c r="I63" s="599"/>
      <c r="J63" s="600"/>
      <c r="K63" s="575"/>
    </row>
    <row r="64" spans="1:11" s="4" customFormat="1" ht="28.5" x14ac:dyDescent="0.2">
      <c r="A64" s="41"/>
      <c r="B64" s="280" t="s">
        <v>1373</v>
      </c>
      <c r="C64" s="835"/>
      <c r="D64" s="606"/>
      <c r="E64" s="572"/>
      <c r="F64" s="598"/>
      <c r="G64" s="598"/>
      <c r="H64" s="572"/>
      <c r="I64" s="599"/>
      <c r="J64" s="600"/>
      <c r="K64" s="575"/>
    </row>
    <row r="65" spans="1:11" s="4" customFormat="1" x14ac:dyDescent="0.2">
      <c r="A65" s="41"/>
      <c r="B65" s="3"/>
      <c r="C65" s="835"/>
      <c r="D65" s="606"/>
      <c r="E65" s="572"/>
      <c r="F65" s="598"/>
      <c r="G65" s="598"/>
      <c r="H65" s="572"/>
      <c r="I65" s="599"/>
      <c r="J65" s="600"/>
      <c r="K65" s="575"/>
    </row>
    <row r="66" spans="1:11" s="4" customFormat="1" x14ac:dyDescent="0.2">
      <c r="A66" s="28" t="str">
        <f>IF(D66&gt;0,IF(INDEX(A34:A63,MATCH(REPT("z",255),A34:A63))="H","J",IF(INDEX(A34:A63,MATCH(REPT("z",255),A34:A63))="N","P",CHAR(CODE(INDEX(A34:A63,MATCH(REPT("z",255),A34:A63)))+1))),)</f>
        <v>F</v>
      </c>
      <c r="B66" s="75" t="s">
        <v>1365</v>
      </c>
      <c r="C66" s="835">
        <v>298</v>
      </c>
      <c r="D66" s="606" t="s">
        <v>98</v>
      </c>
      <c r="E66" s="572">
        <v>28.78</v>
      </c>
      <c r="F66" s="597">
        <v>2.06</v>
      </c>
      <c r="G66" s="597">
        <v>6.17</v>
      </c>
      <c r="H66" s="594">
        <v>4.1100000000000003</v>
      </c>
      <c r="I66" s="573">
        <f>+E66+F66+G66+H66</f>
        <v>41.12</v>
      </c>
      <c r="J66" s="574">
        <f>I66*C66</f>
        <v>12253.76</v>
      </c>
      <c r="K66" s="575"/>
    </row>
    <row r="67" spans="1:11" s="4" customFormat="1" x14ac:dyDescent="0.2">
      <c r="A67" s="41"/>
      <c r="B67" s="3"/>
      <c r="C67" s="835"/>
      <c r="D67" s="606"/>
      <c r="E67" s="572"/>
      <c r="F67" s="598"/>
      <c r="G67" s="598"/>
      <c r="H67" s="572"/>
      <c r="I67" s="599"/>
      <c r="J67" s="600"/>
      <c r="K67" s="575"/>
    </row>
    <row r="68" spans="1:11" s="4" customFormat="1" x14ac:dyDescent="0.2">
      <c r="A68" s="28" t="str">
        <f>IF(D68&gt;0,IF(INDEX(A47:A67,MATCH(REPT("z",255),A47:A67))="H","J",IF(INDEX(A47:A67,MATCH(REPT("z",255),A47:A67))="N","P",CHAR(CODE(INDEX(A47:A67,MATCH(REPT("z",255),A47:A67)))+1))),)</f>
        <v>G</v>
      </c>
      <c r="B68" s="75" t="s">
        <v>1366</v>
      </c>
      <c r="C68" s="835">
        <v>34</v>
      </c>
      <c r="D68" s="606" t="s">
        <v>98</v>
      </c>
      <c r="E68" s="572">
        <v>32.770000000000003</v>
      </c>
      <c r="F68" s="597">
        <v>2.34</v>
      </c>
      <c r="G68" s="597">
        <v>7.02</v>
      </c>
      <c r="H68" s="594">
        <v>4.68</v>
      </c>
      <c r="I68" s="573">
        <f>+E68+F68+G68+H68</f>
        <v>46.81</v>
      </c>
      <c r="J68" s="574">
        <f>I68*C68</f>
        <v>1591.54</v>
      </c>
      <c r="K68" s="575"/>
    </row>
    <row r="69" spans="1:11" s="4" customFormat="1" x14ac:dyDescent="0.2">
      <c r="A69" s="41"/>
      <c r="B69" s="3"/>
      <c r="C69" s="835"/>
      <c r="D69" s="606"/>
      <c r="E69" s="572"/>
      <c r="F69" s="598"/>
      <c r="G69" s="598"/>
      <c r="H69" s="572"/>
      <c r="I69" s="599"/>
      <c r="J69" s="600"/>
      <c r="K69" s="575"/>
    </row>
    <row r="70" spans="1:11" s="4" customFormat="1" x14ac:dyDescent="0.2">
      <c r="A70" s="28" t="str">
        <f>IF(D70&gt;0,IF(INDEX(A59:A69,MATCH(REPT("z",255),A59:A69))="H","J",IF(INDEX(A59:A69,MATCH(REPT("z",255),A59:A69))="N","P",CHAR(CODE(INDEX(A59:A69,MATCH(REPT("z",255),A59:A69)))+1))),)</f>
        <v>H</v>
      </c>
      <c r="B70" s="75" t="s">
        <v>1367</v>
      </c>
      <c r="C70" s="835">
        <v>156</v>
      </c>
      <c r="D70" s="606" t="s">
        <v>98</v>
      </c>
      <c r="E70" s="572">
        <v>36.96</v>
      </c>
      <c r="F70" s="597">
        <v>2.64</v>
      </c>
      <c r="G70" s="597">
        <v>7.92</v>
      </c>
      <c r="H70" s="594">
        <v>5.28</v>
      </c>
      <c r="I70" s="573">
        <f>+E70+F70+G70+H70</f>
        <v>52.8</v>
      </c>
      <c r="J70" s="574">
        <f>I70*C70</f>
        <v>8236.7999999999993</v>
      </c>
      <c r="K70" s="575"/>
    </row>
    <row r="71" spans="1:11" s="4" customFormat="1" x14ac:dyDescent="0.2">
      <c r="A71" s="41"/>
      <c r="B71" s="3"/>
      <c r="C71" s="835"/>
      <c r="D71" s="606"/>
      <c r="E71" s="572"/>
      <c r="F71" s="598"/>
      <c r="G71" s="598"/>
      <c r="H71" s="572"/>
      <c r="I71" s="599"/>
      <c r="J71" s="600"/>
      <c r="K71" s="575"/>
    </row>
    <row r="72" spans="1:11" s="4" customFormat="1" x14ac:dyDescent="0.2">
      <c r="A72" s="28" t="str">
        <f>IF(D72&gt;0,IF(INDEX(A61:A71,MATCH(REPT("z",255),A61:A71))="H","J",IF(INDEX(A61:A71,MATCH(REPT("z",255),A61:A71))="N","P",CHAR(CODE(INDEX(A61:A71,MATCH(REPT("z",255),A61:A71)))+1))),)</f>
        <v>J</v>
      </c>
      <c r="B72" s="75" t="s">
        <v>1368</v>
      </c>
      <c r="C72" s="835">
        <v>42</v>
      </c>
      <c r="D72" s="606" t="s">
        <v>98</v>
      </c>
      <c r="E72" s="572">
        <v>36.96</v>
      </c>
      <c r="F72" s="597">
        <v>2.64</v>
      </c>
      <c r="G72" s="597">
        <v>7.92</v>
      </c>
      <c r="H72" s="594">
        <v>5.28</v>
      </c>
      <c r="I72" s="573">
        <f>+E72+F72+G72+H72</f>
        <v>52.8</v>
      </c>
      <c r="J72" s="574">
        <f>I72*C72</f>
        <v>2217.6</v>
      </c>
      <c r="K72" s="575"/>
    </row>
    <row r="73" spans="1:11" s="4" customFormat="1" x14ac:dyDescent="0.2">
      <c r="A73" s="41"/>
      <c r="B73" s="3"/>
      <c r="C73" s="835"/>
      <c r="D73" s="606"/>
      <c r="E73" s="572"/>
      <c r="F73" s="598"/>
      <c r="G73" s="598"/>
      <c r="H73" s="572"/>
      <c r="I73" s="599"/>
      <c r="J73" s="600"/>
      <c r="K73" s="575"/>
    </row>
    <row r="74" spans="1:11" s="4" customFormat="1" x14ac:dyDescent="0.2">
      <c r="A74" s="28" t="str">
        <f>IF(D74&gt;0,IF(INDEX(A63:A73,MATCH(REPT("z",255),A63:A73))="H","J",IF(INDEX(A63:A73,MATCH(REPT("z",255),A63:A73))="N","P",CHAR(CODE(INDEX(A63:A73,MATCH(REPT("z",255),A63:A73)))+1))),)</f>
        <v>K</v>
      </c>
      <c r="B74" s="75" t="s">
        <v>1192</v>
      </c>
      <c r="C74" s="835">
        <v>349</v>
      </c>
      <c r="D74" s="606" t="s">
        <v>98</v>
      </c>
      <c r="E74" s="572">
        <v>44.56</v>
      </c>
      <c r="F74" s="597">
        <v>3.18</v>
      </c>
      <c r="G74" s="597">
        <v>9.5500000000000007</v>
      </c>
      <c r="H74" s="594">
        <v>6.37</v>
      </c>
      <c r="I74" s="573">
        <f>+E74+F74+G74+H74</f>
        <v>63.66</v>
      </c>
      <c r="J74" s="574">
        <f>I74*C74</f>
        <v>22217.34</v>
      </c>
      <c r="K74" s="575"/>
    </row>
    <row r="75" spans="1:11" s="4" customFormat="1" x14ac:dyDescent="0.2">
      <c r="A75" s="28"/>
      <c r="B75" s="75"/>
      <c r="C75" s="835"/>
      <c r="D75" s="606"/>
      <c r="E75" s="572"/>
      <c r="F75" s="598"/>
      <c r="G75" s="598"/>
      <c r="H75" s="572"/>
      <c r="I75" s="599"/>
      <c r="J75" s="600"/>
      <c r="K75" s="575"/>
    </row>
    <row r="76" spans="1:11" s="4" customFormat="1" x14ac:dyDescent="0.2">
      <c r="A76" s="41"/>
      <c r="B76" s="75"/>
      <c r="C76" s="835"/>
      <c r="D76" s="606"/>
      <c r="E76" s="572"/>
      <c r="F76" s="598"/>
      <c r="G76" s="598"/>
      <c r="H76" s="572"/>
      <c r="I76" s="599"/>
      <c r="J76" s="600"/>
      <c r="K76" s="575"/>
    </row>
    <row r="77" spans="1:11" s="4" customFormat="1" hidden="1" x14ac:dyDescent="0.2">
      <c r="A77" s="41"/>
      <c r="B77" s="75"/>
      <c r="C77" s="835"/>
      <c r="D77" s="606"/>
      <c r="E77" s="572"/>
      <c r="F77" s="598"/>
      <c r="G77" s="598"/>
      <c r="H77" s="572"/>
      <c r="I77" s="599"/>
      <c r="J77" s="600"/>
      <c r="K77" s="575"/>
    </row>
    <row r="78" spans="1:11" s="4" customFormat="1" hidden="1" x14ac:dyDescent="0.2">
      <c r="A78" s="41"/>
      <c r="B78" s="75"/>
      <c r="C78" s="835"/>
      <c r="D78" s="606"/>
      <c r="E78" s="572"/>
      <c r="F78" s="598"/>
      <c r="G78" s="598"/>
      <c r="H78" s="572"/>
      <c r="I78" s="599"/>
      <c r="J78" s="600"/>
      <c r="K78" s="575"/>
    </row>
    <row r="79" spans="1:11" s="4" customFormat="1" x14ac:dyDescent="0.2">
      <c r="A79" s="41"/>
      <c r="B79" s="75"/>
      <c r="C79" s="835"/>
      <c r="D79" s="606"/>
      <c r="E79" s="572"/>
      <c r="F79" s="598"/>
      <c r="G79" s="598"/>
      <c r="H79" s="572"/>
      <c r="I79" s="599"/>
      <c r="J79" s="600"/>
      <c r="K79" s="575"/>
    </row>
    <row r="80" spans="1:11" s="4" customFormat="1" x14ac:dyDescent="0.2">
      <c r="A80" s="41"/>
      <c r="B80" s="75"/>
      <c r="C80" s="835"/>
      <c r="D80" s="606"/>
      <c r="E80" s="572"/>
      <c r="F80" s="598"/>
      <c r="G80" s="598"/>
      <c r="H80" s="572"/>
      <c r="I80" s="599"/>
      <c r="J80" s="600"/>
      <c r="K80" s="575"/>
    </row>
    <row r="81" spans="1:11" s="4" customFormat="1" x14ac:dyDescent="0.2">
      <c r="A81" s="41"/>
      <c r="B81" s="75"/>
      <c r="C81" s="835"/>
      <c r="D81" s="606"/>
      <c r="E81" s="572"/>
      <c r="F81" s="598"/>
      <c r="G81" s="598"/>
      <c r="H81" s="572"/>
      <c r="I81" s="599"/>
      <c r="J81" s="600"/>
      <c r="K81" s="575"/>
    </row>
    <row r="82" spans="1:11" s="4" customFormat="1" x14ac:dyDescent="0.2">
      <c r="A82" s="41"/>
      <c r="B82" s="75"/>
      <c r="C82" s="835"/>
      <c r="D82" s="606"/>
      <c r="E82" s="572"/>
      <c r="F82" s="598"/>
      <c r="G82" s="598"/>
      <c r="H82" s="572"/>
      <c r="I82" s="599"/>
      <c r="J82" s="600"/>
      <c r="K82" s="575"/>
    </row>
    <row r="83" spans="1:11" s="4" customFormat="1" ht="11.25" customHeight="1" x14ac:dyDescent="0.2">
      <c r="A83" s="41"/>
      <c r="B83" s="75"/>
      <c r="C83" s="835"/>
      <c r="D83" s="606"/>
      <c r="E83" s="572"/>
      <c r="F83" s="598"/>
      <c r="G83" s="598"/>
      <c r="H83" s="572"/>
      <c r="I83" s="599"/>
      <c r="J83" s="600"/>
      <c r="K83" s="575"/>
    </row>
    <row r="84" spans="1:11" ht="15.75" thickBot="1" x14ac:dyDescent="0.3">
      <c r="A84" s="54"/>
      <c r="B84" s="56" t="s">
        <v>111</v>
      </c>
      <c r="C84" s="836"/>
      <c r="D84" s="611"/>
      <c r="E84" s="603"/>
      <c r="F84" s="602"/>
      <c r="G84" s="602"/>
      <c r="H84" s="603"/>
      <c r="I84" s="604"/>
      <c r="J84" s="604">
        <f>SUM(J48:J83)</f>
        <v>136103.97</v>
      </c>
      <c r="K84" s="577">
        <v>2</v>
      </c>
    </row>
    <row r="85" spans="1:11" ht="15.75" thickTop="1" x14ac:dyDescent="0.25">
      <c r="A85" s="281"/>
      <c r="B85" s="59"/>
      <c r="C85" s="834"/>
      <c r="D85" s="622"/>
      <c r="E85" s="623"/>
      <c r="F85" s="624"/>
      <c r="G85" s="624"/>
      <c r="H85" s="623"/>
      <c r="I85" s="625"/>
      <c r="J85" s="626"/>
    </row>
    <row r="86" spans="1:11" s="4" customFormat="1" ht="15" x14ac:dyDescent="0.2">
      <c r="A86" s="41"/>
      <c r="B86" s="60" t="s">
        <v>1370</v>
      </c>
      <c r="C86" s="835"/>
      <c r="D86" s="606"/>
      <c r="E86" s="572"/>
      <c r="F86" s="598"/>
      <c r="G86" s="598"/>
      <c r="H86" s="572"/>
      <c r="I86" s="599"/>
      <c r="J86" s="600"/>
      <c r="K86" s="575"/>
    </row>
    <row r="87" spans="1:11" s="4" customFormat="1" x14ac:dyDescent="0.2">
      <c r="A87" s="41"/>
      <c r="B87" s="75"/>
      <c r="C87" s="835"/>
      <c r="D87" s="606"/>
      <c r="E87" s="572"/>
      <c r="F87" s="598"/>
      <c r="G87" s="598"/>
      <c r="H87" s="572"/>
      <c r="I87" s="599"/>
      <c r="J87" s="600"/>
      <c r="K87" s="575"/>
    </row>
    <row r="88" spans="1:11" s="4" customFormat="1" ht="15" x14ac:dyDescent="0.2">
      <c r="A88" s="41"/>
      <c r="B88" s="45" t="s">
        <v>1374</v>
      </c>
      <c r="C88" s="835"/>
      <c r="D88" s="606"/>
      <c r="E88" s="572"/>
      <c r="F88" s="598"/>
      <c r="G88" s="598"/>
      <c r="H88" s="572"/>
      <c r="I88" s="599"/>
      <c r="J88" s="600"/>
      <c r="K88" s="575"/>
    </row>
    <row r="89" spans="1:11" s="4" customFormat="1" ht="15" x14ac:dyDescent="0.2">
      <c r="A89" s="41"/>
      <c r="B89" s="60"/>
      <c r="C89" s="835"/>
      <c r="D89" s="606"/>
      <c r="E89" s="572"/>
      <c r="F89" s="598"/>
      <c r="G89" s="598"/>
      <c r="H89" s="572"/>
      <c r="I89" s="599"/>
      <c r="J89" s="600"/>
      <c r="K89" s="575"/>
    </row>
    <row r="90" spans="1:11" s="4" customFormat="1" ht="28.5" x14ac:dyDescent="0.2">
      <c r="A90" s="41"/>
      <c r="B90" s="280" t="s">
        <v>1363</v>
      </c>
      <c r="C90" s="835"/>
      <c r="D90" s="606"/>
      <c r="E90" s="572"/>
      <c r="F90" s="598"/>
      <c r="G90" s="598"/>
      <c r="H90" s="572"/>
      <c r="I90" s="599"/>
      <c r="J90" s="600"/>
      <c r="K90" s="575"/>
    </row>
    <row r="91" spans="1:11" s="4" customFormat="1" ht="15" x14ac:dyDescent="0.2">
      <c r="A91" s="41"/>
      <c r="B91" s="109"/>
      <c r="C91" s="835"/>
      <c r="D91" s="606"/>
      <c r="E91" s="572"/>
      <c r="F91" s="598"/>
      <c r="G91" s="598"/>
      <c r="H91" s="572"/>
      <c r="I91" s="599"/>
      <c r="J91" s="600"/>
      <c r="K91" s="575"/>
    </row>
    <row r="92" spans="1:11" s="4" customFormat="1" x14ac:dyDescent="0.2">
      <c r="A92" s="28" t="s">
        <v>77</v>
      </c>
      <c r="B92" s="75" t="s">
        <v>1199</v>
      </c>
      <c r="C92" s="835">
        <v>335</v>
      </c>
      <c r="D92" s="606" t="s">
        <v>98</v>
      </c>
      <c r="E92" s="572">
        <v>8.48</v>
      </c>
      <c r="F92" s="597">
        <v>0.61</v>
      </c>
      <c r="G92" s="597">
        <v>1.82</v>
      </c>
      <c r="H92" s="594">
        <v>1.21</v>
      </c>
      <c r="I92" s="573">
        <f>+E92+F92+G92+H92</f>
        <v>12.12</v>
      </c>
      <c r="J92" s="574">
        <f>I92*C92</f>
        <v>4060.2</v>
      </c>
      <c r="K92" s="575"/>
    </row>
    <row r="93" spans="1:11" s="4" customFormat="1" x14ac:dyDescent="0.2">
      <c r="A93" s="41"/>
      <c r="B93" s="75"/>
      <c r="C93" s="835"/>
      <c r="D93" s="606"/>
      <c r="E93" s="572"/>
      <c r="F93" s="598"/>
      <c r="G93" s="598"/>
      <c r="H93" s="572"/>
      <c r="I93" s="599"/>
      <c r="J93" s="600"/>
      <c r="K93" s="575"/>
    </row>
    <row r="94" spans="1:11" s="4" customFormat="1" x14ac:dyDescent="0.2">
      <c r="A94" s="28" t="s">
        <v>78</v>
      </c>
      <c r="B94" s="75" t="s">
        <v>1200</v>
      </c>
      <c r="C94" s="835">
        <v>200</v>
      </c>
      <c r="D94" s="606" t="s">
        <v>98</v>
      </c>
      <c r="E94" s="572">
        <v>8.9700000000000006</v>
      </c>
      <c r="F94" s="597">
        <v>0.64</v>
      </c>
      <c r="G94" s="597">
        <v>1.92</v>
      </c>
      <c r="H94" s="594">
        <v>1.28</v>
      </c>
      <c r="I94" s="573">
        <f>+E94+F94+G94+H94</f>
        <v>12.81</v>
      </c>
      <c r="J94" s="574">
        <f>I94*C94</f>
        <v>2562</v>
      </c>
      <c r="K94" s="575"/>
    </row>
    <row r="95" spans="1:11" s="4" customFormat="1" x14ac:dyDescent="0.2">
      <c r="A95" s="41"/>
      <c r="B95" s="75"/>
      <c r="C95" s="835"/>
      <c r="D95" s="606"/>
      <c r="E95" s="572"/>
      <c r="F95" s="598"/>
      <c r="G95" s="598"/>
      <c r="H95" s="572"/>
      <c r="I95" s="599"/>
      <c r="J95" s="600"/>
      <c r="K95" s="575"/>
    </row>
    <row r="96" spans="1:11" s="4" customFormat="1" x14ac:dyDescent="0.2">
      <c r="A96" s="28" t="s">
        <v>79</v>
      </c>
      <c r="B96" s="75" t="s">
        <v>1201</v>
      </c>
      <c r="C96" s="835">
        <v>355</v>
      </c>
      <c r="D96" s="606" t="s">
        <v>98</v>
      </c>
      <c r="E96" s="572">
        <v>9.9600000000000009</v>
      </c>
      <c r="F96" s="597">
        <v>0.71</v>
      </c>
      <c r="G96" s="597">
        <v>2.13</v>
      </c>
      <c r="H96" s="594">
        <v>1.42</v>
      </c>
      <c r="I96" s="573">
        <f>+E96+F96+G96+H96</f>
        <v>14.22</v>
      </c>
      <c r="J96" s="574">
        <f>I96*C96</f>
        <v>5048.1000000000004</v>
      </c>
      <c r="K96" s="575"/>
    </row>
    <row r="97" spans="1:11" s="4" customFormat="1" x14ac:dyDescent="0.2">
      <c r="A97" s="41"/>
      <c r="B97" s="75"/>
      <c r="C97" s="835"/>
      <c r="D97" s="606"/>
      <c r="E97" s="572"/>
      <c r="F97" s="598"/>
      <c r="G97" s="598"/>
      <c r="H97" s="572"/>
      <c r="I97" s="599"/>
      <c r="J97" s="600"/>
      <c r="K97" s="575"/>
    </row>
    <row r="98" spans="1:11" s="4" customFormat="1" x14ac:dyDescent="0.2">
      <c r="A98" s="28" t="s">
        <v>80</v>
      </c>
      <c r="B98" s="75" t="s">
        <v>1202</v>
      </c>
      <c r="C98" s="835">
        <v>99</v>
      </c>
      <c r="D98" s="606" t="s">
        <v>98</v>
      </c>
      <c r="E98" s="572">
        <v>11.48</v>
      </c>
      <c r="F98" s="597">
        <v>0.82</v>
      </c>
      <c r="G98" s="597">
        <v>2.46</v>
      </c>
      <c r="H98" s="594">
        <v>1.64</v>
      </c>
      <c r="I98" s="573">
        <f>+E98+F98+G98+H98</f>
        <v>16.399999999999999</v>
      </c>
      <c r="J98" s="574">
        <f>I98*C98</f>
        <v>1623.6</v>
      </c>
      <c r="K98" s="575"/>
    </row>
    <row r="99" spans="1:11" s="4" customFormat="1" x14ac:dyDescent="0.2">
      <c r="A99" s="41"/>
      <c r="B99" s="75"/>
      <c r="C99" s="835"/>
      <c r="D99" s="606"/>
      <c r="E99" s="572"/>
      <c r="F99" s="598"/>
      <c r="G99" s="598"/>
      <c r="H99" s="572"/>
      <c r="I99" s="599"/>
      <c r="J99" s="600"/>
      <c r="K99" s="575"/>
    </row>
    <row r="100" spans="1:11" s="4" customFormat="1" x14ac:dyDescent="0.2">
      <c r="A100" s="28"/>
      <c r="B100" s="75"/>
      <c r="C100" s="835"/>
      <c r="D100" s="606"/>
      <c r="E100" s="572"/>
      <c r="F100" s="598"/>
      <c r="G100" s="598"/>
      <c r="H100" s="572"/>
      <c r="I100" s="599"/>
      <c r="J100" s="600"/>
      <c r="K100" s="575"/>
    </row>
    <row r="101" spans="1:11" s="4" customFormat="1" x14ac:dyDescent="0.2">
      <c r="A101" s="41"/>
      <c r="B101" s="75"/>
      <c r="C101" s="835"/>
      <c r="D101" s="606"/>
      <c r="E101" s="572"/>
      <c r="F101" s="598"/>
      <c r="G101" s="598"/>
      <c r="H101" s="572"/>
      <c r="I101" s="599"/>
      <c r="J101" s="600"/>
      <c r="K101" s="575"/>
    </row>
    <row r="102" spans="1:11" s="4" customFormat="1" x14ac:dyDescent="0.2">
      <c r="A102" s="28"/>
      <c r="B102" s="75"/>
      <c r="C102" s="835"/>
      <c r="D102" s="606"/>
      <c r="E102" s="572"/>
      <c r="F102" s="598"/>
      <c r="G102" s="598"/>
      <c r="H102" s="572"/>
      <c r="I102" s="599"/>
      <c r="J102" s="600"/>
      <c r="K102" s="575"/>
    </row>
    <row r="103" spans="1:11" s="4" customFormat="1" x14ac:dyDescent="0.2">
      <c r="A103" s="41"/>
      <c r="B103" s="75"/>
      <c r="C103" s="835"/>
      <c r="D103" s="606"/>
      <c r="E103" s="572"/>
      <c r="F103" s="598"/>
      <c r="G103" s="598"/>
      <c r="H103" s="572"/>
      <c r="I103" s="599"/>
      <c r="J103" s="600"/>
      <c r="K103" s="575"/>
    </row>
    <row r="104" spans="1:11" s="4" customFormat="1" x14ac:dyDescent="0.2">
      <c r="A104" s="28"/>
      <c r="B104" s="75"/>
      <c r="C104" s="835"/>
      <c r="D104" s="606"/>
      <c r="E104" s="572"/>
      <c r="F104" s="598"/>
      <c r="G104" s="598"/>
      <c r="H104" s="572"/>
      <c r="I104" s="599"/>
      <c r="J104" s="600"/>
      <c r="K104" s="575"/>
    </row>
    <row r="105" spans="1:11" s="4" customFormat="1" x14ac:dyDescent="0.2">
      <c r="A105" s="41"/>
      <c r="B105" s="38"/>
      <c r="C105" s="835"/>
      <c r="D105" s="606"/>
      <c r="E105" s="572"/>
      <c r="F105" s="598"/>
      <c r="G105" s="598"/>
      <c r="H105" s="572"/>
      <c r="I105" s="599"/>
      <c r="J105" s="600"/>
      <c r="K105" s="575"/>
    </row>
    <row r="106" spans="1:11" s="4" customFormat="1" x14ac:dyDescent="0.2">
      <c r="A106" s="28"/>
      <c r="B106" s="75"/>
      <c r="C106" s="835"/>
      <c r="D106" s="606"/>
      <c r="E106" s="572"/>
      <c r="F106" s="598"/>
      <c r="G106" s="598"/>
      <c r="H106" s="572"/>
      <c r="I106" s="599"/>
      <c r="J106" s="600"/>
      <c r="K106" s="575"/>
    </row>
    <row r="107" spans="1:11" s="4" customFormat="1" x14ac:dyDescent="0.2">
      <c r="A107" s="41"/>
      <c r="B107" s="38"/>
      <c r="C107" s="835"/>
      <c r="D107" s="606"/>
      <c r="E107" s="572"/>
      <c r="F107" s="598"/>
      <c r="G107" s="598"/>
      <c r="H107" s="572"/>
      <c r="I107" s="599"/>
      <c r="J107" s="600"/>
      <c r="K107" s="575"/>
    </row>
    <row r="108" spans="1:11" s="4" customFormat="1" x14ac:dyDescent="0.2">
      <c r="A108" s="41"/>
      <c r="B108" s="74"/>
      <c r="C108" s="835"/>
      <c r="D108" s="606"/>
      <c r="E108" s="572"/>
      <c r="F108" s="598"/>
      <c r="G108" s="598"/>
      <c r="H108" s="572"/>
      <c r="I108" s="599"/>
      <c r="J108" s="600"/>
      <c r="K108" s="575"/>
    </row>
    <row r="109" spans="1:11" s="4" customFormat="1" ht="15" x14ac:dyDescent="0.2">
      <c r="A109" s="41"/>
      <c r="B109" s="109"/>
      <c r="C109" s="835"/>
      <c r="D109" s="606"/>
      <c r="E109" s="572"/>
      <c r="F109" s="598"/>
      <c r="G109" s="598"/>
      <c r="H109" s="572"/>
      <c r="I109" s="599"/>
      <c r="J109" s="600"/>
      <c r="K109" s="575"/>
    </row>
    <row r="110" spans="1:11" s="4" customFormat="1" x14ac:dyDescent="0.2">
      <c r="A110" s="28"/>
      <c r="B110" s="75"/>
      <c r="C110" s="835"/>
      <c r="D110" s="606"/>
      <c r="E110" s="572"/>
      <c r="F110" s="598"/>
      <c r="G110" s="598"/>
      <c r="H110" s="572"/>
      <c r="I110" s="599"/>
      <c r="J110" s="600"/>
      <c r="K110" s="575"/>
    </row>
    <row r="111" spans="1:11" s="4" customFormat="1" x14ac:dyDescent="0.2">
      <c r="A111" s="41"/>
      <c r="B111" s="38"/>
      <c r="C111" s="835"/>
      <c r="D111" s="606"/>
      <c r="E111" s="572"/>
      <c r="F111" s="598"/>
      <c r="G111" s="598"/>
      <c r="H111" s="572"/>
      <c r="I111" s="599"/>
      <c r="J111" s="600"/>
      <c r="K111" s="575"/>
    </row>
    <row r="112" spans="1:11" s="4" customFormat="1" x14ac:dyDescent="0.2">
      <c r="A112" s="41"/>
      <c r="B112" s="38"/>
      <c r="C112" s="835"/>
      <c r="D112" s="606"/>
      <c r="E112" s="572"/>
      <c r="F112" s="598"/>
      <c r="G112" s="598"/>
      <c r="H112" s="572"/>
      <c r="I112" s="599"/>
      <c r="J112" s="600"/>
      <c r="K112" s="575"/>
    </row>
    <row r="113" spans="1:11" s="4" customFormat="1" x14ac:dyDescent="0.2">
      <c r="A113" s="41"/>
      <c r="B113" s="38"/>
      <c r="C113" s="835"/>
      <c r="D113" s="606"/>
      <c r="E113" s="572"/>
      <c r="F113" s="598"/>
      <c r="G113" s="598"/>
      <c r="H113" s="572"/>
      <c r="I113" s="599"/>
      <c r="J113" s="627"/>
      <c r="K113" s="575"/>
    </row>
    <row r="114" spans="1:11" s="4" customFormat="1" x14ac:dyDescent="0.2">
      <c r="A114" s="41"/>
      <c r="B114" s="38"/>
      <c r="C114" s="835"/>
      <c r="D114" s="606"/>
      <c r="E114" s="572"/>
      <c r="F114" s="598"/>
      <c r="G114" s="598"/>
      <c r="H114" s="572"/>
      <c r="I114" s="599"/>
      <c r="J114" s="627"/>
      <c r="K114" s="575"/>
    </row>
    <row r="115" spans="1:11" s="4" customFormat="1" x14ac:dyDescent="0.2">
      <c r="A115" s="41"/>
      <c r="B115" s="38"/>
      <c r="C115" s="835"/>
      <c r="D115" s="606"/>
      <c r="E115" s="572"/>
      <c r="F115" s="598"/>
      <c r="G115" s="598"/>
      <c r="H115" s="572"/>
      <c r="I115" s="599"/>
      <c r="J115" s="627"/>
      <c r="K115" s="575"/>
    </row>
    <row r="116" spans="1:11" s="4" customFormat="1" x14ac:dyDescent="0.2">
      <c r="A116" s="41"/>
      <c r="B116" s="75"/>
      <c r="C116" s="835"/>
      <c r="D116" s="606"/>
      <c r="E116" s="572"/>
      <c r="F116" s="598"/>
      <c r="G116" s="598"/>
      <c r="H116" s="572"/>
      <c r="I116" s="599"/>
      <c r="J116" s="627"/>
      <c r="K116" s="575"/>
    </row>
    <row r="117" spans="1:11" s="4" customFormat="1" hidden="1" x14ac:dyDescent="0.2">
      <c r="A117" s="41"/>
      <c r="B117" s="38"/>
      <c r="C117" s="835"/>
      <c r="D117" s="606"/>
      <c r="E117" s="572"/>
      <c r="F117" s="598"/>
      <c r="G117" s="598"/>
      <c r="H117" s="572"/>
      <c r="I117" s="599"/>
      <c r="J117" s="600"/>
      <c r="K117" s="575"/>
    </row>
    <row r="118" spans="1:11" s="4" customFormat="1" hidden="1" x14ac:dyDescent="0.2">
      <c r="A118" s="41"/>
      <c r="B118" s="38"/>
      <c r="C118" s="835"/>
      <c r="D118" s="606"/>
      <c r="E118" s="572"/>
      <c r="F118" s="598"/>
      <c r="G118" s="598"/>
      <c r="H118" s="572"/>
      <c r="I118" s="599"/>
      <c r="J118" s="600"/>
      <c r="K118" s="575"/>
    </row>
    <row r="119" spans="1:11" s="4" customFormat="1" x14ac:dyDescent="0.2">
      <c r="A119" s="41"/>
      <c r="B119" s="38"/>
      <c r="C119" s="835"/>
      <c r="D119" s="606"/>
      <c r="E119" s="572"/>
      <c r="F119" s="598"/>
      <c r="G119" s="598"/>
      <c r="H119" s="572"/>
      <c r="I119" s="599"/>
      <c r="J119" s="600"/>
      <c r="K119" s="575"/>
    </row>
    <row r="120" spans="1:11" s="4" customFormat="1" x14ac:dyDescent="0.2">
      <c r="A120" s="41"/>
      <c r="B120" s="38"/>
      <c r="C120" s="835"/>
      <c r="D120" s="606"/>
      <c r="E120" s="572"/>
      <c r="F120" s="598"/>
      <c r="G120" s="598"/>
      <c r="H120" s="572"/>
      <c r="I120" s="599"/>
      <c r="J120" s="600"/>
      <c r="K120" s="575"/>
    </row>
    <row r="121" spans="1:11" s="4" customFormat="1" x14ac:dyDescent="0.2">
      <c r="A121" s="41"/>
      <c r="B121" s="38"/>
      <c r="C121" s="835"/>
      <c r="D121" s="606"/>
      <c r="E121" s="572"/>
      <c r="F121" s="598"/>
      <c r="G121" s="598"/>
      <c r="H121" s="572"/>
      <c r="I121" s="599"/>
      <c r="J121" s="600"/>
      <c r="K121" s="575"/>
    </row>
    <row r="122" spans="1:11" s="4" customFormat="1" ht="9.75" customHeight="1" x14ac:dyDescent="0.2">
      <c r="A122" s="41"/>
      <c r="B122" s="38"/>
      <c r="C122" s="835"/>
      <c r="D122" s="606"/>
      <c r="E122" s="572"/>
      <c r="F122" s="598"/>
      <c r="G122" s="598"/>
      <c r="H122" s="572"/>
      <c r="I122" s="599"/>
      <c r="J122" s="600"/>
      <c r="K122" s="575"/>
    </row>
    <row r="123" spans="1:11" ht="15.75" thickBot="1" x14ac:dyDescent="0.3">
      <c r="A123" s="54"/>
      <c r="B123" s="56" t="s">
        <v>111</v>
      </c>
      <c r="C123" s="836"/>
      <c r="D123" s="611"/>
      <c r="E123" s="603"/>
      <c r="F123" s="602"/>
      <c r="G123" s="602"/>
      <c r="H123" s="603"/>
      <c r="I123" s="604"/>
      <c r="J123" s="604">
        <f>SUM(J87:J122)</f>
        <v>13293.9</v>
      </c>
      <c r="K123" s="577">
        <v>3</v>
      </c>
    </row>
    <row r="124" spans="1:11" s="4" customFormat="1" ht="15" thickTop="1" x14ac:dyDescent="0.2">
      <c r="A124" s="41"/>
      <c r="B124" s="38"/>
      <c r="C124" s="835"/>
      <c r="D124" s="606"/>
      <c r="E124" s="572"/>
      <c r="F124" s="598"/>
      <c r="G124" s="598"/>
      <c r="H124" s="572"/>
      <c r="I124" s="599"/>
      <c r="J124" s="600"/>
      <c r="K124" s="575"/>
    </row>
    <row r="125" spans="1:11" s="4" customFormat="1" ht="15" x14ac:dyDescent="0.2">
      <c r="A125" s="41"/>
      <c r="B125" s="60" t="s">
        <v>1375</v>
      </c>
      <c r="C125" s="835"/>
      <c r="D125" s="606"/>
      <c r="E125" s="572"/>
      <c r="F125" s="598"/>
      <c r="G125" s="598"/>
      <c r="H125" s="572"/>
      <c r="I125" s="599"/>
      <c r="J125" s="600"/>
      <c r="K125" s="575"/>
    </row>
    <row r="126" spans="1:11" s="4" customFormat="1" x14ac:dyDescent="0.2">
      <c r="A126" s="41"/>
      <c r="B126" s="38"/>
      <c r="C126" s="835"/>
      <c r="D126" s="606"/>
      <c r="E126" s="572"/>
      <c r="F126" s="598"/>
      <c r="G126" s="598"/>
      <c r="H126" s="572"/>
      <c r="I126" s="599"/>
      <c r="J126" s="600"/>
      <c r="K126" s="575"/>
    </row>
    <row r="127" spans="1:11" s="4" customFormat="1" ht="28.5" x14ac:dyDescent="0.2">
      <c r="A127" s="41"/>
      <c r="B127" s="280" t="s">
        <v>1376</v>
      </c>
      <c r="C127" s="835"/>
      <c r="D127" s="606"/>
      <c r="E127" s="572"/>
      <c r="F127" s="598"/>
      <c r="G127" s="598"/>
      <c r="H127" s="572"/>
      <c r="I127" s="599"/>
      <c r="J127" s="600"/>
      <c r="K127" s="575"/>
    </row>
    <row r="128" spans="1:11" s="4" customFormat="1" x14ac:dyDescent="0.2">
      <c r="A128" s="41"/>
      <c r="B128" s="280"/>
      <c r="C128" s="835"/>
      <c r="D128" s="606"/>
      <c r="E128" s="572"/>
      <c r="F128" s="598"/>
      <c r="G128" s="598"/>
      <c r="H128" s="572"/>
      <c r="I128" s="599"/>
      <c r="J128" s="600"/>
      <c r="K128" s="575"/>
    </row>
    <row r="129" spans="1:11" s="4" customFormat="1" x14ac:dyDescent="0.2">
      <c r="A129" s="41"/>
      <c r="B129" s="74" t="s">
        <v>1377</v>
      </c>
      <c r="C129" s="835"/>
      <c r="D129" s="606"/>
      <c r="E129" s="572"/>
      <c r="F129" s="598"/>
      <c r="G129" s="598"/>
      <c r="H129" s="572"/>
      <c r="I129" s="599"/>
      <c r="J129" s="600"/>
      <c r="K129" s="575"/>
    </row>
    <row r="130" spans="1:11" s="4" customFormat="1" ht="15" x14ac:dyDescent="0.2">
      <c r="A130" s="41"/>
      <c r="B130" s="109"/>
      <c r="C130" s="835"/>
      <c r="D130" s="606"/>
      <c r="E130" s="572"/>
      <c r="F130" s="598"/>
      <c r="G130" s="598"/>
      <c r="H130" s="572"/>
      <c r="I130" s="599"/>
      <c r="J130" s="600"/>
      <c r="K130" s="575"/>
    </row>
    <row r="131" spans="1:11" s="4" customFormat="1" x14ac:dyDescent="0.2">
      <c r="A131" s="28" t="s">
        <v>77</v>
      </c>
      <c r="B131" s="75" t="s">
        <v>1364</v>
      </c>
      <c r="C131" s="835">
        <v>2364</v>
      </c>
      <c r="D131" s="606" t="s">
        <v>98</v>
      </c>
      <c r="E131" s="572">
        <v>9.94</v>
      </c>
      <c r="F131" s="597">
        <v>0.71</v>
      </c>
      <c r="G131" s="597">
        <v>2.13</v>
      </c>
      <c r="H131" s="594">
        <v>1.42</v>
      </c>
      <c r="I131" s="573">
        <f>+E131+F131+G131+H131</f>
        <v>14.2</v>
      </c>
      <c r="J131" s="574">
        <f>I131*C131</f>
        <v>33568.800000000003</v>
      </c>
      <c r="K131" s="575"/>
    </row>
    <row r="132" spans="1:11" s="4" customFormat="1" x14ac:dyDescent="0.2">
      <c r="A132" s="41"/>
      <c r="B132" s="75"/>
      <c r="C132" s="835"/>
      <c r="D132" s="606"/>
      <c r="E132" s="572"/>
      <c r="F132" s="598"/>
      <c r="G132" s="598"/>
      <c r="H132" s="572"/>
      <c r="I132" s="599"/>
      <c r="J132" s="600"/>
      <c r="K132" s="575"/>
    </row>
    <row r="133" spans="1:11" s="4" customFormat="1" x14ac:dyDescent="0.2">
      <c r="A133" s="28" t="str">
        <f>IF(D133&gt;0,IF(INDEX(A107:A132,MATCH(REPT("z",255),A107:A132))="H","J",IF(INDEX(A107:A132,MATCH(REPT("z",255),A107:A132))="N","P",CHAR(CODE(INDEX(A107:A132,MATCH(REPT("z",255),A107:A132)))+1))),)</f>
        <v>B</v>
      </c>
      <c r="B133" s="75" t="s">
        <v>1199</v>
      </c>
      <c r="C133" s="835">
        <v>227</v>
      </c>
      <c r="D133" s="606" t="s">
        <v>98</v>
      </c>
      <c r="E133" s="572">
        <v>10.67</v>
      </c>
      <c r="F133" s="597">
        <v>0.76</v>
      </c>
      <c r="G133" s="597">
        <v>2.29</v>
      </c>
      <c r="H133" s="594">
        <v>1.52</v>
      </c>
      <c r="I133" s="573">
        <f>+E133+F133+G133+H133</f>
        <v>15.24</v>
      </c>
      <c r="J133" s="574">
        <f>I133*C133</f>
        <v>3459.48</v>
      </c>
      <c r="K133" s="575"/>
    </row>
    <row r="134" spans="1:11" s="4" customFormat="1" x14ac:dyDescent="0.2">
      <c r="A134" s="41"/>
      <c r="B134" s="75"/>
      <c r="C134" s="835"/>
      <c r="D134" s="606"/>
      <c r="E134" s="572"/>
      <c r="F134" s="598"/>
      <c r="G134" s="598"/>
      <c r="H134" s="572"/>
      <c r="I134" s="599"/>
      <c r="J134" s="600"/>
      <c r="K134" s="575"/>
    </row>
    <row r="135" spans="1:11" s="4" customFormat="1" x14ac:dyDescent="0.2">
      <c r="A135" s="28" t="str">
        <f>IF(D135&gt;0,IF(INDEX(A107:A134,MATCH(REPT("z",255),A107:A134))="H","J",IF(INDEX(A107:A134,MATCH(REPT("z",255),A107:A134))="N","P",CHAR(CODE(INDEX(A107:A134,MATCH(REPT("z",255),A107:A134)))+1))),)</f>
        <v>C</v>
      </c>
      <c r="B135" s="75" t="s">
        <v>1200</v>
      </c>
      <c r="C135" s="835">
        <v>552</v>
      </c>
      <c r="D135" s="606" t="s">
        <v>98</v>
      </c>
      <c r="E135" s="572">
        <v>12.09</v>
      </c>
      <c r="F135" s="597">
        <v>0.86</v>
      </c>
      <c r="G135" s="597">
        <v>2.59</v>
      </c>
      <c r="H135" s="594">
        <v>1.73</v>
      </c>
      <c r="I135" s="573">
        <f>+E135+F135+G135+H135</f>
        <v>17.27</v>
      </c>
      <c r="J135" s="574">
        <f>I135*C135</f>
        <v>9533.0400000000009</v>
      </c>
      <c r="K135" s="575"/>
    </row>
    <row r="136" spans="1:11" s="4" customFormat="1" x14ac:dyDescent="0.2">
      <c r="A136" s="41"/>
      <c r="B136" s="75"/>
      <c r="C136" s="835"/>
      <c r="D136" s="606"/>
      <c r="E136" s="572"/>
      <c r="F136" s="598"/>
      <c r="G136" s="598"/>
      <c r="H136" s="572"/>
      <c r="I136" s="599"/>
      <c r="J136" s="600"/>
      <c r="K136" s="575"/>
    </row>
    <row r="137" spans="1:11" s="4" customFormat="1" x14ac:dyDescent="0.2">
      <c r="A137" s="28" t="str">
        <f>IF(D137&gt;0,IF(INDEX(A109:A136,MATCH(REPT("z",255),A109:A136))="H","J",IF(INDEX(A109:A136,MATCH(REPT("z",255),A109:A136))="N","P",CHAR(CODE(INDEX(A109:A136,MATCH(REPT("z",255),A109:A136)))+1))),)</f>
        <v>D</v>
      </c>
      <c r="B137" s="75" t="s">
        <v>1201</v>
      </c>
      <c r="C137" s="835">
        <v>703</v>
      </c>
      <c r="D137" s="606" t="s">
        <v>98</v>
      </c>
      <c r="E137" s="572">
        <v>15.08</v>
      </c>
      <c r="F137" s="597">
        <v>1.08</v>
      </c>
      <c r="G137" s="597">
        <v>3.23</v>
      </c>
      <c r="H137" s="594">
        <v>2.15</v>
      </c>
      <c r="I137" s="573">
        <f>+E137+F137+G137+H137</f>
        <v>21.54</v>
      </c>
      <c r="J137" s="574">
        <f>I137*C137</f>
        <v>15142.62</v>
      </c>
      <c r="K137" s="575"/>
    </row>
    <row r="138" spans="1:11" s="4" customFormat="1" x14ac:dyDescent="0.2">
      <c r="A138" s="41"/>
      <c r="B138" s="75"/>
      <c r="C138" s="835"/>
      <c r="D138" s="606"/>
      <c r="E138" s="572"/>
      <c r="F138" s="598"/>
      <c r="G138" s="598"/>
      <c r="H138" s="572"/>
      <c r="I138" s="599"/>
      <c r="J138" s="600"/>
      <c r="K138" s="575"/>
    </row>
    <row r="139" spans="1:11" s="4" customFormat="1" x14ac:dyDescent="0.2">
      <c r="A139" s="28" t="str">
        <f>IF(D139&gt;0,IF(INDEX(A111:A138,MATCH(REPT("z",255),A111:A138))="H","J",IF(INDEX(A111:A138,MATCH(REPT("z",255),A111:A138))="N","P",CHAR(CODE(INDEX(A111:A138,MATCH(REPT("z",255),A111:A138)))+1))),)</f>
        <v>E</v>
      </c>
      <c r="B139" s="75" t="s">
        <v>1202</v>
      </c>
      <c r="C139" s="835">
        <v>629</v>
      </c>
      <c r="D139" s="606" t="s">
        <v>98</v>
      </c>
      <c r="E139" s="572">
        <v>24.33</v>
      </c>
      <c r="F139" s="597">
        <v>1.74</v>
      </c>
      <c r="G139" s="597">
        <v>5.21</v>
      </c>
      <c r="H139" s="594">
        <v>3.48</v>
      </c>
      <c r="I139" s="573">
        <f>+E139+F139+G139+H139</f>
        <v>34.76</v>
      </c>
      <c r="J139" s="574">
        <f>I139*C139</f>
        <v>21864.04</v>
      </c>
      <c r="K139" s="575"/>
    </row>
    <row r="140" spans="1:11" s="4" customFormat="1" x14ac:dyDescent="0.2">
      <c r="A140" s="41"/>
      <c r="B140" s="75"/>
      <c r="C140" s="835"/>
      <c r="D140" s="606"/>
      <c r="E140" s="572"/>
      <c r="F140" s="598"/>
      <c r="G140" s="598"/>
      <c r="H140" s="572"/>
      <c r="I140" s="599"/>
      <c r="J140" s="600"/>
      <c r="K140" s="575"/>
    </row>
    <row r="141" spans="1:11" s="4" customFormat="1" x14ac:dyDescent="0.2">
      <c r="A141" s="28" t="str">
        <f>IF(D141&gt;0,IF(INDEX(A125:A140,MATCH(REPT("z",255),A125:A140))="H","J",IF(INDEX(A125:A140,MATCH(REPT("z",255),A125:A140))="N","P",CHAR(CODE(INDEX(A125:A140,MATCH(REPT("z",255),A125:A140)))+1))),)</f>
        <v>F</v>
      </c>
      <c r="B141" s="75" t="s">
        <v>1365</v>
      </c>
      <c r="C141" s="835">
        <v>298</v>
      </c>
      <c r="D141" s="606" t="s">
        <v>98</v>
      </c>
      <c r="E141" s="572">
        <v>30.73</v>
      </c>
      <c r="F141" s="597">
        <v>2.2000000000000002</v>
      </c>
      <c r="G141" s="597">
        <v>6.59</v>
      </c>
      <c r="H141" s="594">
        <v>4.3899999999999997</v>
      </c>
      <c r="I141" s="573">
        <f>+E141+F141+G141+H141</f>
        <v>43.91</v>
      </c>
      <c r="J141" s="574">
        <f>I141*C141</f>
        <v>13085.18</v>
      </c>
      <c r="K141" s="575"/>
    </row>
    <row r="142" spans="1:11" s="4" customFormat="1" x14ac:dyDescent="0.2">
      <c r="A142" s="41"/>
      <c r="B142" s="75"/>
      <c r="C142" s="835"/>
      <c r="D142" s="606"/>
      <c r="E142" s="572"/>
      <c r="F142" s="598"/>
      <c r="G142" s="598"/>
      <c r="H142" s="572"/>
      <c r="I142" s="599"/>
      <c r="J142" s="600"/>
      <c r="K142" s="575"/>
    </row>
    <row r="143" spans="1:11" s="4" customFormat="1" x14ac:dyDescent="0.2">
      <c r="A143" s="28" t="str">
        <f>IF(D143&gt;0,IF(INDEX(A127:A142,MATCH(REPT("z",255),A127:A142))="H","J",IF(INDEX(A127:A142,MATCH(REPT("z",255),A127:A142))="N","P",CHAR(CODE(INDEX(A127:A142,MATCH(REPT("z",255),A127:A142)))+1))),)</f>
        <v>G</v>
      </c>
      <c r="B143" s="75" t="s">
        <v>1366</v>
      </c>
      <c r="C143" s="835">
        <v>34</v>
      </c>
      <c r="D143" s="606" t="s">
        <v>98</v>
      </c>
      <c r="E143" s="572">
        <v>39.020000000000003</v>
      </c>
      <c r="F143" s="597">
        <v>2.79</v>
      </c>
      <c r="G143" s="597">
        <v>8.36</v>
      </c>
      <c r="H143" s="594">
        <v>5.57</v>
      </c>
      <c r="I143" s="573">
        <f>+E143+F143+G143+H143</f>
        <v>55.74</v>
      </c>
      <c r="J143" s="574">
        <f>I143*C143</f>
        <v>1895.16</v>
      </c>
      <c r="K143" s="575"/>
    </row>
    <row r="144" spans="1:11" s="4" customFormat="1" x14ac:dyDescent="0.2">
      <c r="A144" s="41"/>
      <c r="B144" s="75"/>
      <c r="C144" s="835"/>
      <c r="D144" s="606"/>
      <c r="E144" s="572"/>
      <c r="F144" s="598"/>
      <c r="G144" s="598"/>
      <c r="H144" s="572"/>
      <c r="I144" s="599"/>
      <c r="J144" s="600"/>
      <c r="K144" s="575"/>
    </row>
    <row r="145" spans="1:11" s="4" customFormat="1" x14ac:dyDescent="0.2">
      <c r="A145" s="28" t="str">
        <f>IF(D145&gt;0,IF(INDEX(A129:A144,MATCH(REPT("z",255),A129:A144))="H","J",IF(INDEX(A129:A144,MATCH(REPT("z",255),A129:A144))="N","P",CHAR(CODE(INDEX(A129:A144,MATCH(REPT("z",255),A129:A144)))+1))),)</f>
        <v>H</v>
      </c>
      <c r="B145" s="75" t="s">
        <v>1367</v>
      </c>
      <c r="C145" s="835">
        <v>156</v>
      </c>
      <c r="D145" s="606" t="s">
        <v>98</v>
      </c>
      <c r="E145" s="572">
        <v>72.89</v>
      </c>
      <c r="F145" s="597">
        <v>5.21</v>
      </c>
      <c r="G145" s="597">
        <v>15.62</v>
      </c>
      <c r="H145" s="594">
        <v>10.41</v>
      </c>
      <c r="I145" s="573">
        <f>+E145+F145+G145+H145</f>
        <v>104.13</v>
      </c>
      <c r="J145" s="574">
        <f>I145*C145</f>
        <v>16244.28</v>
      </c>
      <c r="K145" s="575"/>
    </row>
    <row r="146" spans="1:11" s="4" customFormat="1" x14ac:dyDescent="0.2">
      <c r="A146" s="41"/>
      <c r="B146" s="38"/>
      <c r="C146" s="835"/>
      <c r="D146" s="606"/>
      <c r="E146" s="572"/>
      <c r="F146" s="598"/>
      <c r="G146" s="598"/>
      <c r="H146" s="572"/>
      <c r="I146" s="599"/>
      <c r="J146" s="600"/>
      <c r="K146" s="575"/>
    </row>
    <row r="147" spans="1:11" s="4" customFormat="1" x14ac:dyDescent="0.2">
      <c r="A147" s="28" t="str">
        <f>IF(D147&gt;0,IF(INDEX(A131:A146,MATCH(REPT("z",255),A131:A146))="H","J",IF(INDEX(A131:A146,MATCH(REPT("z",255),A131:A146))="N","P",CHAR(CODE(INDEX(A131:A146,MATCH(REPT("z",255),A131:A146)))+1))),)</f>
        <v>J</v>
      </c>
      <c r="B147" s="75" t="s">
        <v>1368</v>
      </c>
      <c r="C147" s="835">
        <v>42</v>
      </c>
      <c r="D147" s="606" t="s">
        <v>98</v>
      </c>
      <c r="E147" s="572">
        <v>72.89</v>
      </c>
      <c r="F147" s="597">
        <v>5.21</v>
      </c>
      <c r="G147" s="597">
        <v>15.62</v>
      </c>
      <c r="H147" s="594">
        <v>10.41</v>
      </c>
      <c r="I147" s="573">
        <f>+E147+F147+G147+H147</f>
        <v>104.13</v>
      </c>
      <c r="J147" s="574">
        <f>I147*C147</f>
        <v>4373.46</v>
      </c>
      <c r="K147" s="575"/>
    </row>
    <row r="148" spans="1:11" s="4" customFormat="1" ht="15" x14ac:dyDescent="0.2">
      <c r="A148" s="41"/>
      <c r="B148" s="109"/>
      <c r="C148" s="835"/>
      <c r="D148" s="606"/>
      <c r="E148" s="572"/>
      <c r="F148" s="598"/>
      <c r="G148" s="598"/>
      <c r="H148" s="572"/>
      <c r="I148" s="599"/>
      <c r="J148" s="600"/>
      <c r="K148" s="575"/>
    </row>
    <row r="149" spans="1:11" s="4" customFormat="1" x14ac:dyDescent="0.2">
      <c r="A149" s="41"/>
      <c r="B149" s="74" t="s">
        <v>1378</v>
      </c>
      <c r="C149" s="835"/>
      <c r="D149" s="606"/>
      <c r="E149" s="572"/>
      <c r="F149" s="598"/>
      <c r="G149" s="598"/>
      <c r="H149" s="572"/>
      <c r="I149" s="599"/>
      <c r="J149" s="600"/>
      <c r="K149" s="575"/>
    </row>
    <row r="150" spans="1:11" s="4" customFormat="1" ht="15" x14ac:dyDescent="0.2">
      <c r="A150" s="41"/>
      <c r="B150" s="109"/>
      <c r="C150" s="835"/>
      <c r="D150" s="606"/>
      <c r="E150" s="572"/>
      <c r="F150" s="598"/>
      <c r="G150" s="598"/>
      <c r="H150" s="572"/>
      <c r="I150" s="599"/>
      <c r="J150" s="600"/>
      <c r="K150" s="575"/>
    </row>
    <row r="151" spans="1:11" s="4" customFormat="1" x14ac:dyDescent="0.2">
      <c r="A151" s="28" t="str">
        <f>IF(D151&gt;0,IF(INDEX(A136:A150,MATCH(REPT("z",255),A136:A150))="H","J",IF(INDEX(A136:A150,MATCH(REPT("z",255),A136:A150))="N","P",CHAR(CODE(INDEX(A136:A150,MATCH(REPT("z",255),A136:A150)))+1))),)</f>
        <v>K</v>
      </c>
      <c r="B151" s="75" t="s">
        <v>1192</v>
      </c>
      <c r="C151" s="835">
        <f>174+175</f>
        <v>349</v>
      </c>
      <c r="D151" s="606" t="s">
        <v>98</v>
      </c>
      <c r="E151" s="572">
        <v>167.68</v>
      </c>
      <c r="F151" s="597">
        <v>11.98</v>
      </c>
      <c r="G151" s="597">
        <v>35.93</v>
      </c>
      <c r="H151" s="594">
        <v>23.95</v>
      </c>
      <c r="I151" s="573">
        <f>+E151+F151+G151+H151</f>
        <v>239.54</v>
      </c>
      <c r="J151" s="574">
        <f>I151*C151</f>
        <v>83599.460000000006</v>
      </c>
      <c r="K151" s="575"/>
    </row>
    <row r="152" spans="1:11" s="4" customFormat="1" x14ac:dyDescent="0.2">
      <c r="A152" s="41"/>
      <c r="B152" s="75"/>
      <c r="C152" s="835"/>
      <c r="D152" s="606"/>
      <c r="E152" s="572"/>
      <c r="F152" s="598"/>
      <c r="G152" s="598"/>
      <c r="H152" s="572"/>
      <c r="I152" s="599"/>
      <c r="J152" s="600"/>
      <c r="K152" s="575"/>
    </row>
    <row r="153" spans="1:11" s="4" customFormat="1" x14ac:dyDescent="0.2">
      <c r="A153" s="41"/>
      <c r="B153" s="75"/>
      <c r="C153" s="835"/>
      <c r="D153" s="606"/>
      <c r="E153" s="572"/>
      <c r="F153" s="598"/>
      <c r="G153" s="598"/>
      <c r="H153" s="572"/>
      <c r="I153" s="599"/>
      <c r="J153" s="600"/>
      <c r="K153" s="575"/>
    </row>
    <row r="154" spans="1:11" s="4" customFormat="1" x14ac:dyDescent="0.2">
      <c r="A154" s="41"/>
      <c r="B154" s="75"/>
      <c r="C154" s="835"/>
      <c r="D154" s="606"/>
      <c r="E154" s="572"/>
      <c r="F154" s="598"/>
      <c r="G154" s="598"/>
      <c r="H154" s="572"/>
      <c r="I154" s="599"/>
      <c r="J154" s="600"/>
      <c r="K154" s="575"/>
    </row>
    <row r="155" spans="1:11" s="4" customFormat="1" ht="15" x14ac:dyDescent="0.2">
      <c r="A155" s="41"/>
      <c r="B155" s="109"/>
      <c r="C155" s="835"/>
      <c r="D155" s="606"/>
      <c r="E155" s="572"/>
      <c r="F155" s="598"/>
      <c r="G155" s="598"/>
      <c r="H155" s="572"/>
      <c r="I155" s="599"/>
      <c r="J155" s="600"/>
      <c r="K155" s="575"/>
    </row>
    <row r="156" spans="1:11" s="4" customFormat="1" x14ac:dyDescent="0.2">
      <c r="A156" s="41"/>
      <c r="B156" s="75"/>
      <c r="C156" s="835"/>
      <c r="D156" s="606"/>
      <c r="E156" s="572"/>
      <c r="F156" s="598"/>
      <c r="G156" s="598"/>
      <c r="H156" s="572"/>
      <c r="I156" s="599"/>
      <c r="J156" s="600"/>
      <c r="K156" s="575"/>
    </row>
    <row r="157" spans="1:11" s="4" customFormat="1" hidden="1" x14ac:dyDescent="0.2">
      <c r="A157" s="41"/>
      <c r="B157" s="75"/>
      <c r="C157" s="835"/>
      <c r="D157" s="606"/>
      <c r="E157" s="572"/>
      <c r="F157" s="598"/>
      <c r="G157" s="598"/>
      <c r="H157" s="572"/>
      <c r="I157" s="599"/>
      <c r="J157" s="600"/>
      <c r="K157" s="575"/>
    </row>
    <row r="158" spans="1:11" s="4" customFormat="1" hidden="1" x14ac:dyDescent="0.2">
      <c r="A158" s="41"/>
      <c r="B158" s="75"/>
      <c r="C158" s="835"/>
      <c r="D158" s="606"/>
      <c r="E158" s="572"/>
      <c r="F158" s="598"/>
      <c r="G158" s="598"/>
      <c r="H158" s="572"/>
      <c r="I158" s="599"/>
      <c r="J158" s="600"/>
      <c r="K158" s="575"/>
    </row>
    <row r="159" spans="1:11" s="4" customFormat="1" x14ac:dyDescent="0.2">
      <c r="A159" s="41"/>
      <c r="B159" s="75"/>
      <c r="C159" s="835"/>
      <c r="D159" s="606"/>
      <c r="E159" s="572"/>
      <c r="F159" s="598"/>
      <c r="G159" s="598"/>
      <c r="H159" s="572"/>
      <c r="I159" s="599"/>
      <c r="J159" s="600"/>
      <c r="K159" s="575"/>
    </row>
    <row r="160" spans="1:11" s="4" customFormat="1" x14ac:dyDescent="0.2">
      <c r="A160" s="41"/>
      <c r="B160" s="75"/>
      <c r="C160" s="835"/>
      <c r="D160" s="606"/>
      <c r="E160" s="572"/>
      <c r="F160" s="598"/>
      <c r="G160" s="598"/>
      <c r="H160" s="572"/>
      <c r="I160" s="599"/>
      <c r="J160" s="600"/>
      <c r="K160" s="575"/>
    </row>
    <row r="161" spans="1:11" s="4" customFormat="1" ht="11.25" customHeight="1" x14ac:dyDescent="0.2">
      <c r="A161" s="41"/>
      <c r="B161" s="75"/>
      <c r="C161" s="835"/>
      <c r="D161" s="606"/>
      <c r="E161" s="572"/>
      <c r="F161" s="598"/>
      <c r="G161" s="598"/>
      <c r="H161" s="572"/>
      <c r="I161" s="599"/>
      <c r="J161" s="600"/>
      <c r="K161" s="575"/>
    </row>
    <row r="162" spans="1:11" ht="15.75" thickBot="1" x14ac:dyDescent="0.3">
      <c r="A162" s="54"/>
      <c r="B162" s="56" t="s">
        <v>111</v>
      </c>
      <c r="C162" s="836"/>
      <c r="D162" s="611"/>
      <c r="E162" s="603"/>
      <c r="F162" s="602"/>
      <c r="G162" s="602"/>
      <c r="H162" s="603"/>
      <c r="I162" s="604"/>
      <c r="J162" s="604">
        <f>SUM(J126:J161)</f>
        <v>202765.52</v>
      </c>
      <c r="K162" s="577">
        <v>4</v>
      </c>
    </row>
    <row r="163" spans="1:11" ht="15.75" thickTop="1" x14ac:dyDescent="0.25">
      <c r="A163" s="281"/>
      <c r="B163" s="59"/>
      <c r="C163" s="834"/>
      <c r="D163" s="622"/>
      <c r="E163" s="623"/>
      <c r="F163" s="624"/>
      <c r="G163" s="624"/>
      <c r="H163" s="623"/>
      <c r="I163" s="625"/>
      <c r="J163" s="626"/>
    </row>
    <row r="164" spans="1:11" s="4" customFormat="1" ht="15" x14ac:dyDescent="0.2">
      <c r="A164" s="41"/>
      <c r="B164" s="60" t="s">
        <v>1379</v>
      </c>
      <c r="C164" s="835"/>
      <c r="D164" s="606"/>
      <c r="E164" s="572"/>
      <c r="F164" s="598"/>
      <c r="G164" s="598"/>
      <c r="H164" s="572"/>
      <c r="I164" s="599"/>
      <c r="J164" s="600"/>
      <c r="K164" s="575"/>
    </row>
    <row r="165" spans="1:11" s="4" customFormat="1" x14ac:dyDescent="0.2">
      <c r="A165" s="41"/>
      <c r="B165" s="38"/>
      <c r="C165" s="835"/>
      <c r="D165" s="606"/>
      <c r="E165" s="572"/>
      <c r="F165" s="598"/>
      <c r="G165" s="598"/>
      <c r="H165" s="572"/>
      <c r="I165" s="599"/>
      <c r="J165" s="600"/>
      <c r="K165" s="575"/>
    </row>
    <row r="166" spans="1:11" s="4" customFormat="1" ht="28.5" x14ac:dyDescent="0.2">
      <c r="A166" s="41"/>
      <c r="B166" s="280" t="s">
        <v>1380</v>
      </c>
      <c r="C166" s="835"/>
      <c r="D166" s="606"/>
      <c r="E166" s="572"/>
      <c r="F166" s="598"/>
      <c r="G166" s="598"/>
      <c r="H166" s="572"/>
      <c r="I166" s="599"/>
      <c r="J166" s="600"/>
      <c r="K166" s="575"/>
    </row>
    <row r="167" spans="1:11" s="4" customFormat="1" x14ac:dyDescent="0.2">
      <c r="A167" s="41"/>
      <c r="B167" s="75"/>
      <c r="C167" s="835"/>
      <c r="D167" s="606"/>
      <c r="E167" s="572"/>
      <c r="F167" s="598"/>
      <c r="G167" s="598"/>
      <c r="H167" s="572"/>
      <c r="I167" s="599"/>
      <c r="J167" s="600"/>
      <c r="K167" s="575"/>
    </row>
    <row r="168" spans="1:11" s="4" customFormat="1" x14ac:dyDescent="0.2">
      <c r="A168" s="41"/>
      <c r="B168" s="74" t="s">
        <v>1381</v>
      </c>
      <c r="C168" s="835"/>
      <c r="D168" s="606"/>
      <c r="E168" s="572"/>
      <c r="F168" s="598"/>
      <c r="G168" s="598"/>
      <c r="H168" s="572"/>
      <c r="I168" s="599"/>
      <c r="J168" s="600"/>
      <c r="K168" s="575"/>
    </row>
    <row r="169" spans="1:11" s="4" customFormat="1" ht="15" x14ac:dyDescent="0.2">
      <c r="A169" s="41"/>
      <c r="B169" s="109"/>
      <c r="C169" s="835"/>
      <c r="D169" s="606"/>
      <c r="E169" s="572"/>
      <c r="F169" s="598"/>
      <c r="G169" s="598"/>
      <c r="H169" s="572"/>
      <c r="I169" s="599"/>
      <c r="J169" s="600"/>
      <c r="K169" s="575"/>
    </row>
    <row r="170" spans="1:11" s="4" customFormat="1" x14ac:dyDescent="0.2">
      <c r="A170" s="28" t="s">
        <v>77</v>
      </c>
      <c r="B170" s="75" t="s">
        <v>1382</v>
      </c>
      <c r="C170" s="835">
        <v>1198</v>
      </c>
      <c r="D170" s="606" t="s">
        <v>98</v>
      </c>
      <c r="E170" s="572">
        <v>9.94</v>
      </c>
      <c r="F170" s="597">
        <v>0.71</v>
      </c>
      <c r="G170" s="597">
        <v>2.13</v>
      </c>
      <c r="H170" s="594">
        <v>1.42</v>
      </c>
      <c r="I170" s="573">
        <f>+E170+F170+G170+H170</f>
        <v>14.2</v>
      </c>
      <c r="J170" s="574">
        <f>I170*C170</f>
        <v>17011.599999999999</v>
      </c>
      <c r="K170" s="575"/>
    </row>
    <row r="171" spans="1:11" s="4" customFormat="1" x14ac:dyDescent="0.2">
      <c r="A171" s="41"/>
      <c r="B171" s="75"/>
      <c r="C171" s="835"/>
      <c r="D171" s="606"/>
      <c r="E171" s="572"/>
      <c r="F171" s="598"/>
      <c r="G171" s="598"/>
      <c r="H171" s="572"/>
      <c r="I171" s="599"/>
      <c r="J171" s="600"/>
      <c r="K171" s="575"/>
    </row>
    <row r="172" spans="1:11" s="4" customFormat="1" x14ac:dyDescent="0.2">
      <c r="A172" s="28" t="str">
        <f>IF(D172&gt;0,IF(INDEX(A146:A171,MATCH(REPT("z",255),A146:A171))="H","J",IF(INDEX(A146:A171,MATCH(REPT("z",255),A146:A171))="N","P",CHAR(CODE(INDEX(A146:A171,MATCH(REPT("z",255),A146:A171)))+1))),)</f>
        <v>B</v>
      </c>
      <c r="B172" s="75" t="s">
        <v>1199</v>
      </c>
      <c r="C172" s="835">
        <v>729</v>
      </c>
      <c r="D172" s="606" t="s">
        <v>98</v>
      </c>
      <c r="E172" s="572">
        <v>10.67</v>
      </c>
      <c r="F172" s="597">
        <v>0.76</v>
      </c>
      <c r="G172" s="597">
        <v>2.29</v>
      </c>
      <c r="H172" s="594">
        <v>1.52</v>
      </c>
      <c r="I172" s="573">
        <f>+E172+F172+G172+H172</f>
        <v>15.24</v>
      </c>
      <c r="J172" s="574">
        <f>I172*C172</f>
        <v>11109.96</v>
      </c>
      <c r="K172" s="575"/>
    </row>
    <row r="173" spans="1:11" s="4" customFormat="1" x14ac:dyDescent="0.2">
      <c r="A173" s="41"/>
      <c r="B173" s="75"/>
      <c r="C173" s="835"/>
      <c r="D173" s="606"/>
      <c r="E173" s="572"/>
      <c r="F173" s="598"/>
      <c r="G173" s="598"/>
      <c r="H173" s="572"/>
      <c r="I173" s="599"/>
      <c r="J173" s="600"/>
      <c r="K173" s="575"/>
    </row>
    <row r="174" spans="1:11" s="4" customFormat="1" x14ac:dyDescent="0.2">
      <c r="A174" s="28" t="str">
        <f>IF(D174&gt;0,IF(INDEX(A148:A173,MATCH(REPT("z",255),A148:A173))="H","J",IF(INDEX(A148:A173,MATCH(REPT("z",255),A148:A173))="N","P",CHAR(CODE(INDEX(A148:A173,MATCH(REPT("z",255),A148:A173)))+1))),)</f>
        <v>C</v>
      </c>
      <c r="B174" s="75" t="s">
        <v>1200</v>
      </c>
      <c r="C174" s="835">
        <v>700</v>
      </c>
      <c r="D174" s="606" t="s">
        <v>98</v>
      </c>
      <c r="E174" s="572">
        <v>12.09</v>
      </c>
      <c r="F174" s="597">
        <v>0.86</v>
      </c>
      <c r="G174" s="597">
        <v>2.59</v>
      </c>
      <c r="H174" s="594">
        <v>1.73</v>
      </c>
      <c r="I174" s="573">
        <f>+E174+F174+G174+H174</f>
        <v>17.27</v>
      </c>
      <c r="J174" s="574">
        <f>I174*C174</f>
        <v>12089</v>
      </c>
      <c r="K174" s="575"/>
    </row>
    <row r="175" spans="1:11" s="4" customFormat="1" x14ac:dyDescent="0.2">
      <c r="A175" s="41"/>
      <c r="B175" s="75"/>
      <c r="C175" s="835"/>
      <c r="D175" s="606"/>
      <c r="E175" s="572"/>
      <c r="F175" s="598"/>
      <c r="G175" s="598"/>
      <c r="H175" s="572"/>
      <c r="I175" s="599"/>
      <c r="J175" s="600"/>
      <c r="K175" s="575"/>
    </row>
    <row r="176" spans="1:11" s="4" customFormat="1" x14ac:dyDescent="0.2">
      <c r="A176" s="28" t="str">
        <f>IF(D176&gt;0,IF(INDEX(A148:A175,MATCH(REPT("z",255),A148:A175))="H","J",IF(INDEX(A148:A175,MATCH(REPT("z",255),A148:A175))="N","P",CHAR(CODE(INDEX(A148:A175,MATCH(REPT("z",255),A148:A175)))+1))),)</f>
        <v>D</v>
      </c>
      <c r="B176" s="75" t="s">
        <v>1201</v>
      </c>
      <c r="C176" s="835">
        <v>1145</v>
      </c>
      <c r="D176" s="606" t="s">
        <v>98</v>
      </c>
      <c r="E176" s="572">
        <v>15.08</v>
      </c>
      <c r="F176" s="597">
        <v>1.08</v>
      </c>
      <c r="G176" s="597">
        <v>3.23</v>
      </c>
      <c r="H176" s="594">
        <v>2.15</v>
      </c>
      <c r="I176" s="573">
        <f>+E176+F176+G176+H176</f>
        <v>21.54</v>
      </c>
      <c r="J176" s="574">
        <f>I176*C176</f>
        <v>24663.3</v>
      </c>
      <c r="K176" s="575"/>
    </row>
    <row r="177" spans="1:11" s="4" customFormat="1" x14ac:dyDescent="0.2">
      <c r="A177" s="41"/>
      <c r="B177" s="75"/>
      <c r="C177" s="835"/>
      <c r="D177" s="606"/>
      <c r="E177" s="572"/>
      <c r="F177" s="598"/>
      <c r="G177" s="598"/>
      <c r="H177" s="572"/>
      <c r="I177" s="599"/>
      <c r="J177" s="600"/>
      <c r="K177" s="575"/>
    </row>
    <row r="178" spans="1:11" s="4" customFormat="1" x14ac:dyDescent="0.2">
      <c r="A178" s="28" t="str">
        <f>IF(D178&gt;0,IF(INDEX(A148:A177,MATCH(REPT("z",255),A148:A177))="H","J",IF(INDEX(A148:A177,MATCH(REPT("z",255),A148:A177))="N","P",CHAR(CODE(INDEX(A148:A177,MATCH(REPT("z",255),A148:A177)))+1))),)</f>
        <v>E</v>
      </c>
      <c r="B178" s="75" t="s">
        <v>1202</v>
      </c>
      <c r="C178" s="835">
        <v>841</v>
      </c>
      <c r="D178" s="606" t="s">
        <v>98</v>
      </c>
      <c r="E178" s="572">
        <v>24.33</v>
      </c>
      <c r="F178" s="597">
        <v>1.74</v>
      </c>
      <c r="G178" s="597">
        <v>5.21</v>
      </c>
      <c r="H178" s="594">
        <v>3.48</v>
      </c>
      <c r="I178" s="573">
        <f>+E178+F178+G178+H178</f>
        <v>34.76</v>
      </c>
      <c r="J178" s="574">
        <f>I178*C178</f>
        <v>29233.16</v>
      </c>
      <c r="K178" s="575"/>
    </row>
    <row r="179" spans="1:11" s="4" customFormat="1" x14ac:dyDescent="0.2">
      <c r="A179" s="41"/>
      <c r="B179" s="75"/>
      <c r="C179" s="835"/>
      <c r="D179" s="606"/>
      <c r="E179" s="572"/>
      <c r="F179" s="598"/>
      <c r="G179" s="598"/>
      <c r="H179" s="572"/>
      <c r="I179" s="599"/>
      <c r="J179" s="600"/>
      <c r="K179" s="575"/>
    </row>
    <row r="180" spans="1:11" s="4" customFormat="1" x14ac:dyDescent="0.2">
      <c r="A180" s="28" t="str">
        <f>IF(D180&gt;0,IF(INDEX(A150:A179,MATCH(REPT("z",255),A150:A179))="H","J",IF(INDEX(A150:A179,MATCH(REPT("z",255),A150:A179))="N","P",CHAR(CODE(INDEX(A150:A179,MATCH(REPT("z",255),A150:A179)))+1))),)</f>
        <v>F</v>
      </c>
      <c r="B180" s="75" t="s">
        <v>1365</v>
      </c>
      <c r="C180" s="835">
        <v>338</v>
      </c>
      <c r="D180" s="606" t="s">
        <v>98</v>
      </c>
      <c r="E180" s="572">
        <v>30.73</v>
      </c>
      <c r="F180" s="597">
        <v>2.2000000000000002</v>
      </c>
      <c r="G180" s="597">
        <v>6.59</v>
      </c>
      <c r="H180" s="594">
        <v>4.3899999999999997</v>
      </c>
      <c r="I180" s="573">
        <f>+E180+F180+G180+H180</f>
        <v>43.91</v>
      </c>
      <c r="J180" s="574">
        <f>I180*C180</f>
        <v>14841.58</v>
      </c>
      <c r="K180" s="575"/>
    </row>
    <row r="181" spans="1:11" s="4" customFormat="1" x14ac:dyDescent="0.2">
      <c r="A181" s="41"/>
      <c r="B181" s="75"/>
      <c r="C181" s="835"/>
      <c r="D181" s="606"/>
      <c r="E181" s="572"/>
      <c r="F181" s="598"/>
      <c r="G181" s="598"/>
      <c r="H181" s="572"/>
      <c r="I181" s="599"/>
      <c r="J181" s="600"/>
      <c r="K181" s="575"/>
    </row>
    <row r="182" spans="1:11" s="4" customFormat="1" x14ac:dyDescent="0.2">
      <c r="A182" s="28" t="str">
        <f>IF(D182&gt;0,IF(INDEX(A152:A181,MATCH(REPT("z",255),A152:A181))="H","J",IF(INDEX(A152:A181,MATCH(REPT("z",255),A152:A181))="N","P",CHAR(CODE(INDEX(A152:A181,MATCH(REPT("z",255),A152:A181)))+1))),)</f>
        <v>G</v>
      </c>
      <c r="B182" s="75" t="s">
        <v>1366</v>
      </c>
      <c r="C182" s="835">
        <v>171</v>
      </c>
      <c r="D182" s="606" t="s">
        <v>98</v>
      </c>
      <c r="E182" s="572">
        <v>39.020000000000003</v>
      </c>
      <c r="F182" s="597">
        <v>2.79</v>
      </c>
      <c r="G182" s="597">
        <v>8.36</v>
      </c>
      <c r="H182" s="594">
        <v>5.57</v>
      </c>
      <c r="I182" s="573">
        <f>+E182+F182+G182+H182</f>
        <v>55.74</v>
      </c>
      <c r="J182" s="574">
        <f>I182*C182</f>
        <v>9531.5400000000009</v>
      </c>
      <c r="K182" s="575"/>
    </row>
    <row r="183" spans="1:11" s="4" customFormat="1" x14ac:dyDescent="0.2">
      <c r="A183" s="41"/>
      <c r="B183" s="75"/>
      <c r="C183" s="835"/>
      <c r="D183" s="606"/>
      <c r="E183" s="572"/>
      <c r="F183" s="598"/>
      <c r="G183" s="598"/>
      <c r="H183" s="572"/>
      <c r="I183" s="599"/>
      <c r="J183" s="600"/>
      <c r="K183" s="575"/>
    </row>
    <row r="184" spans="1:11" s="4" customFormat="1" x14ac:dyDescent="0.2">
      <c r="A184" s="28" t="str">
        <f>IF(D184&gt;0,IF(INDEX(A168:A183,MATCH(REPT("z",255),A168:A183))="H","J",IF(INDEX(A168:A183,MATCH(REPT("z",255),A168:A183))="N","P",CHAR(CODE(INDEX(A168:A183,MATCH(REPT("z",255),A168:A183)))+1))),)</f>
        <v>H</v>
      </c>
      <c r="B184" s="75" t="s">
        <v>1367</v>
      </c>
      <c r="C184" s="835">
        <v>98</v>
      </c>
      <c r="D184" s="606" t="s">
        <v>98</v>
      </c>
      <c r="E184" s="572">
        <v>72.89</v>
      </c>
      <c r="F184" s="597">
        <v>5.21</v>
      </c>
      <c r="G184" s="597">
        <v>15.62</v>
      </c>
      <c r="H184" s="594">
        <v>10.41</v>
      </c>
      <c r="I184" s="573">
        <f>+E184+F184+G184+H184</f>
        <v>104.13</v>
      </c>
      <c r="J184" s="574">
        <f>I184*C184</f>
        <v>10204.74</v>
      </c>
      <c r="K184" s="575"/>
    </row>
    <row r="185" spans="1:11" s="4" customFormat="1" x14ac:dyDescent="0.2">
      <c r="A185" s="41"/>
      <c r="B185" s="38"/>
      <c r="C185" s="835"/>
      <c r="D185" s="606"/>
      <c r="E185" s="572"/>
      <c r="F185" s="598"/>
      <c r="G185" s="598"/>
      <c r="H185" s="572"/>
      <c r="I185" s="599"/>
      <c r="J185" s="600"/>
      <c r="K185" s="575"/>
    </row>
    <row r="186" spans="1:11" s="4" customFormat="1" x14ac:dyDescent="0.2">
      <c r="A186" s="28" t="str">
        <f>IF(D186&gt;0,IF(INDEX(A170:A185,MATCH(REPT("z",255),A170:A185))="H","J",IF(INDEX(A170:A185,MATCH(REPT("z",255),A170:A185))="N","P",CHAR(CODE(INDEX(A170:A185,MATCH(REPT("z",255),A170:A185)))+1))),)</f>
        <v>J</v>
      </c>
      <c r="B186" s="75" t="s">
        <v>1368</v>
      </c>
      <c r="C186" s="835">
        <v>123</v>
      </c>
      <c r="D186" s="606" t="s">
        <v>98</v>
      </c>
      <c r="E186" s="572">
        <v>72.89</v>
      </c>
      <c r="F186" s="597">
        <v>5.21</v>
      </c>
      <c r="G186" s="597">
        <v>15.62</v>
      </c>
      <c r="H186" s="594">
        <v>10.41</v>
      </c>
      <c r="I186" s="573">
        <f>+E186+F186+G186+H186</f>
        <v>104.13</v>
      </c>
      <c r="J186" s="574">
        <f>I186*C186</f>
        <v>12807.99</v>
      </c>
      <c r="K186" s="575"/>
    </row>
    <row r="187" spans="1:11" s="4" customFormat="1" x14ac:dyDescent="0.2">
      <c r="A187" s="41"/>
      <c r="B187" s="3"/>
      <c r="C187" s="835"/>
      <c r="D187" s="606"/>
      <c r="E187" s="572"/>
      <c r="F187" s="598"/>
      <c r="G187" s="598"/>
      <c r="H187" s="572"/>
      <c r="I187" s="599"/>
      <c r="J187" s="600"/>
      <c r="K187" s="575"/>
    </row>
    <row r="188" spans="1:11" s="4" customFormat="1" x14ac:dyDescent="0.2">
      <c r="A188" s="28" t="str">
        <f>IF(D188&gt;0,IF(INDEX(A172:A187,MATCH(REPT("z",255),A172:A187))="H","J",IF(INDEX(A172:A187,MATCH(REPT("z",255),A172:A187))="N","P",CHAR(CODE(INDEX(A172:A187,MATCH(REPT("z",255),A172:A187)))+1))),)</f>
        <v>K</v>
      </c>
      <c r="B188" s="75" t="s">
        <v>1369</v>
      </c>
      <c r="C188" s="835">
        <v>117</v>
      </c>
      <c r="D188" s="606" t="s">
        <v>98</v>
      </c>
      <c r="E188" s="572">
        <v>167.68</v>
      </c>
      <c r="F188" s="597">
        <v>11.98</v>
      </c>
      <c r="G188" s="597">
        <v>35.93</v>
      </c>
      <c r="H188" s="594">
        <v>23.95</v>
      </c>
      <c r="I188" s="573">
        <f>+E188+F188+G188+H188</f>
        <v>239.54</v>
      </c>
      <c r="J188" s="574">
        <f>I188*C188</f>
        <v>28026.18</v>
      </c>
      <c r="K188" s="575"/>
    </row>
    <row r="189" spans="1:11" s="4" customFormat="1" x14ac:dyDescent="0.2">
      <c r="A189" s="41"/>
      <c r="B189" s="38"/>
      <c r="C189" s="835"/>
      <c r="D189" s="606"/>
      <c r="E189" s="572"/>
      <c r="F189" s="598"/>
      <c r="G189" s="598"/>
      <c r="H189" s="572"/>
      <c r="I189" s="599"/>
      <c r="J189" s="600"/>
      <c r="K189" s="575"/>
    </row>
    <row r="190" spans="1:11" s="4" customFormat="1" x14ac:dyDescent="0.2">
      <c r="A190" s="28"/>
      <c r="B190" s="38"/>
      <c r="C190" s="835"/>
      <c r="D190" s="606"/>
      <c r="E190" s="572"/>
      <c r="F190" s="598"/>
      <c r="G190" s="598"/>
      <c r="H190" s="572"/>
      <c r="I190" s="599"/>
      <c r="J190" s="600"/>
      <c r="K190" s="575"/>
    </row>
    <row r="191" spans="1:11" s="4" customFormat="1" x14ac:dyDescent="0.2">
      <c r="A191" s="41"/>
      <c r="B191" s="75"/>
      <c r="C191" s="835"/>
      <c r="D191" s="606"/>
      <c r="E191" s="572"/>
      <c r="F191" s="598"/>
      <c r="G191" s="598"/>
      <c r="H191" s="572"/>
      <c r="I191" s="599"/>
      <c r="J191" s="600"/>
      <c r="K191" s="575"/>
    </row>
    <row r="192" spans="1:11" s="4" customFormat="1" x14ac:dyDescent="0.2">
      <c r="A192" s="41"/>
      <c r="B192" s="75"/>
      <c r="C192" s="835"/>
      <c r="D192" s="606"/>
      <c r="E192" s="572"/>
      <c r="F192" s="598"/>
      <c r="G192" s="598"/>
      <c r="H192" s="572"/>
      <c r="I192" s="599"/>
      <c r="J192" s="627"/>
      <c r="K192" s="575"/>
    </row>
    <row r="193" spans="1:11" s="4" customFormat="1" x14ac:dyDescent="0.2">
      <c r="A193" s="41"/>
      <c r="B193" s="75"/>
      <c r="C193" s="835"/>
      <c r="D193" s="606"/>
      <c r="E193" s="572"/>
      <c r="F193" s="598"/>
      <c r="G193" s="598"/>
      <c r="H193" s="572"/>
      <c r="I193" s="599"/>
      <c r="J193" s="627"/>
      <c r="K193" s="575"/>
    </row>
    <row r="194" spans="1:11" s="4" customFormat="1" x14ac:dyDescent="0.2">
      <c r="A194" s="41"/>
      <c r="B194" s="75"/>
      <c r="C194" s="835"/>
      <c r="D194" s="606"/>
      <c r="E194" s="572"/>
      <c r="F194" s="598"/>
      <c r="G194" s="598"/>
      <c r="H194" s="572"/>
      <c r="I194" s="599"/>
      <c r="J194" s="627"/>
      <c r="K194" s="575"/>
    </row>
    <row r="195" spans="1:11" s="4" customFormat="1" x14ac:dyDescent="0.2">
      <c r="A195" s="41"/>
      <c r="B195" s="75"/>
      <c r="C195" s="835"/>
      <c r="D195" s="606"/>
      <c r="E195" s="572"/>
      <c r="F195" s="598"/>
      <c r="G195" s="598"/>
      <c r="H195" s="572"/>
      <c r="I195" s="599"/>
      <c r="J195" s="627"/>
      <c r="K195" s="575"/>
    </row>
    <row r="196" spans="1:11" s="4" customFormat="1" hidden="1" x14ac:dyDescent="0.2">
      <c r="A196" s="41"/>
      <c r="B196" s="75"/>
      <c r="C196" s="835"/>
      <c r="D196" s="606"/>
      <c r="E196" s="572"/>
      <c r="F196" s="598"/>
      <c r="G196" s="598"/>
      <c r="H196" s="572"/>
      <c r="I196" s="599"/>
      <c r="J196" s="627"/>
      <c r="K196" s="575"/>
    </row>
    <row r="197" spans="1:11" s="4" customFormat="1" hidden="1" x14ac:dyDescent="0.2">
      <c r="A197" s="41"/>
      <c r="B197" s="75"/>
      <c r="C197" s="835"/>
      <c r="D197" s="606"/>
      <c r="E197" s="572"/>
      <c r="F197" s="598"/>
      <c r="G197" s="598"/>
      <c r="H197" s="572"/>
      <c r="I197" s="599"/>
      <c r="J197" s="627"/>
      <c r="K197" s="575"/>
    </row>
    <row r="198" spans="1:11" s="4" customFormat="1" x14ac:dyDescent="0.2">
      <c r="A198" s="41"/>
      <c r="B198" s="75"/>
      <c r="C198" s="835"/>
      <c r="D198" s="606"/>
      <c r="E198" s="572"/>
      <c r="F198" s="598"/>
      <c r="G198" s="598"/>
      <c r="H198" s="572"/>
      <c r="I198" s="599"/>
      <c r="J198" s="627"/>
      <c r="K198" s="575"/>
    </row>
    <row r="199" spans="1:11" s="4" customFormat="1" x14ac:dyDescent="0.2">
      <c r="A199" s="41"/>
      <c r="B199" s="75"/>
      <c r="C199" s="835"/>
      <c r="D199" s="606"/>
      <c r="E199" s="572"/>
      <c r="F199" s="598"/>
      <c r="G199" s="598"/>
      <c r="H199" s="572"/>
      <c r="I199" s="599"/>
      <c r="J199" s="627"/>
      <c r="K199" s="575"/>
    </row>
    <row r="200" spans="1:11" s="4" customFormat="1" ht="10.5" customHeight="1" x14ac:dyDescent="0.2">
      <c r="A200" s="41"/>
      <c r="B200" s="75"/>
      <c r="C200" s="835"/>
      <c r="D200" s="606"/>
      <c r="E200" s="572"/>
      <c r="F200" s="598"/>
      <c r="G200" s="598"/>
      <c r="H200" s="572"/>
      <c r="I200" s="599"/>
      <c r="J200" s="627"/>
      <c r="K200" s="575"/>
    </row>
    <row r="201" spans="1:11" ht="15.75" thickBot="1" x14ac:dyDescent="0.3">
      <c r="A201" s="54"/>
      <c r="B201" s="56" t="s">
        <v>111</v>
      </c>
      <c r="C201" s="836"/>
      <c r="D201" s="611"/>
      <c r="E201" s="603"/>
      <c r="F201" s="602"/>
      <c r="G201" s="602"/>
      <c r="H201" s="603"/>
      <c r="I201" s="604"/>
      <c r="J201" s="604">
        <f>SUM(J165:J200)</f>
        <v>169519.05</v>
      </c>
      <c r="K201" s="577">
        <v>5</v>
      </c>
    </row>
    <row r="202" spans="1:11" s="4" customFormat="1" ht="15.75" thickTop="1" x14ac:dyDescent="0.2">
      <c r="A202" s="41"/>
      <c r="B202" s="109"/>
      <c r="C202" s="835"/>
      <c r="D202" s="606"/>
      <c r="E202" s="572"/>
      <c r="F202" s="598"/>
      <c r="G202" s="598"/>
      <c r="H202" s="572"/>
      <c r="I202" s="599"/>
      <c r="J202" s="600"/>
      <c r="K202" s="575"/>
    </row>
    <row r="203" spans="1:11" s="4" customFormat="1" ht="15" x14ac:dyDescent="0.2">
      <c r="A203" s="41"/>
      <c r="B203" s="60" t="s">
        <v>1379</v>
      </c>
      <c r="C203" s="835"/>
      <c r="D203" s="606"/>
      <c r="E203" s="572"/>
      <c r="F203" s="598"/>
      <c r="G203" s="598"/>
      <c r="H203" s="572"/>
      <c r="I203" s="599"/>
      <c r="J203" s="600"/>
      <c r="K203" s="575"/>
    </row>
    <row r="204" spans="1:11" s="4" customFormat="1" ht="15" x14ac:dyDescent="0.2">
      <c r="A204" s="41"/>
      <c r="B204" s="109"/>
      <c r="C204" s="835"/>
      <c r="D204" s="606"/>
      <c r="E204" s="572"/>
      <c r="F204" s="598"/>
      <c r="G204" s="598"/>
      <c r="H204" s="572"/>
      <c r="I204" s="599"/>
      <c r="J204" s="600"/>
      <c r="K204" s="575"/>
    </row>
    <row r="205" spans="1:11" s="4" customFormat="1" ht="28.5" x14ac:dyDescent="0.2">
      <c r="A205" s="41"/>
      <c r="B205" s="280" t="s">
        <v>1380</v>
      </c>
      <c r="C205" s="835"/>
      <c r="D205" s="606"/>
      <c r="E205" s="572"/>
      <c r="F205" s="598"/>
      <c r="G205" s="598"/>
      <c r="H205" s="572"/>
      <c r="I205" s="599"/>
      <c r="J205" s="600"/>
      <c r="K205" s="575"/>
    </row>
    <row r="206" spans="1:11" s="4" customFormat="1" ht="15" x14ac:dyDescent="0.2">
      <c r="A206" s="41"/>
      <c r="B206" s="109"/>
      <c r="C206" s="835"/>
      <c r="D206" s="606"/>
      <c r="E206" s="572"/>
      <c r="F206" s="598"/>
      <c r="G206" s="598"/>
      <c r="H206" s="572"/>
      <c r="I206" s="599"/>
      <c r="J206" s="600"/>
      <c r="K206" s="575"/>
    </row>
    <row r="207" spans="1:11" s="4" customFormat="1" x14ac:dyDescent="0.2">
      <c r="A207" s="41"/>
      <c r="B207" s="74" t="s">
        <v>1383</v>
      </c>
      <c r="C207" s="835"/>
      <c r="D207" s="606"/>
      <c r="E207" s="572"/>
      <c r="F207" s="598"/>
      <c r="G207" s="598"/>
      <c r="H207" s="572"/>
      <c r="I207" s="599"/>
      <c r="J207" s="600"/>
      <c r="K207" s="575"/>
    </row>
    <row r="208" spans="1:11" s="4" customFormat="1" ht="15" x14ac:dyDescent="0.2">
      <c r="A208" s="41"/>
      <c r="B208" s="109"/>
      <c r="C208" s="835"/>
      <c r="D208" s="606"/>
      <c r="E208" s="572"/>
      <c r="F208" s="598"/>
      <c r="G208" s="598"/>
      <c r="H208" s="572"/>
      <c r="I208" s="599"/>
      <c r="J208" s="600"/>
      <c r="K208" s="575"/>
    </row>
    <row r="209" spans="1:11" s="4" customFormat="1" x14ac:dyDescent="0.2">
      <c r="A209" s="41" t="s">
        <v>77</v>
      </c>
      <c r="B209" s="75" t="s">
        <v>1364</v>
      </c>
      <c r="C209" s="835">
        <v>17</v>
      </c>
      <c r="D209" s="606" t="s">
        <v>98</v>
      </c>
      <c r="E209" s="572">
        <v>9.94</v>
      </c>
      <c r="F209" s="597">
        <v>0.71</v>
      </c>
      <c r="G209" s="597">
        <v>2.13</v>
      </c>
      <c r="H209" s="594">
        <v>1.42</v>
      </c>
      <c r="I209" s="573">
        <f>+E209+F209+G209+H209</f>
        <v>14.2</v>
      </c>
      <c r="J209" s="574">
        <f>I209*C209</f>
        <v>241.4</v>
      </c>
      <c r="K209" s="575"/>
    </row>
    <row r="210" spans="1:11" s="4" customFormat="1" x14ac:dyDescent="0.2">
      <c r="A210" s="41"/>
      <c r="B210" s="75"/>
      <c r="C210" s="835"/>
      <c r="D210" s="606"/>
      <c r="E210" s="572"/>
      <c r="F210" s="598"/>
      <c r="G210" s="598"/>
      <c r="H210" s="572"/>
      <c r="I210" s="599"/>
      <c r="J210" s="600"/>
      <c r="K210" s="575"/>
    </row>
    <row r="211" spans="1:11" s="4" customFormat="1" x14ac:dyDescent="0.2">
      <c r="A211" s="28" t="str">
        <f>IF(D211&gt;0,IF(INDEX(A186:A210,MATCH(REPT("z",255),A186:A210))="H","J",IF(INDEX(A186:A210,MATCH(REPT("z",255),A186:A210))="N","P",CHAR(CODE(INDEX(A186:A210,MATCH(REPT("z",255),A186:A210)))+1))),)</f>
        <v>B</v>
      </c>
      <c r="B211" s="75" t="s">
        <v>1199</v>
      </c>
      <c r="C211" s="835">
        <v>215</v>
      </c>
      <c r="D211" s="606" t="s">
        <v>98</v>
      </c>
      <c r="E211" s="572">
        <v>10.67</v>
      </c>
      <c r="F211" s="597">
        <v>0.76</v>
      </c>
      <c r="G211" s="597">
        <v>2.29</v>
      </c>
      <c r="H211" s="594">
        <v>1.52</v>
      </c>
      <c r="I211" s="573">
        <f>+E211+F211+G211+H211</f>
        <v>15.24</v>
      </c>
      <c r="J211" s="574">
        <f>I211*C211</f>
        <v>3276.6</v>
      </c>
      <c r="K211" s="575"/>
    </row>
    <row r="212" spans="1:11" s="4" customFormat="1" x14ac:dyDescent="0.2">
      <c r="A212" s="41"/>
      <c r="B212" s="75"/>
      <c r="C212" s="835"/>
      <c r="D212" s="606"/>
      <c r="E212" s="572"/>
      <c r="F212" s="598"/>
      <c r="G212" s="598"/>
      <c r="H212" s="572"/>
      <c r="I212" s="599"/>
      <c r="J212" s="600"/>
      <c r="K212" s="575"/>
    </row>
    <row r="213" spans="1:11" s="4" customFormat="1" x14ac:dyDescent="0.2">
      <c r="A213" s="28" t="str">
        <f>IF(D213&gt;0,IF(INDEX(A188:A212,MATCH(REPT("z",255),A188:A212))="H","J",IF(INDEX(A188:A212,MATCH(REPT("z",255),A188:A212))="N","P",CHAR(CODE(INDEX(A188:A212,MATCH(REPT("z",255),A188:A212)))+1))),)</f>
        <v>C</v>
      </c>
      <c r="B213" s="75" t="s">
        <v>1200</v>
      </c>
      <c r="C213" s="835">
        <v>11</v>
      </c>
      <c r="D213" s="606" t="s">
        <v>98</v>
      </c>
      <c r="E213" s="572">
        <v>12.09</v>
      </c>
      <c r="F213" s="597">
        <v>0.86</v>
      </c>
      <c r="G213" s="597">
        <v>2.59</v>
      </c>
      <c r="H213" s="594">
        <v>1.73</v>
      </c>
      <c r="I213" s="573">
        <f>+E213+F213+G213+H213</f>
        <v>17.27</v>
      </c>
      <c r="J213" s="574">
        <f>I213*C213</f>
        <v>189.97</v>
      </c>
      <c r="K213" s="575"/>
    </row>
    <row r="214" spans="1:11" s="4" customFormat="1" x14ac:dyDescent="0.2">
      <c r="A214" s="41"/>
      <c r="B214" s="75"/>
      <c r="C214" s="835"/>
      <c r="D214" s="606"/>
      <c r="E214" s="572"/>
      <c r="F214" s="598"/>
      <c r="G214" s="598"/>
      <c r="H214" s="572"/>
      <c r="I214" s="599"/>
      <c r="J214" s="600"/>
      <c r="K214" s="575"/>
    </row>
    <row r="215" spans="1:11" s="4" customFormat="1" x14ac:dyDescent="0.2">
      <c r="A215" s="28" t="str">
        <f>IF(D215&gt;0,IF(INDEX(A190:A214,MATCH(REPT("z",255),A190:A214))="H","J",IF(INDEX(A190:A214,MATCH(REPT("z",255),A190:A214))="N","P",CHAR(CODE(INDEX(A190:A214,MATCH(REPT("z",255),A190:A214)))+1))),)</f>
        <v>D</v>
      </c>
      <c r="B215" s="75" t="s">
        <v>1201</v>
      </c>
      <c r="C215" s="835">
        <v>291</v>
      </c>
      <c r="D215" s="606" t="s">
        <v>98</v>
      </c>
      <c r="E215" s="572">
        <v>15.08</v>
      </c>
      <c r="F215" s="597">
        <v>1.08</v>
      </c>
      <c r="G215" s="597">
        <v>3.23</v>
      </c>
      <c r="H215" s="594">
        <v>2.15</v>
      </c>
      <c r="I215" s="573">
        <f>+E215+F215+G215+H215</f>
        <v>21.54</v>
      </c>
      <c r="J215" s="574">
        <f>I215*C215</f>
        <v>6268.14</v>
      </c>
      <c r="K215" s="575"/>
    </row>
    <row r="216" spans="1:11" s="4" customFormat="1" x14ac:dyDescent="0.2">
      <c r="A216" s="41"/>
      <c r="B216" s="75"/>
      <c r="C216" s="835"/>
      <c r="D216" s="606"/>
      <c r="E216" s="572"/>
      <c r="F216" s="598"/>
      <c r="G216" s="598"/>
      <c r="H216" s="572"/>
      <c r="I216" s="599"/>
      <c r="J216" s="600"/>
      <c r="K216" s="575"/>
    </row>
    <row r="217" spans="1:11" s="4" customFormat="1" x14ac:dyDescent="0.2">
      <c r="A217" s="28" t="str">
        <f>IF(D217&gt;0,IF(INDEX(A198:A216,MATCH(REPT("z",255),A198:A216))="H","J",IF(INDEX(A198:A216,MATCH(REPT("z",255),A198:A216))="N","P",CHAR(CODE(INDEX(A198:A216,MATCH(REPT("z",255),A198:A216)))+1))),)</f>
        <v>E</v>
      </c>
      <c r="B217" s="75" t="s">
        <v>1202</v>
      </c>
      <c r="C217" s="835">
        <v>6</v>
      </c>
      <c r="D217" s="606" t="s">
        <v>98</v>
      </c>
      <c r="E217" s="572">
        <v>24.33</v>
      </c>
      <c r="F217" s="597">
        <v>1.74</v>
      </c>
      <c r="G217" s="597">
        <v>5.21</v>
      </c>
      <c r="H217" s="594">
        <v>3.48</v>
      </c>
      <c r="I217" s="573">
        <f>+E217+F217+G217+H217</f>
        <v>34.76</v>
      </c>
      <c r="J217" s="574">
        <f>I217*C217</f>
        <v>208.56</v>
      </c>
      <c r="K217" s="575"/>
    </row>
    <row r="218" spans="1:11" s="4" customFormat="1" x14ac:dyDescent="0.2">
      <c r="A218" s="41"/>
      <c r="B218" s="75"/>
      <c r="C218" s="835"/>
      <c r="D218" s="606"/>
      <c r="E218" s="572"/>
      <c r="F218" s="598"/>
      <c r="G218" s="598"/>
      <c r="H218" s="572"/>
      <c r="I218" s="599"/>
      <c r="J218" s="600"/>
      <c r="K218" s="575"/>
    </row>
    <row r="219" spans="1:11" s="4" customFormat="1" x14ac:dyDescent="0.2">
      <c r="A219" s="28" t="str">
        <f>IF(D219&gt;0,IF(INDEX(A201:A218,MATCH(REPT("z",255),A201:A218))="H","J",IF(INDEX(A201:A218,MATCH(REPT("z",255),A201:A218))="N","P",CHAR(CODE(INDEX(A201:A218,MATCH(REPT("z",255),A201:A218)))+1))),)</f>
        <v>F</v>
      </c>
      <c r="B219" s="75" t="s">
        <v>1365</v>
      </c>
      <c r="C219" s="835">
        <v>544</v>
      </c>
      <c r="D219" s="606" t="s">
        <v>98</v>
      </c>
      <c r="E219" s="572">
        <v>30.73</v>
      </c>
      <c r="F219" s="597">
        <v>2.2000000000000002</v>
      </c>
      <c r="G219" s="597">
        <v>6.59</v>
      </c>
      <c r="H219" s="594">
        <v>4.3899999999999997</v>
      </c>
      <c r="I219" s="573">
        <f>+E219+F219+G219+H219</f>
        <v>43.91</v>
      </c>
      <c r="J219" s="574">
        <f>I219*C219</f>
        <v>23887.040000000001</v>
      </c>
      <c r="K219" s="575"/>
    </row>
    <row r="220" spans="1:11" s="4" customFormat="1" x14ac:dyDescent="0.2">
      <c r="A220" s="41"/>
      <c r="B220" s="75"/>
      <c r="C220" s="835"/>
      <c r="D220" s="606"/>
      <c r="E220" s="572"/>
      <c r="F220" s="598"/>
      <c r="G220" s="598"/>
      <c r="H220" s="572"/>
      <c r="I220" s="599"/>
      <c r="J220" s="600"/>
      <c r="K220" s="575"/>
    </row>
    <row r="221" spans="1:11" s="4" customFormat="1" x14ac:dyDescent="0.2">
      <c r="A221" s="28" t="str">
        <f>IF(D221&gt;0,IF(INDEX(A203:A220,MATCH(REPT("z",255),A203:A220))="H","J",IF(INDEX(A203:A220,MATCH(REPT("z",255),A203:A220))="N","P",CHAR(CODE(INDEX(A203:A220,MATCH(REPT("z",255),A203:A220)))+1))),)</f>
        <v>G</v>
      </c>
      <c r="B221" s="75" t="s">
        <v>1366</v>
      </c>
      <c r="C221" s="835">
        <v>707</v>
      </c>
      <c r="D221" s="606" t="s">
        <v>98</v>
      </c>
      <c r="E221" s="572">
        <v>39.020000000000003</v>
      </c>
      <c r="F221" s="597">
        <v>2.79</v>
      </c>
      <c r="G221" s="597">
        <v>8.36</v>
      </c>
      <c r="H221" s="594">
        <v>5.57</v>
      </c>
      <c r="I221" s="573">
        <f>+E221+F221+G221+H221</f>
        <v>55.74</v>
      </c>
      <c r="J221" s="574">
        <f>I221*C221</f>
        <v>39408.18</v>
      </c>
      <c r="K221" s="575"/>
    </row>
    <row r="222" spans="1:11" s="4" customFormat="1" x14ac:dyDescent="0.2">
      <c r="A222" s="41"/>
      <c r="B222" s="75"/>
      <c r="C222" s="835"/>
      <c r="D222" s="606"/>
      <c r="E222" s="572"/>
      <c r="F222" s="598"/>
      <c r="G222" s="598"/>
      <c r="H222" s="572"/>
      <c r="I222" s="599"/>
      <c r="J222" s="600"/>
      <c r="K222" s="575"/>
    </row>
    <row r="223" spans="1:11" s="4" customFormat="1" x14ac:dyDescent="0.2">
      <c r="A223" s="28" t="str">
        <f>IF(D223&gt;0,IF(INDEX(A207:A222,MATCH(REPT("z",255),A207:A222))="H","J",IF(INDEX(A207:A222,MATCH(REPT("z",255),A207:A222))="N","P",CHAR(CODE(INDEX(A207:A222,MATCH(REPT("z",255),A207:A222)))+1))),)</f>
        <v>H</v>
      </c>
      <c r="B223" s="75" t="s">
        <v>1367</v>
      </c>
      <c r="C223" s="835">
        <v>280</v>
      </c>
      <c r="D223" s="606" t="s">
        <v>98</v>
      </c>
      <c r="E223" s="572">
        <v>72.89</v>
      </c>
      <c r="F223" s="597">
        <v>5.21</v>
      </c>
      <c r="G223" s="597">
        <v>15.62</v>
      </c>
      <c r="H223" s="594">
        <v>10.41</v>
      </c>
      <c r="I223" s="573">
        <f>+E223+F223+G223+H223</f>
        <v>104.13</v>
      </c>
      <c r="J223" s="574">
        <f>I223*C223</f>
        <v>29156.400000000001</v>
      </c>
      <c r="K223" s="575"/>
    </row>
    <row r="224" spans="1:11" s="4" customFormat="1" x14ac:dyDescent="0.2">
      <c r="A224" s="41"/>
      <c r="B224" s="38"/>
      <c r="C224" s="835"/>
      <c r="D224" s="606"/>
      <c r="E224" s="572"/>
      <c r="F224" s="598"/>
      <c r="G224" s="598"/>
      <c r="H224" s="572"/>
      <c r="I224" s="599"/>
      <c r="J224" s="600"/>
      <c r="K224" s="575"/>
    </row>
    <row r="225" spans="1:11" s="4" customFormat="1" x14ac:dyDescent="0.2">
      <c r="A225" s="28" t="str">
        <f>IF(D225&gt;0,IF(INDEX(A209:A224,MATCH(REPT("z",255),A209:A224))="H","J",IF(INDEX(A209:A224,MATCH(REPT("z",255),A209:A224))="N","P",CHAR(CODE(INDEX(A209:A224,MATCH(REPT("z",255),A209:A224)))+1))),)</f>
        <v>J</v>
      </c>
      <c r="B225" s="75" t="s">
        <v>1368</v>
      </c>
      <c r="C225" s="835">
        <v>206</v>
      </c>
      <c r="D225" s="606" t="s">
        <v>98</v>
      </c>
      <c r="E225" s="572">
        <v>72.89</v>
      </c>
      <c r="F225" s="597">
        <v>5.21</v>
      </c>
      <c r="G225" s="597">
        <v>15.62</v>
      </c>
      <c r="H225" s="594">
        <v>10.41</v>
      </c>
      <c r="I225" s="573">
        <f>+E225+F225+G225+H225</f>
        <v>104.13</v>
      </c>
      <c r="J225" s="574">
        <f>I225*C225</f>
        <v>21450.78</v>
      </c>
      <c r="K225" s="575"/>
    </row>
    <row r="226" spans="1:11" s="4" customFormat="1" x14ac:dyDescent="0.2">
      <c r="A226" s="41"/>
      <c r="B226" s="75"/>
      <c r="C226" s="835"/>
      <c r="D226" s="606"/>
      <c r="E226" s="572"/>
      <c r="F226" s="598"/>
      <c r="G226" s="598"/>
      <c r="H226" s="572"/>
      <c r="I226" s="599"/>
      <c r="J226" s="600"/>
      <c r="K226" s="575"/>
    </row>
    <row r="227" spans="1:11" s="4" customFormat="1" x14ac:dyDescent="0.2">
      <c r="A227" s="28" t="str">
        <f>IF(D227&gt;0,IF(INDEX(A211:A226,MATCH(REPT("z",255),A211:A226))="H","J",IF(INDEX(A211:A226,MATCH(REPT("z",255),A211:A226))="N","P",CHAR(CODE(INDEX(A211:A226,MATCH(REPT("z",255),A211:A226)))+1))),)</f>
        <v>K</v>
      </c>
      <c r="B227" s="75" t="s">
        <v>1369</v>
      </c>
      <c r="C227" s="835">
        <v>176</v>
      </c>
      <c r="D227" s="606" t="s">
        <v>98</v>
      </c>
      <c r="E227" s="572">
        <v>167.68</v>
      </c>
      <c r="F227" s="597">
        <v>11.98</v>
      </c>
      <c r="G227" s="597">
        <v>35.93</v>
      </c>
      <c r="H227" s="594">
        <v>23.95</v>
      </c>
      <c r="I227" s="573">
        <f>+E227+F227+G227+H227</f>
        <v>239.54</v>
      </c>
      <c r="J227" s="574">
        <f>I227*C227</f>
        <v>42159.040000000001</v>
      </c>
      <c r="K227" s="575"/>
    </row>
    <row r="228" spans="1:11" s="4" customFormat="1" x14ac:dyDescent="0.2">
      <c r="A228" s="41"/>
      <c r="B228" s="38"/>
      <c r="C228" s="835"/>
      <c r="D228" s="606"/>
      <c r="E228" s="572"/>
      <c r="F228" s="598"/>
      <c r="G228" s="598"/>
      <c r="H228" s="572"/>
      <c r="I228" s="599"/>
      <c r="J228" s="600"/>
      <c r="K228" s="575"/>
    </row>
    <row r="229" spans="1:11" s="4" customFormat="1" ht="28.5" x14ac:dyDescent="0.2">
      <c r="A229" s="41"/>
      <c r="B229" s="280" t="s">
        <v>1384</v>
      </c>
      <c r="C229" s="835"/>
      <c r="D229" s="606"/>
      <c r="E229" s="572"/>
      <c r="F229" s="598"/>
      <c r="G229" s="598"/>
      <c r="H229" s="572"/>
      <c r="I229" s="599"/>
      <c r="J229" s="600"/>
      <c r="K229" s="575"/>
    </row>
    <row r="230" spans="1:11" s="4" customFormat="1" ht="15" x14ac:dyDescent="0.2">
      <c r="A230" s="41"/>
      <c r="B230" s="109"/>
      <c r="C230" s="835"/>
      <c r="D230" s="606"/>
      <c r="E230" s="572"/>
      <c r="F230" s="598"/>
      <c r="G230" s="598"/>
      <c r="H230" s="572"/>
      <c r="I230" s="599"/>
      <c r="J230" s="600"/>
      <c r="K230" s="575"/>
    </row>
    <row r="231" spans="1:11" s="4" customFormat="1" x14ac:dyDescent="0.2">
      <c r="A231" s="41"/>
      <c r="B231" s="74" t="s">
        <v>1381</v>
      </c>
      <c r="C231" s="835"/>
      <c r="D231" s="606"/>
      <c r="E231" s="572"/>
      <c r="F231" s="598"/>
      <c r="G231" s="598"/>
      <c r="H231" s="572"/>
      <c r="I231" s="599"/>
      <c r="J231" s="600"/>
      <c r="K231" s="575"/>
    </row>
    <row r="232" spans="1:11" s="4" customFormat="1" x14ac:dyDescent="0.2">
      <c r="A232" s="41"/>
      <c r="B232" s="38"/>
      <c r="C232" s="835"/>
      <c r="D232" s="606"/>
      <c r="E232" s="572"/>
      <c r="F232" s="598"/>
      <c r="G232" s="598"/>
      <c r="H232" s="572"/>
      <c r="I232" s="599"/>
      <c r="J232" s="600"/>
      <c r="K232" s="575"/>
    </row>
    <row r="233" spans="1:11" s="4" customFormat="1" x14ac:dyDescent="0.2">
      <c r="A233" s="28" t="str">
        <f>IF(D233&gt;0,IF(INDEX(A174:A189,MATCH(REPT("z",255),A174:A189))="H","J",IF(INDEX(A174:A189,MATCH(REPT("z",255),A174:A189))="N","P",CHAR(CODE(INDEX(A174:A189,MATCH(REPT("z",255),A174:A189)))+1))),)</f>
        <v>L</v>
      </c>
      <c r="B233" s="75" t="s">
        <v>1205</v>
      </c>
      <c r="C233" s="835">
        <v>37</v>
      </c>
      <c r="D233" s="606" t="s">
        <v>98</v>
      </c>
      <c r="E233" s="572">
        <v>431.08</v>
      </c>
      <c r="F233" s="597">
        <v>30.79</v>
      </c>
      <c r="G233" s="597">
        <v>92.37</v>
      </c>
      <c r="H233" s="594">
        <v>61.58</v>
      </c>
      <c r="I233" s="573">
        <f>+E233+F233+G233+H233</f>
        <v>615.82000000000005</v>
      </c>
      <c r="J233" s="574">
        <f>I233*C233</f>
        <v>22785.34</v>
      </c>
      <c r="K233" s="575"/>
    </row>
    <row r="234" spans="1:11" s="4" customFormat="1" hidden="1" x14ac:dyDescent="0.2">
      <c r="A234" s="28"/>
      <c r="B234" s="75"/>
      <c r="C234" s="835"/>
      <c r="D234" s="606"/>
      <c r="E234" s="572"/>
      <c r="F234" s="598"/>
      <c r="G234" s="598"/>
      <c r="H234" s="572"/>
      <c r="I234" s="599"/>
      <c r="J234" s="600"/>
      <c r="K234" s="575"/>
    </row>
    <row r="235" spans="1:11" s="4" customFormat="1" hidden="1" x14ac:dyDescent="0.2">
      <c r="A235" s="28"/>
      <c r="B235" s="75"/>
      <c r="C235" s="835"/>
      <c r="D235" s="606"/>
      <c r="E235" s="572"/>
      <c r="F235" s="598"/>
      <c r="G235" s="598"/>
      <c r="H235" s="572"/>
      <c r="I235" s="599"/>
      <c r="J235" s="600"/>
      <c r="K235" s="575"/>
    </row>
    <row r="236" spans="1:11" s="4" customFormat="1" x14ac:dyDescent="0.2">
      <c r="A236" s="41"/>
      <c r="B236" s="38"/>
      <c r="C236" s="835"/>
      <c r="D236" s="606"/>
      <c r="E236" s="572"/>
      <c r="F236" s="598"/>
      <c r="G236" s="598"/>
      <c r="H236" s="572"/>
      <c r="I236" s="599"/>
      <c r="J236" s="600"/>
      <c r="K236" s="575"/>
    </row>
    <row r="237" spans="1:11" s="4" customFormat="1" x14ac:dyDescent="0.2">
      <c r="A237" s="41"/>
      <c r="B237" s="38"/>
      <c r="C237" s="835"/>
      <c r="D237" s="606"/>
      <c r="E237" s="572"/>
      <c r="F237" s="598"/>
      <c r="G237" s="598"/>
      <c r="H237" s="572"/>
      <c r="I237" s="599"/>
      <c r="J237" s="600"/>
      <c r="K237" s="575"/>
    </row>
    <row r="238" spans="1:11" s="4" customFormat="1" ht="9" customHeight="1" x14ac:dyDescent="0.2">
      <c r="A238" s="41"/>
      <c r="B238" s="38"/>
      <c r="C238" s="835"/>
      <c r="D238" s="606"/>
      <c r="E238" s="572"/>
      <c r="F238" s="598"/>
      <c r="G238" s="598"/>
      <c r="H238" s="572"/>
      <c r="I238" s="599"/>
      <c r="J238" s="600"/>
      <c r="K238" s="575"/>
    </row>
    <row r="239" spans="1:11" ht="15.75" thickBot="1" x14ac:dyDescent="0.3">
      <c r="A239" s="54"/>
      <c r="B239" s="56" t="s">
        <v>111</v>
      </c>
      <c r="C239" s="836"/>
      <c r="D239" s="611"/>
      <c r="E239" s="603"/>
      <c r="F239" s="602"/>
      <c r="G239" s="602"/>
      <c r="H239" s="603"/>
      <c r="I239" s="604"/>
      <c r="J239" s="604">
        <f>SUM(J203:J238)</f>
        <v>189031.45</v>
      </c>
      <c r="K239" s="577">
        <v>6</v>
      </c>
    </row>
    <row r="240" spans="1:11" ht="15.75" thickTop="1" x14ac:dyDescent="0.25">
      <c r="A240" s="281"/>
      <c r="B240" s="59"/>
      <c r="C240" s="834"/>
      <c r="D240" s="622"/>
      <c r="E240" s="623"/>
      <c r="F240" s="624"/>
      <c r="G240" s="624"/>
      <c r="H240" s="623"/>
      <c r="I240" s="625"/>
      <c r="J240" s="626"/>
    </row>
    <row r="241" spans="1:11" s="4" customFormat="1" ht="15" x14ac:dyDescent="0.2">
      <c r="A241" s="41"/>
      <c r="B241" s="60" t="s">
        <v>1385</v>
      </c>
      <c r="C241" s="835"/>
      <c r="D241" s="606"/>
      <c r="E241" s="572"/>
      <c r="F241" s="598"/>
      <c r="G241" s="598"/>
      <c r="H241" s="572"/>
      <c r="I241" s="599"/>
      <c r="J241" s="600"/>
      <c r="K241" s="575"/>
    </row>
    <row r="242" spans="1:11" s="4" customFormat="1" ht="9" customHeight="1" x14ac:dyDescent="0.2">
      <c r="A242" s="41"/>
      <c r="B242" s="38"/>
      <c r="C242" s="835"/>
      <c r="D242" s="606"/>
      <c r="E242" s="572"/>
      <c r="F242" s="598"/>
      <c r="G242" s="598"/>
      <c r="H242" s="572"/>
      <c r="I242" s="599"/>
      <c r="J242" s="600"/>
      <c r="K242" s="575"/>
    </row>
    <row r="243" spans="1:11" s="4" customFormat="1" ht="28.5" x14ac:dyDescent="0.2">
      <c r="A243" s="41"/>
      <c r="B243" s="47" t="s">
        <v>1386</v>
      </c>
      <c r="C243" s="835"/>
      <c r="D243" s="606"/>
      <c r="E243" s="572"/>
      <c r="F243" s="598"/>
      <c r="G243" s="598"/>
      <c r="H243" s="572"/>
      <c r="I243" s="599"/>
      <c r="J243" s="600"/>
      <c r="K243" s="575"/>
    </row>
    <row r="244" spans="1:11" s="4" customFormat="1" ht="11.25" customHeight="1" x14ac:dyDescent="0.2">
      <c r="A244" s="41"/>
      <c r="B244" s="3"/>
      <c r="C244" s="835"/>
      <c r="D244" s="606"/>
      <c r="E244" s="572"/>
      <c r="F244" s="598"/>
      <c r="G244" s="598"/>
      <c r="H244" s="572"/>
      <c r="I244" s="599"/>
      <c r="J244" s="600"/>
      <c r="K244" s="575"/>
    </row>
    <row r="245" spans="1:11" s="4" customFormat="1" x14ac:dyDescent="0.2">
      <c r="A245" s="41"/>
      <c r="B245" s="47" t="s">
        <v>1387</v>
      </c>
      <c r="C245" s="835"/>
      <c r="D245" s="606"/>
      <c r="E245" s="572"/>
      <c r="F245" s="598"/>
      <c r="G245" s="598"/>
      <c r="H245" s="572"/>
      <c r="I245" s="599"/>
      <c r="J245" s="600"/>
      <c r="K245" s="575"/>
    </row>
    <row r="246" spans="1:11" s="4" customFormat="1" ht="12.75" customHeight="1" x14ac:dyDescent="0.2">
      <c r="A246" s="41"/>
      <c r="B246" s="3"/>
      <c r="C246" s="835"/>
      <c r="D246" s="606"/>
      <c r="E246" s="572"/>
      <c r="F246" s="598"/>
      <c r="G246" s="598"/>
      <c r="H246" s="572"/>
      <c r="I246" s="599"/>
      <c r="J246" s="600"/>
      <c r="K246" s="575"/>
    </row>
    <row r="247" spans="1:11" s="4" customFormat="1" x14ac:dyDescent="0.2">
      <c r="A247" s="41" t="s">
        <v>77</v>
      </c>
      <c r="B247" s="3" t="s">
        <v>1364</v>
      </c>
      <c r="C247" s="835">
        <v>18</v>
      </c>
      <c r="D247" s="606" t="s">
        <v>199</v>
      </c>
      <c r="E247" s="572">
        <v>49.42</v>
      </c>
      <c r="F247" s="597">
        <v>3.53</v>
      </c>
      <c r="G247" s="597">
        <v>10.59</v>
      </c>
      <c r="H247" s="594">
        <v>7.06</v>
      </c>
      <c r="I247" s="573">
        <f>+E247+F247+G247+H247</f>
        <v>70.599999999999994</v>
      </c>
      <c r="J247" s="574">
        <f>I247*C247</f>
        <v>1270.8</v>
      </c>
      <c r="K247" s="575"/>
    </row>
    <row r="248" spans="1:11" s="4" customFormat="1" ht="12.75" customHeight="1" x14ac:dyDescent="0.2">
      <c r="A248" s="41"/>
      <c r="B248" s="3"/>
      <c r="C248" s="835"/>
      <c r="D248" s="606"/>
      <c r="E248" s="572"/>
      <c r="F248" s="598"/>
      <c r="G248" s="598"/>
      <c r="H248" s="572"/>
      <c r="I248" s="599"/>
      <c r="J248" s="600"/>
      <c r="K248" s="575"/>
    </row>
    <row r="249" spans="1:11" s="4" customFormat="1" x14ac:dyDescent="0.2">
      <c r="A249" s="28" t="str">
        <f>IF(D249&gt;0,IF(INDEX(A230:A248,MATCH(REPT("z",255),A230:A248))="H","J",IF(INDEX(A230:A248,MATCH(REPT("z",255),A230:A248))="N","P",CHAR(CODE(INDEX(A230:A248,MATCH(REPT("z",255),A230:A248)))+1))),)</f>
        <v>B</v>
      </c>
      <c r="B249" s="75" t="s">
        <v>1200</v>
      </c>
      <c r="C249" s="835">
        <v>11</v>
      </c>
      <c r="D249" s="606" t="s">
        <v>199</v>
      </c>
      <c r="E249" s="572">
        <v>103.68</v>
      </c>
      <c r="F249" s="597">
        <v>7.41</v>
      </c>
      <c r="G249" s="597">
        <v>22.22</v>
      </c>
      <c r="H249" s="594">
        <v>14.81</v>
      </c>
      <c r="I249" s="573">
        <f>+E249+F249+G249+H249</f>
        <v>148.12</v>
      </c>
      <c r="J249" s="574">
        <f>I249*C249</f>
        <v>1629.32</v>
      </c>
      <c r="K249" s="575"/>
    </row>
    <row r="250" spans="1:11" s="4" customFormat="1" ht="12.75" customHeight="1" x14ac:dyDescent="0.2">
      <c r="A250" s="41"/>
      <c r="B250" s="75"/>
      <c r="C250" s="835"/>
      <c r="D250" s="606"/>
      <c r="E250" s="572"/>
      <c r="F250" s="598"/>
      <c r="G250" s="598"/>
      <c r="H250" s="572"/>
      <c r="I250" s="599"/>
      <c r="J250" s="600"/>
      <c r="K250" s="575"/>
    </row>
    <row r="251" spans="1:11" s="4" customFormat="1" x14ac:dyDescent="0.2">
      <c r="A251" s="28" t="str">
        <f>IF(D251&gt;0,IF(INDEX(A230:A250,MATCH(REPT("z",255),A230:A250))="H","J",IF(INDEX(A230:A250,MATCH(REPT("z",255),A230:A250))="N","P",CHAR(CODE(INDEX(A230:A250,MATCH(REPT("z",255),A230:A250)))+1))),)</f>
        <v>C</v>
      </c>
      <c r="B251" s="75" t="s">
        <v>1201</v>
      </c>
      <c r="C251" s="835">
        <v>27</v>
      </c>
      <c r="D251" s="606" t="s">
        <v>199</v>
      </c>
      <c r="E251" s="572">
        <v>150.65</v>
      </c>
      <c r="F251" s="597">
        <v>10.76</v>
      </c>
      <c r="G251" s="597">
        <v>32.28</v>
      </c>
      <c r="H251" s="594">
        <v>21.52</v>
      </c>
      <c r="I251" s="573">
        <f>+E251+F251+G251+H251</f>
        <v>215.21</v>
      </c>
      <c r="J251" s="574">
        <f>I251*C251</f>
        <v>5810.67</v>
      </c>
      <c r="K251" s="575"/>
    </row>
    <row r="252" spans="1:11" s="4" customFormat="1" ht="12.75" customHeight="1" x14ac:dyDescent="0.2">
      <c r="A252" s="41"/>
      <c r="B252" s="75"/>
      <c r="C252" s="835"/>
      <c r="D252" s="606"/>
      <c r="E252" s="572"/>
      <c r="F252" s="598"/>
      <c r="G252" s="598"/>
      <c r="H252" s="572"/>
      <c r="I252" s="599"/>
      <c r="J252" s="600"/>
      <c r="K252" s="575"/>
    </row>
    <row r="253" spans="1:11" s="4" customFormat="1" x14ac:dyDescent="0.2">
      <c r="A253" s="28" t="str">
        <f>IF(D253&gt;0,IF(INDEX(A236:A252,MATCH(REPT("z",255),A236:A252))="H","J",IF(INDEX(A236:A252,MATCH(REPT("z",255),A236:A252))="N","P",CHAR(CODE(INDEX(A236:A252,MATCH(REPT("z",255),A236:A252)))+1))),)</f>
        <v>D</v>
      </c>
      <c r="B253" s="75" t="s">
        <v>1202</v>
      </c>
      <c r="C253" s="835">
        <v>53</v>
      </c>
      <c r="D253" s="606" t="s">
        <v>199</v>
      </c>
      <c r="E253" s="572">
        <v>228.51</v>
      </c>
      <c r="F253" s="597">
        <v>16.32</v>
      </c>
      <c r="G253" s="597">
        <v>48.97</v>
      </c>
      <c r="H253" s="594">
        <v>32.64</v>
      </c>
      <c r="I253" s="573">
        <f>+E253+F253+G253+H253</f>
        <v>326.44</v>
      </c>
      <c r="J253" s="574">
        <f>I253*C253</f>
        <v>17301.32</v>
      </c>
      <c r="K253" s="575"/>
    </row>
    <row r="254" spans="1:11" s="4" customFormat="1" ht="12.75" customHeight="1" x14ac:dyDescent="0.2">
      <c r="A254" s="41"/>
      <c r="B254" s="75"/>
      <c r="C254" s="835"/>
      <c r="D254" s="606"/>
      <c r="E254" s="572"/>
      <c r="F254" s="598"/>
      <c r="G254" s="598"/>
      <c r="H254" s="572"/>
      <c r="I254" s="599"/>
      <c r="J254" s="600"/>
      <c r="K254" s="575"/>
    </row>
    <row r="255" spans="1:11" s="4" customFormat="1" x14ac:dyDescent="0.2">
      <c r="A255" s="28" t="str">
        <f>IF(D255&gt;0,IF(INDEX(A238:A254,MATCH(REPT("z",255),A238:A254))="H","J",IF(INDEX(A238:A254,MATCH(REPT("z",255),A238:A254))="N","P",CHAR(CODE(INDEX(A238:A254,MATCH(REPT("z",255),A238:A254)))+1))),)</f>
        <v>E</v>
      </c>
      <c r="B255" s="75" t="s">
        <v>1365</v>
      </c>
      <c r="C255" s="835">
        <v>37</v>
      </c>
      <c r="D255" s="606" t="s">
        <v>199</v>
      </c>
      <c r="E255" s="572">
        <v>215.73</v>
      </c>
      <c r="F255" s="597">
        <v>15.41</v>
      </c>
      <c r="G255" s="597">
        <v>46.23</v>
      </c>
      <c r="H255" s="594">
        <v>30.82</v>
      </c>
      <c r="I255" s="573">
        <f>+E255+F255+G255+H255</f>
        <v>308.19</v>
      </c>
      <c r="J255" s="574">
        <f>I255*C255</f>
        <v>11403.03</v>
      </c>
      <c r="K255" s="575"/>
    </row>
    <row r="256" spans="1:11" s="4" customFormat="1" ht="12.75" customHeight="1" x14ac:dyDescent="0.2">
      <c r="A256" s="41"/>
      <c r="B256" s="75"/>
      <c r="C256" s="835"/>
      <c r="D256" s="606"/>
      <c r="E256" s="572"/>
      <c r="F256" s="598"/>
      <c r="G256" s="598"/>
      <c r="H256" s="572"/>
      <c r="I256" s="599"/>
      <c r="J256" s="600"/>
      <c r="K256" s="575"/>
    </row>
    <row r="257" spans="1:11" s="4" customFormat="1" x14ac:dyDescent="0.2">
      <c r="A257" s="28" t="str">
        <f>IF(D257&gt;0,IF(INDEX(A240:A256,MATCH(REPT("z",255),A240:A256))="H","J",IF(INDEX(A240:A256,MATCH(REPT("z",255),A240:A256))="N","P",CHAR(CODE(INDEX(A240:A256,MATCH(REPT("z",255),A240:A256)))+1))),)</f>
        <v>F</v>
      </c>
      <c r="B257" s="75" t="s">
        <v>1366</v>
      </c>
      <c r="C257" s="835">
        <v>23</v>
      </c>
      <c r="D257" s="606" t="s">
        <v>199</v>
      </c>
      <c r="E257" s="572">
        <v>367.27</v>
      </c>
      <c r="F257" s="597">
        <v>26.23</v>
      </c>
      <c r="G257" s="597">
        <v>78.7</v>
      </c>
      <c r="H257" s="594">
        <v>52.47</v>
      </c>
      <c r="I257" s="573">
        <f>+E257+F257+G257+H257</f>
        <v>524.66999999999996</v>
      </c>
      <c r="J257" s="574">
        <f>I257*C257</f>
        <v>12067.41</v>
      </c>
      <c r="K257" s="575"/>
    </row>
    <row r="258" spans="1:11" s="4" customFormat="1" ht="12.75" customHeight="1" x14ac:dyDescent="0.2">
      <c r="A258" s="41"/>
      <c r="B258" s="75"/>
      <c r="C258" s="835"/>
      <c r="D258" s="606"/>
      <c r="E258" s="572"/>
      <c r="F258" s="598"/>
      <c r="G258" s="598"/>
      <c r="H258" s="572"/>
      <c r="I258" s="599"/>
      <c r="J258" s="600"/>
      <c r="K258" s="575"/>
    </row>
    <row r="259" spans="1:11" s="4" customFormat="1" x14ac:dyDescent="0.2">
      <c r="A259" s="28" t="str">
        <f>IF(D259&gt;0,IF(INDEX(A242:A258,MATCH(REPT("z",255),A242:A258))="H","J",IF(INDEX(A242:A258,MATCH(REPT("z",255),A242:A258))="N","P",CHAR(CODE(INDEX(A242:A258,MATCH(REPT("z",255),A242:A258)))+1))),)</f>
        <v>G</v>
      </c>
      <c r="B259" s="75" t="s">
        <v>1367</v>
      </c>
      <c r="C259" s="835">
        <v>19</v>
      </c>
      <c r="D259" s="606" t="s">
        <v>199</v>
      </c>
      <c r="E259" s="572">
        <v>445.98</v>
      </c>
      <c r="F259" s="597">
        <v>31.86</v>
      </c>
      <c r="G259" s="597">
        <v>95.57</v>
      </c>
      <c r="H259" s="594">
        <v>63.71</v>
      </c>
      <c r="I259" s="573">
        <f>+E259+F259+G259+H259</f>
        <v>637.12</v>
      </c>
      <c r="J259" s="574">
        <f>I259*C259</f>
        <v>12105.28</v>
      </c>
      <c r="K259" s="575"/>
    </row>
    <row r="260" spans="1:11" s="4" customFormat="1" ht="12.75" customHeight="1" x14ac:dyDescent="0.2">
      <c r="A260" s="41"/>
      <c r="B260" s="280"/>
      <c r="C260" s="835"/>
      <c r="D260" s="606"/>
      <c r="E260" s="572"/>
      <c r="F260" s="598"/>
      <c r="G260" s="598"/>
      <c r="H260" s="572"/>
      <c r="I260" s="599"/>
      <c r="J260" s="600"/>
      <c r="K260" s="575"/>
    </row>
    <row r="261" spans="1:11" s="4" customFormat="1" x14ac:dyDescent="0.2">
      <c r="A261" s="28" t="str">
        <f>IF(D261&gt;0,IF(INDEX(A244:A260,MATCH(REPT("z",255),A244:A260))="H","J",IF(INDEX(A244:A260,MATCH(REPT("z",255),A244:A260))="N","P",CHAR(CODE(INDEX(A244:A260,MATCH(REPT("z",255),A244:A260)))+1))),)</f>
        <v>H</v>
      </c>
      <c r="B261" s="75" t="s">
        <v>1368</v>
      </c>
      <c r="C261" s="835">
        <v>4</v>
      </c>
      <c r="D261" s="606" t="s">
        <v>199</v>
      </c>
      <c r="E261" s="572">
        <v>445.98</v>
      </c>
      <c r="F261" s="597">
        <v>31.86</v>
      </c>
      <c r="G261" s="597">
        <v>95.57</v>
      </c>
      <c r="H261" s="594">
        <v>63.71</v>
      </c>
      <c r="I261" s="573">
        <f>+E261+F261+G261+H261</f>
        <v>637.12</v>
      </c>
      <c r="J261" s="574">
        <f>I261*C261</f>
        <v>2548.48</v>
      </c>
      <c r="K261" s="575"/>
    </row>
    <row r="262" spans="1:11" s="4" customFormat="1" ht="12.75" customHeight="1" x14ac:dyDescent="0.2">
      <c r="A262" s="41"/>
      <c r="B262" s="280"/>
      <c r="C262" s="835"/>
      <c r="D262" s="606"/>
      <c r="E262" s="572"/>
      <c r="F262" s="598"/>
      <c r="G262" s="598"/>
      <c r="H262" s="572"/>
      <c r="I262" s="599"/>
      <c r="J262" s="600"/>
      <c r="K262" s="575"/>
    </row>
    <row r="263" spans="1:11" s="4" customFormat="1" x14ac:dyDescent="0.2">
      <c r="A263" s="28" t="str">
        <f>IF(D263&gt;0,IF(INDEX(A247:A262,MATCH(REPT("z",255),A247:A262))="H","J",IF(INDEX(A247:A262,MATCH(REPT("z",255),A247:A262))="N","P",CHAR(CODE(INDEX(A247:A262,MATCH(REPT("z",255),A247:A262)))+1))),)</f>
        <v>J</v>
      </c>
      <c r="B263" s="75" t="s">
        <v>1369</v>
      </c>
      <c r="C263" s="835">
        <v>1</v>
      </c>
      <c r="D263" s="606" t="s">
        <v>199</v>
      </c>
      <c r="E263" s="572">
        <v>1594.33</v>
      </c>
      <c r="F263" s="597">
        <v>113.88</v>
      </c>
      <c r="G263" s="597">
        <v>341.64</v>
      </c>
      <c r="H263" s="594">
        <v>227.76</v>
      </c>
      <c r="I263" s="573">
        <f>+E263+F263+G263+H263</f>
        <v>2277.61</v>
      </c>
      <c r="J263" s="574">
        <f>I263*C263</f>
        <v>2277.61</v>
      </c>
      <c r="K263" s="575"/>
    </row>
    <row r="264" spans="1:11" s="4" customFormat="1" ht="12.75" customHeight="1" x14ac:dyDescent="0.2">
      <c r="A264" s="41"/>
      <c r="B264" s="75"/>
      <c r="C264" s="835"/>
      <c r="D264" s="606"/>
      <c r="E264" s="572"/>
      <c r="F264" s="598"/>
      <c r="G264" s="598"/>
      <c r="H264" s="572"/>
      <c r="I264" s="599"/>
      <c r="J264" s="600"/>
      <c r="K264" s="575"/>
    </row>
    <row r="265" spans="1:11" s="4" customFormat="1" x14ac:dyDescent="0.2">
      <c r="A265" s="28" t="str">
        <f>IF(D265&gt;0,IF(INDEX(A249:A264,MATCH(REPT("z",255),A249:A264))="H","J",IF(INDEX(A249:A264,MATCH(REPT("z",255),A249:A264))="N","P",CHAR(CODE(INDEX(A249:A264,MATCH(REPT("z",255),A249:A264)))+1))),)</f>
        <v>K</v>
      </c>
      <c r="B265" s="75" t="s">
        <v>1205</v>
      </c>
      <c r="C265" s="835">
        <v>1</v>
      </c>
      <c r="D265" s="606" t="s">
        <v>199</v>
      </c>
      <c r="E265" s="572">
        <v>1030.19</v>
      </c>
      <c r="F265" s="597">
        <v>73.58</v>
      </c>
      <c r="G265" s="597">
        <v>220.75</v>
      </c>
      <c r="H265" s="594">
        <v>147.16999999999999</v>
      </c>
      <c r="I265" s="573">
        <f>+E265+F265+G265+H265</f>
        <v>1471.69</v>
      </c>
      <c r="J265" s="574">
        <f>I265*C265</f>
        <v>1471.69</v>
      </c>
      <c r="K265" s="575"/>
    </row>
    <row r="266" spans="1:11" s="4" customFormat="1" ht="12.75" customHeight="1" x14ac:dyDescent="0.2">
      <c r="A266" s="41"/>
      <c r="B266" s="280"/>
      <c r="C266" s="835"/>
      <c r="D266" s="606"/>
      <c r="E266" s="572"/>
      <c r="F266" s="598"/>
      <c r="G266" s="598"/>
      <c r="H266" s="572"/>
      <c r="I266" s="599"/>
      <c r="J266" s="600"/>
      <c r="K266" s="575"/>
    </row>
    <row r="267" spans="1:11" s="4" customFormat="1" x14ac:dyDescent="0.2">
      <c r="A267" s="41"/>
      <c r="B267" s="280" t="s">
        <v>1388</v>
      </c>
      <c r="C267" s="835"/>
      <c r="D267" s="606"/>
      <c r="E267" s="572"/>
      <c r="F267" s="598"/>
      <c r="G267" s="598"/>
      <c r="H267" s="572"/>
      <c r="I267" s="599"/>
      <c r="J267" s="600"/>
      <c r="K267" s="575"/>
    </row>
    <row r="268" spans="1:11" s="4" customFormat="1" ht="12.75" customHeight="1" x14ac:dyDescent="0.2">
      <c r="A268" s="41"/>
      <c r="B268" s="280"/>
      <c r="C268" s="835"/>
      <c r="D268" s="606"/>
      <c r="E268" s="572"/>
      <c r="F268" s="598"/>
      <c r="G268" s="598"/>
      <c r="H268" s="572"/>
      <c r="I268" s="599"/>
      <c r="J268" s="600"/>
      <c r="K268" s="575"/>
    </row>
    <row r="269" spans="1:11" s="4" customFormat="1" x14ac:dyDescent="0.2">
      <c r="A269" s="28" t="str">
        <f>IF(D269&gt;0,IF(INDEX(A252:A266,MATCH(REPT("z",255),A252:A266))="H","J",IF(INDEX(A252:A266,MATCH(REPT("z",255),A252:A266))="N","P",CHAR(CODE(INDEX(A252:A266,MATCH(REPT("z",255),A252:A266)))+1))),)</f>
        <v>L</v>
      </c>
      <c r="B269" s="75" t="s">
        <v>1364</v>
      </c>
      <c r="C269" s="835">
        <v>25</v>
      </c>
      <c r="D269" s="606" t="s">
        <v>199</v>
      </c>
      <c r="E269" s="572">
        <v>70.88</v>
      </c>
      <c r="F269" s="597">
        <v>5.0599999999999996</v>
      </c>
      <c r="G269" s="597">
        <v>15.19</v>
      </c>
      <c r="H269" s="594">
        <v>10.130000000000001</v>
      </c>
      <c r="I269" s="573">
        <f>+E269+F269+G269+H269</f>
        <v>101.26</v>
      </c>
      <c r="J269" s="574">
        <f>I269*C269</f>
        <v>2531.5</v>
      </c>
      <c r="K269" s="575"/>
    </row>
    <row r="270" spans="1:11" s="4" customFormat="1" ht="12.75" customHeight="1" x14ac:dyDescent="0.2">
      <c r="A270" s="41"/>
      <c r="B270" s="280"/>
      <c r="C270" s="835"/>
      <c r="D270" s="606"/>
      <c r="E270" s="572"/>
      <c r="F270" s="598"/>
      <c r="G270" s="598"/>
      <c r="H270" s="572"/>
      <c r="I270" s="599"/>
      <c r="J270" s="600"/>
      <c r="K270" s="575"/>
    </row>
    <row r="271" spans="1:11" s="4" customFormat="1" x14ac:dyDescent="0.2">
      <c r="A271" s="28" t="str">
        <f>IF(D271&gt;0,IF(INDEX(A254:A270,MATCH(REPT("z",255),A254:A270))="H","J",IF(INDEX(A254:A270,MATCH(REPT("z",255),A254:A270))="N","P",CHAR(CODE(INDEX(A254:A270,MATCH(REPT("z",255),A254:A270)))+1))),)</f>
        <v>M</v>
      </c>
      <c r="B271" s="75" t="s">
        <v>1199</v>
      </c>
      <c r="C271" s="835">
        <v>3</v>
      </c>
      <c r="D271" s="606" t="s">
        <v>199</v>
      </c>
      <c r="E271" s="572">
        <v>101.54</v>
      </c>
      <c r="F271" s="597">
        <v>7.25</v>
      </c>
      <c r="G271" s="597">
        <v>21.76</v>
      </c>
      <c r="H271" s="594">
        <v>14.51</v>
      </c>
      <c r="I271" s="573">
        <f>+E271+F271+G271+H271</f>
        <v>145.06</v>
      </c>
      <c r="J271" s="574">
        <f>I271*C271</f>
        <v>435.18</v>
      </c>
      <c r="K271" s="575"/>
    </row>
    <row r="272" spans="1:11" s="4" customFormat="1" ht="12.75" customHeight="1" x14ac:dyDescent="0.2">
      <c r="A272" s="41"/>
      <c r="B272" s="75"/>
      <c r="C272" s="835"/>
      <c r="D272" s="606"/>
      <c r="E272" s="572"/>
      <c r="F272" s="598"/>
      <c r="G272" s="598"/>
      <c r="H272" s="572"/>
      <c r="I272" s="599"/>
      <c r="J272" s="600"/>
      <c r="K272" s="575"/>
    </row>
    <row r="273" spans="1:11" s="4" customFormat="1" x14ac:dyDescent="0.2">
      <c r="A273" s="28" t="str">
        <f>IF(D273&gt;0,IF(INDEX(A256:A272,MATCH(REPT("z",255),A256:A272))="H","J",IF(INDEX(A256:A272,MATCH(REPT("z",255),A256:A272))="N","P",CHAR(CODE(INDEX(A256:A272,MATCH(REPT("z",255),A256:A272)))+1))),)</f>
        <v>N</v>
      </c>
      <c r="B273" s="75" t="s">
        <v>1200</v>
      </c>
      <c r="C273" s="835">
        <v>1</v>
      </c>
      <c r="D273" s="606" t="s">
        <v>199</v>
      </c>
      <c r="E273" s="572">
        <v>144.44999999999999</v>
      </c>
      <c r="F273" s="597">
        <v>10.32</v>
      </c>
      <c r="G273" s="597">
        <v>30.95</v>
      </c>
      <c r="H273" s="594">
        <v>20.64</v>
      </c>
      <c r="I273" s="573">
        <f>+E273+F273+G273+H273</f>
        <v>206.36</v>
      </c>
      <c r="J273" s="574">
        <f>I273*C273</f>
        <v>206.36</v>
      </c>
      <c r="K273" s="575"/>
    </row>
    <row r="274" spans="1:11" s="4" customFormat="1" ht="12.75" customHeight="1" x14ac:dyDescent="0.2">
      <c r="A274" s="41"/>
      <c r="B274" s="75"/>
      <c r="C274" s="835"/>
      <c r="D274" s="606"/>
      <c r="E274" s="572"/>
      <c r="F274" s="598"/>
      <c r="G274" s="598"/>
      <c r="H274" s="572"/>
      <c r="I274" s="599"/>
      <c r="J274" s="600"/>
      <c r="K274" s="575"/>
    </row>
    <row r="275" spans="1:11" s="4" customFormat="1" x14ac:dyDescent="0.2">
      <c r="A275" s="28" t="str">
        <f>IF(D275&gt;0,IF(INDEX(A258:A274,MATCH(REPT("z",255),A258:A274))="H","J",IF(INDEX(A258:A274,MATCH(REPT("z",255),A258:A274))="N","P",CHAR(CODE(INDEX(A258:A274,MATCH(REPT("z",255),A258:A274)))+1))),)</f>
        <v>P</v>
      </c>
      <c r="B275" s="75" t="s">
        <v>1201</v>
      </c>
      <c r="C275" s="835">
        <v>1</v>
      </c>
      <c r="D275" s="606" t="s">
        <v>199</v>
      </c>
      <c r="E275" s="572">
        <v>187.98</v>
      </c>
      <c r="F275" s="597">
        <v>13.43</v>
      </c>
      <c r="G275" s="597">
        <v>40.28</v>
      </c>
      <c r="H275" s="594">
        <v>26.85</v>
      </c>
      <c r="I275" s="573">
        <f>+E275+F275+G275+H275</f>
        <v>268.54000000000002</v>
      </c>
      <c r="J275" s="574">
        <f>I275*C275</f>
        <v>268.54000000000002</v>
      </c>
      <c r="K275" s="575"/>
    </row>
    <row r="276" spans="1:11" s="4" customFormat="1" ht="12" hidden="1" customHeight="1" x14ac:dyDescent="0.2">
      <c r="A276" s="28"/>
      <c r="B276" s="75"/>
      <c r="C276" s="835"/>
      <c r="D276" s="606"/>
      <c r="E276" s="572"/>
      <c r="F276" s="598"/>
      <c r="G276" s="598"/>
      <c r="H276" s="572"/>
      <c r="I276" s="599"/>
      <c r="J276" s="627"/>
      <c r="K276" s="575"/>
    </row>
    <row r="277" spans="1:11" s="4" customFormat="1" ht="12" hidden="1" customHeight="1" x14ac:dyDescent="0.2">
      <c r="A277" s="28"/>
      <c r="B277" s="75"/>
      <c r="C277" s="835"/>
      <c r="D277" s="606"/>
      <c r="E277" s="572"/>
      <c r="F277" s="598"/>
      <c r="G277" s="598"/>
      <c r="H277" s="572"/>
      <c r="I277" s="599"/>
      <c r="J277" s="627"/>
      <c r="K277" s="575"/>
    </row>
    <row r="278" spans="1:11" s="4" customFormat="1" ht="11.25" customHeight="1" x14ac:dyDescent="0.2">
      <c r="A278" s="28"/>
      <c r="B278" s="75"/>
      <c r="C278" s="835"/>
      <c r="D278" s="606"/>
      <c r="E278" s="572"/>
      <c r="F278" s="598"/>
      <c r="G278" s="598"/>
      <c r="H278" s="572"/>
      <c r="I278" s="599"/>
      <c r="J278" s="627"/>
      <c r="K278" s="575"/>
    </row>
    <row r="279" spans="1:11" s="4" customFormat="1" ht="11.25" customHeight="1" x14ac:dyDescent="0.2">
      <c r="A279" s="28"/>
      <c r="B279" s="75"/>
      <c r="C279" s="835"/>
      <c r="D279" s="606"/>
      <c r="E279" s="572"/>
      <c r="F279" s="598"/>
      <c r="G279" s="598"/>
      <c r="H279" s="572"/>
      <c r="I279" s="599"/>
      <c r="J279" s="627"/>
      <c r="K279" s="575"/>
    </row>
    <row r="280" spans="1:11" s="4" customFormat="1" ht="10.5" customHeight="1" x14ac:dyDescent="0.2">
      <c r="A280" s="41"/>
      <c r="B280" s="280"/>
      <c r="C280" s="835"/>
      <c r="D280" s="606"/>
      <c r="E280" s="572"/>
      <c r="F280" s="598"/>
      <c r="G280" s="598"/>
      <c r="H280" s="572"/>
      <c r="I280" s="599"/>
      <c r="J280" s="627"/>
      <c r="K280" s="575"/>
    </row>
    <row r="281" spans="1:11" ht="15.75" thickBot="1" x14ac:dyDescent="0.3">
      <c r="A281" s="54"/>
      <c r="B281" s="56" t="s">
        <v>111</v>
      </c>
      <c r="C281" s="836"/>
      <c r="D281" s="611"/>
      <c r="E281" s="603"/>
      <c r="F281" s="602"/>
      <c r="G281" s="602"/>
      <c r="H281" s="603"/>
      <c r="I281" s="604"/>
      <c r="J281" s="604">
        <f>SUM(J242:J280)</f>
        <v>71327.19</v>
      </c>
      <c r="K281" s="577">
        <v>7</v>
      </c>
    </row>
    <row r="282" spans="1:11" ht="15.75" thickTop="1" x14ac:dyDescent="0.25">
      <c r="A282" s="281"/>
      <c r="B282" s="59"/>
      <c r="C282" s="834"/>
      <c r="D282" s="622"/>
      <c r="E282" s="623"/>
      <c r="F282" s="624"/>
      <c r="G282" s="624"/>
      <c r="H282" s="623"/>
      <c r="I282" s="625"/>
      <c r="J282" s="626"/>
    </row>
    <row r="283" spans="1:11" s="4" customFormat="1" ht="30" x14ac:dyDescent="0.2">
      <c r="A283" s="41"/>
      <c r="B283" s="60" t="s">
        <v>1389</v>
      </c>
      <c r="C283" s="835"/>
      <c r="D283" s="606"/>
      <c r="E283" s="572"/>
      <c r="F283" s="598"/>
      <c r="G283" s="598"/>
      <c r="H283" s="572"/>
      <c r="I283" s="599"/>
      <c r="J283" s="600"/>
      <c r="K283" s="575"/>
    </row>
    <row r="284" spans="1:11" s="4" customFormat="1" ht="8.25" customHeight="1" x14ac:dyDescent="0.2">
      <c r="A284" s="41"/>
      <c r="B284" s="282"/>
      <c r="C284" s="835"/>
      <c r="D284" s="606"/>
      <c r="E284" s="572"/>
      <c r="F284" s="598"/>
      <c r="G284" s="598"/>
      <c r="H284" s="572"/>
      <c r="I284" s="599"/>
      <c r="J284" s="600"/>
      <c r="K284" s="575"/>
    </row>
    <row r="285" spans="1:11" s="4" customFormat="1" ht="28.5" x14ac:dyDescent="0.2">
      <c r="A285" s="41"/>
      <c r="B285" s="47" t="s">
        <v>1390</v>
      </c>
      <c r="C285" s="835"/>
      <c r="D285" s="606"/>
      <c r="E285" s="572"/>
      <c r="F285" s="598"/>
      <c r="G285" s="598"/>
      <c r="H285" s="572"/>
      <c r="I285" s="599"/>
      <c r="J285" s="600"/>
      <c r="K285" s="575"/>
    </row>
    <row r="286" spans="1:11" s="4" customFormat="1" ht="7.5" customHeight="1" x14ac:dyDescent="0.2">
      <c r="A286" s="41"/>
      <c r="B286" s="280"/>
      <c r="C286" s="835"/>
      <c r="D286" s="606"/>
      <c r="E286" s="572"/>
      <c r="F286" s="598"/>
      <c r="G286" s="598"/>
      <c r="H286" s="572"/>
      <c r="I286" s="599"/>
      <c r="J286" s="600"/>
      <c r="K286" s="575"/>
    </row>
    <row r="287" spans="1:11" s="4" customFormat="1" x14ac:dyDescent="0.2">
      <c r="A287" s="41"/>
      <c r="B287" s="280" t="s">
        <v>1391</v>
      </c>
      <c r="C287" s="835"/>
      <c r="D287" s="606"/>
      <c r="E287" s="572"/>
      <c r="F287" s="598"/>
      <c r="G287" s="598"/>
      <c r="H287" s="572"/>
      <c r="I287" s="599"/>
      <c r="J287" s="600"/>
      <c r="K287" s="575"/>
    </row>
    <row r="288" spans="1:11" s="4" customFormat="1" ht="9.9499999999999993" customHeight="1" x14ac:dyDescent="0.2">
      <c r="A288" s="41"/>
      <c r="B288" s="280"/>
      <c r="C288" s="835"/>
      <c r="D288" s="606"/>
      <c r="E288" s="572"/>
      <c r="F288" s="598"/>
      <c r="G288" s="598"/>
      <c r="H288" s="572"/>
      <c r="I288" s="599"/>
      <c r="J288" s="600"/>
      <c r="K288" s="575"/>
    </row>
    <row r="289" spans="1:11" s="4" customFormat="1" x14ac:dyDescent="0.2">
      <c r="A289" s="41" t="s">
        <v>77</v>
      </c>
      <c r="B289" s="75" t="s">
        <v>1199</v>
      </c>
      <c r="C289" s="835">
        <v>1</v>
      </c>
      <c r="D289" s="606" t="s">
        <v>199</v>
      </c>
      <c r="E289" s="572">
        <v>47.22</v>
      </c>
      <c r="F289" s="597">
        <v>3.37</v>
      </c>
      <c r="G289" s="597">
        <v>10.119999999999999</v>
      </c>
      <c r="H289" s="594">
        <v>6.75</v>
      </c>
      <c r="I289" s="573">
        <f>+E289+F289+G289+H289</f>
        <v>67.459999999999994</v>
      </c>
      <c r="J289" s="574">
        <f>I289*C289</f>
        <v>67.459999999999994</v>
      </c>
      <c r="K289" s="575"/>
    </row>
    <row r="290" spans="1:11" s="4" customFormat="1" ht="9.9499999999999993" customHeight="1" x14ac:dyDescent="0.2">
      <c r="A290" s="41"/>
      <c r="B290" s="280"/>
      <c r="C290" s="835"/>
      <c r="D290" s="606"/>
      <c r="E290" s="572"/>
      <c r="F290" s="598"/>
      <c r="G290" s="598"/>
      <c r="H290" s="572"/>
      <c r="I290" s="599"/>
      <c r="J290" s="600"/>
      <c r="K290" s="575"/>
    </row>
    <row r="291" spans="1:11" s="4" customFormat="1" x14ac:dyDescent="0.2">
      <c r="A291" s="28" t="str">
        <f>IF(D291&gt;0,IF(INDEX(A266:A290,MATCH(REPT("z",255),A266:A290))="H","J",IF(INDEX(A266:A290,MATCH(REPT("z",255),A266:A290))="N","P",CHAR(CODE(INDEX(A266:A290,MATCH(REPT("z",255),A266:A290)))+1))),)</f>
        <v>B</v>
      </c>
      <c r="B291" s="75" t="s">
        <v>1366</v>
      </c>
      <c r="C291" s="835">
        <v>1</v>
      </c>
      <c r="D291" s="606" t="s">
        <v>199</v>
      </c>
      <c r="E291" s="572">
        <v>185.77</v>
      </c>
      <c r="F291" s="597">
        <v>13.27</v>
      </c>
      <c r="G291" s="597">
        <v>39.81</v>
      </c>
      <c r="H291" s="594">
        <v>26.54</v>
      </c>
      <c r="I291" s="573">
        <f>+E291+F291+G291+H291</f>
        <v>265.39</v>
      </c>
      <c r="J291" s="574">
        <f>I291*C291</f>
        <v>265.39</v>
      </c>
      <c r="K291" s="575"/>
    </row>
    <row r="292" spans="1:11" s="4" customFormat="1" ht="9.9499999999999993" customHeight="1" x14ac:dyDescent="0.2">
      <c r="A292" s="41"/>
      <c r="B292" s="75"/>
      <c r="C292" s="835"/>
      <c r="D292" s="606"/>
      <c r="E292" s="572"/>
      <c r="F292" s="598"/>
      <c r="G292" s="598"/>
      <c r="H292" s="572"/>
      <c r="I292" s="599"/>
      <c r="J292" s="600"/>
      <c r="K292" s="575"/>
    </row>
    <row r="293" spans="1:11" s="4" customFormat="1" x14ac:dyDescent="0.2">
      <c r="A293" s="28" t="str">
        <f>IF(D293&gt;0,IF(INDEX(A270:A292,MATCH(REPT("z",255),A270:A292))="H","J",IF(INDEX(A270:A292,MATCH(REPT("z",255),A270:A292))="N","P",CHAR(CODE(INDEX(A270:A292,MATCH(REPT("z",255),A270:A292)))+1))),)</f>
        <v>C</v>
      </c>
      <c r="B293" s="75" t="s">
        <v>1367</v>
      </c>
      <c r="C293" s="835">
        <v>2</v>
      </c>
      <c r="D293" s="606" t="s">
        <v>199</v>
      </c>
      <c r="E293" s="572">
        <v>274.57</v>
      </c>
      <c r="F293" s="597">
        <v>19.61</v>
      </c>
      <c r="G293" s="597">
        <v>58.84</v>
      </c>
      <c r="H293" s="594">
        <v>39.22</v>
      </c>
      <c r="I293" s="573">
        <f>+E293+F293+G293+H293</f>
        <v>392.24</v>
      </c>
      <c r="J293" s="574">
        <f>I293*C293</f>
        <v>784.48</v>
      </c>
      <c r="K293" s="575"/>
    </row>
    <row r="294" spans="1:11" s="4" customFormat="1" ht="9.9499999999999993" customHeight="1" x14ac:dyDescent="0.2">
      <c r="A294" s="41"/>
      <c r="B294" s="280"/>
      <c r="C294" s="835"/>
      <c r="D294" s="606"/>
      <c r="E294" s="572"/>
      <c r="F294" s="598"/>
      <c r="G294" s="598"/>
      <c r="H294" s="572"/>
      <c r="I294" s="599"/>
      <c r="J294" s="600"/>
      <c r="K294" s="575"/>
    </row>
    <row r="295" spans="1:11" s="4" customFormat="1" x14ac:dyDescent="0.2">
      <c r="A295" s="28" t="str">
        <f>IF(D295&gt;0,IF(INDEX(A273:A294,MATCH(REPT("z",255),A273:A294))="H","J",IF(INDEX(A273:A294,MATCH(REPT("z",255),A273:A294))="N","P",CHAR(CODE(INDEX(A273:A294,MATCH(REPT("z",255),A273:A294)))+1))),)</f>
        <v>D</v>
      </c>
      <c r="B295" s="3" t="s">
        <v>1392</v>
      </c>
      <c r="C295" s="835">
        <v>32</v>
      </c>
      <c r="D295" s="606" t="s">
        <v>199</v>
      </c>
      <c r="E295" s="572">
        <v>58.63</v>
      </c>
      <c r="F295" s="597">
        <v>4.1900000000000004</v>
      </c>
      <c r="G295" s="597">
        <v>12.56</v>
      </c>
      <c r="H295" s="594">
        <v>8.3800000000000008</v>
      </c>
      <c r="I295" s="573">
        <f>+E295+F295+G295+H295</f>
        <v>83.76</v>
      </c>
      <c r="J295" s="574">
        <f>I295*C295</f>
        <v>2680.32</v>
      </c>
      <c r="K295" s="575"/>
    </row>
    <row r="296" spans="1:11" s="4" customFormat="1" ht="9.9499999999999993" customHeight="1" x14ac:dyDescent="0.2">
      <c r="A296" s="41"/>
      <c r="B296" s="280"/>
      <c r="C296" s="835"/>
      <c r="D296" s="606"/>
      <c r="E296" s="572"/>
      <c r="F296" s="598"/>
      <c r="G296" s="598"/>
      <c r="H296" s="572"/>
      <c r="I296" s="599"/>
      <c r="J296" s="600"/>
      <c r="K296" s="575"/>
    </row>
    <row r="297" spans="1:11" s="4" customFormat="1" x14ac:dyDescent="0.2">
      <c r="A297" s="28" t="str">
        <f>IF(D297&gt;0,IF(INDEX(A275:A296,MATCH(REPT("z",255),A275:A296))="H","J",IF(INDEX(A275:A296,MATCH(REPT("z",255),A275:A296))="N","P",CHAR(CODE(INDEX(A275:A296,MATCH(REPT("z",255),A275:A296)))+1))),)</f>
        <v>E</v>
      </c>
      <c r="B297" s="75" t="s">
        <v>1393</v>
      </c>
      <c r="C297" s="835">
        <v>20</v>
      </c>
      <c r="D297" s="606" t="s">
        <v>199</v>
      </c>
      <c r="E297" s="572">
        <v>58.63</v>
      </c>
      <c r="F297" s="597">
        <v>4.1900000000000004</v>
      </c>
      <c r="G297" s="597">
        <v>12.56</v>
      </c>
      <c r="H297" s="594">
        <v>8.3800000000000008</v>
      </c>
      <c r="I297" s="573">
        <f>+E297+F297+G297+H297</f>
        <v>83.76</v>
      </c>
      <c r="J297" s="574">
        <f>I297*C297</f>
        <v>1675.2</v>
      </c>
      <c r="K297" s="575"/>
    </row>
    <row r="298" spans="1:11" s="4" customFormat="1" ht="9.9499999999999993" customHeight="1" x14ac:dyDescent="0.2">
      <c r="A298" s="41"/>
      <c r="B298" s="280"/>
      <c r="C298" s="835"/>
      <c r="D298" s="606"/>
      <c r="E298" s="572"/>
      <c r="F298" s="598"/>
      <c r="G298" s="598"/>
      <c r="H298" s="572"/>
      <c r="I298" s="599"/>
      <c r="J298" s="600"/>
      <c r="K298" s="575"/>
    </row>
    <row r="299" spans="1:11" s="4" customFormat="1" x14ac:dyDescent="0.2">
      <c r="A299" s="41"/>
      <c r="B299" s="280" t="s">
        <v>1394</v>
      </c>
      <c r="C299" s="835"/>
      <c r="D299" s="606"/>
      <c r="E299" s="572"/>
      <c r="F299" s="598"/>
      <c r="G299" s="598"/>
      <c r="H299" s="572"/>
      <c r="I299" s="599"/>
      <c r="J299" s="600"/>
      <c r="K299" s="575"/>
    </row>
    <row r="300" spans="1:11" s="4" customFormat="1" ht="9.9499999999999993" customHeight="1" x14ac:dyDescent="0.2">
      <c r="A300" s="41"/>
      <c r="B300" s="280"/>
      <c r="C300" s="835"/>
      <c r="D300" s="606"/>
      <c r="E300" s="572"/>
      <c r="F300" s="598"/>
      <c r="G300" s="598"/>
      <c r="H300" s="572"/>
      <c r="I300" s="599"/>
      <c r="J300" s="600"/>
      <c r="K300" s="575"/>
    </row>
    <row r="301" spans="1:11" s="4" customFormat="1" x14ac:dyDescent="0.2">
      <c r="A301" s="28" t="str">
        <f>IF(D301&gt;0,IF(INDEX(A282:A298,MATCH(REPT("z",255),A282:A298))="H","J",IF(INDEX(A282:A298,MATCH(REPT("z",255),A282:A298))="N","P",CHAR(CODE(INDEX(A282:A298,MATCH(REPT("z",255),A282:A298)))+1))),)</f>
        <v>F</v>
      </c>
      <c r="B301" s="75" t="s">
        <v>1364</v>
      </c>
      <c r="C301" s="835">
        <v>31</v>
      </c>
      <c r="D301" s="606" t="s">
        <v>199</v>
      </c>
      <c r="E301" s="572">
        <v>122.36</v>
      </c>
      <c r="F301" s="597">
        <v>8.74</v>
      </c>
      <c r="G301" s="597">
        <v>26.22</v>
      </c>
      <c r="H301" s="594">
        <v>17.48</v>
      </c>
      <c r="I301" s="573">
        <f>+E301+F301+G301+H301</f>
        <v>174.8</v>
      </c>
      <c r="J301" s="574">
        <f>I301*C301</f>
        <v>5418.8</v>
      </c>
      <c r="K301" s="575"/>
    </row>
    <row r="302" spans="1:11" s="4" customFormat="1" ht="9.9499999999999993" customHeight="1" x14ac:dyDescent="0.2">
      <c r="A302" s="41"/>
      <c r="B302" s="280"/>
      <c r="C302" s="835"/>
      <c r="D302" s="606"/>
      <c r="E302" s="572"/>
      <c r="F302" s="598"/>
      <c r="G302" s="598"/>
      <c r="H302" s="572"/>
      <c r="I302" s="599"/>
      <c r="J302" s="600"/>
      <c r="K302" s="575"/>
    </row>
    <row r="303" spans="1:11" s="4" customFormat="1" x14ac:dyDescent="0.2">
      <c r="A303" s="28" t="str">
        <f>IF(D303&gt;0,IF(INDEX(A286:A302,MATCH(REPT("z",255),A286:A302))="H","J",IF(INDEX(A286:A302,MATCH(REPT("z",255),A286:A302))="N","P",CHAR(CODE(INDEX(A286:A302,MATCH(REPT("z",255),A286:A302)))+1))),)</f>
        <v>G</v>
      </c>
      <c r="B303" s="75" t="s">
        <v>1199</v>
      </c>
      <c r="C303" s="835">
        <v>6</v>
      </c>
      <c r="D303" s="606" t="s">
        <v>199</v>
      </c>
      <c r="E303" s="572">
        <v>122.99</v>
      </c>
      <c r="F303" s="597">
        <v>8.7899999999999991</v>
      </c>
      <c r="G303" s="597">
        <v>26.36</v>
      </c>
      <c r="H303" s="594">
        <v>17.57</v>
      </c>
      <c r="I303" s="573">
        <f>+E303+F303+G303+H303</f>
        <v>175.71</v>
      </c>
      <c r="J303" s="574">
        <f>I303*C303</f>
        <v>1054.26</v>
      </c>
      <c r="K303" s="575"/>
    </row>
    <row r="304" spans="1:11" s="4" customFormat="1" ht="9.9499999999999993" customHeight="1" x14ac:dyDescent="0.2">
      <c r="A304" s="41"/>
      <c r="B304" s="280"/>
      <c r="C304" s="835"/>
      <c r="D304" s="606"/>
      <c r="E304" s="572"/>
      <c r="F304" s="598"/>
      <c r="G304" s="598"/>
      <c r="H304" s="572"/>
      <c r="I304" s="599"/>
      <c r="J304" s="600"/>
      <c r="K304" s="575"/>
    </row>
    <row r="305" spans="1:11" s="4" customFormat="1" x14ac:dyDescent="0.2">
      <c r="A305" s="28" t="str">
        <f>IF(D305&gt;0,IF(INDEX(A290:A304,MATCH(REPT("z",255),A290:A304))="H","J",IF(INDEX(A290:A304,MATCH(REPT("z",255),A290:A304))="N","P",CHAR(CODE(INDEX(A290:A304,MATCH(REPT("z",255),A290:A304)))+1))),)</f>
        <v>H</v>
      </c>
      <c r="B305" s="75" t="s">
        <v>1200</v>
      </c>
      <c r="C305" s="835">
        <v>15</v>
      </c>
      <c r="D305" s="606" t="s">
        <v>199</v>
      </c>
      <c r="E305" s="572">
        <v>122.99</v>
      </c>
      <c r="F305" s="597">
        <v>8.7899999999999991</v>
      </c>
      <c r="G305" s="597">
        <v>26.36</v>
      </c>
      <c r="H305" s="594">
        <v>17.57</v>
      </c>
      <c r="I305" s="573">
        <f>+E305+F305+G305+H305</f>
        <v>175.71</v>
      </c>
      <c r="J305" s="574">
        <f>I305*C305</f>
        <v>2635.65</v>
      </c>
      <c r="K305" s="575"/>
    </row>
    <row r="306" spans="1:11" s="4" customFormat="1" ht="9.9499999999999993" customHeight="1" x14ac:dyDescent="0.2">
      <c r="A306" s="41"/>
      <c r="B306" s="280"/>
      <c r="C306" s="835"/>
      <c r="D306" s="606"/>
      <c r="E306" s="572"/>
      <c r="F306" s="598"/>
      <c r="G306" s="598"/>
      <c r="H306" s="572"/>
      <c r="I306" s="599"/>
      <c r="J306" s="600"/>
      <c r="K306" s="575"/>
    </row>
    <row r="307" spans="1:11" s="4" customFormat="1" x14ac:dyDescent="0.2">
      <c r="A307" s="28" t="str">
        <f>IF(D307&gt;0,IF(INDEX(A292:A306,MATCH(REPT("z",255),A292:A306))="H","J",IF(INDEX(A292:A306,MATCH(REPT("z",255),A292:A306))="N","P",CHAR(CODE(INDEX(A292:A306,MATCH(REPT("z",255),A292:A306)))+1))),)</f>
        <v>J</v>
      </c>
      <c r="B307" s="75" t="s">
        <v>1201</v>
      </c>
      <c r="C307" s="835">
        <v>50</v>
      </c>
      <c r="D307" s="606" t="s">
        <v>199</v>
      </c>
      <c r="E307" s="572">
        <v>123.62</v>
      </c>
      <c r="F307" s="597">
        <v>8.83</v>
      </c>
      <c r="G307" s="597">
        <v>26.49</v>
      </c>
      <c r="H307" s="594">
        <v>17.66</v>
      </c>
      <c r="I307" s="573">
        <f>+E307+F307+G307+H307</f>
        <v>176.6</v>
      </c>
      <c r="J307" s="574">
        <f>I307*C307</f>
        <v>8830</v>
      </c>
      <c r="K307" s="575"/>
    </row>
    <row r="308" spans="1:11" s="4" customFormat="1" ht="9.9499999999999993" customHeight="1" x14ac:dyDescent="0.2">
      <c r="A308" s="41"/>
      <c r="B308" s="280"/>
      <c r="C308" s="835"/>
      <c r="D308" s="606"/>
      <c r="E308" s="572"/>
      <c r="F308" s="598"/>
      <c r="G308" s="598"/>
      <c r="H308" s="572"/>
      <c r="I308" s="599"/>
      <c r="J308" s="600"/>
      <c r="K308" s="575"/>
    </row>
    <row r="309" spans="1:11" s="4" customFormat="1" x14ac:dyDescent="0.2">
      <c r="A309" s="41"/>
      <c r="B309" s="280" t="s">
        <v>1395</v>
      </c>
      <c r="C309" s="835"/>
      <c r="D309" s="606"/>
      <c r="E309" s="572"/>
      <c r="F309" s="598"/>
      <c r="G309" s="598"/>
      <c r="H309" s="572"/>
      <c r="I309" s="599"/>
      <c r="J309" s="600"/>
      <c r="K309" s="575"/>
    </row>
    <row r="310" spans="1:11" s="4" customFormat="1" ht="9.9499999999999993" customHeight="1" x14ac:dyDescent="0.2">
      <c r="A310" s="41"/>
      <c r="B310" s="280"/>
      <c r="C310" s="835"/>
      <c r="D310" s="606"/>
      <c r="E310" s="572"/>
      <c r="F310" s="598"/>
      <c r="G310" s="598"/>
      <c r="H310" s="572"/>
      <c r="I310" s="599"/>
      <c r="J310" s="600"/>
      <c r="K310" s="575"/>
    </row>
    <row r="311" spans="1:11" s="4" customFormat="1" x14ac:dyDescent="0.2">
      <c r="A311" s="28" t="str">
        <f>IF(D311&gt;0,IF(INDEX(A294:A308,MATCH(REPT("z",255),A294:A308))="H","J",IF(INDEX(A294:A308,MATCH(REPT("z",255),A294:A308))="N","P",CHAR(CODE(INDEX(A294:A308,MATCH(REPT("z",255),A294:A308)))+1))),)</f>
        <v>K</v>
      </c>
      <c r="B311" s="75" t="s">
        <v>1364</v>
      </c>
      <c r="C311" s="835">
        <v>30</v>
      </c>
      <c r="D311" s="606" t="s">
        <v>199</v>
      </c>
      <c r="E311" s="572">
        <v>122.36</v>
      </c>
      <c r="F311" s="597">
        <v>8.74</v>
      </c>
      <c r="G311" s="597">
        <v>26.22</v>
      </c>
      <c r="H311" s="594">
        <v>17.48</v>
      </c>
      <c r="I311" s="573">
        <f>+E311+F311+G311+H311</f>
        <v>174.8</v>
      </c>
      <c r="J311" s="574">
        <f>I311*C311</f>
        <v>5244</v>
      </c>
      <c r="K311" s="575"/>
    </row>
    <row r="312" spans="1:11" s="4" customFormat="1" ht="12" customHeight="1" x14ac:dyDescent="0.2">
      <c r="A312" s="41"/>
      <c r="B312" s="280"/>
      <c r="C312" s="835"/>
      <c r="D312" s="606"/>
      <c r="E312" s="572"/>
      <c r="F312" s="598"/>
      <c r="G312" s="598"/>
      <c r="H312" s="572"/>
      <c r="I312" s="599"/>
      <c r="J312" s="600"/>
      <c r="K312" s="575"/>
    </row>
    <row r="313" spans="1:11" s="4" customFormat="1" x14ac:dyDescent="0.2">
      <c r="A313" s="28" t="str">
        <f>IF(D313&gt;0,IF(INDEX(A296:A312,MATCH(REPT("z",255),A296:A312))="H","J",IF(INDEX(A296:A312,MATCH(REPT("z",255),A296:A312))="N","P",CHAR(CODE(INDEX(A296:A312,MATCH(REPT("z",255),A296:A312)))+1))),)</f>
        <v>L</v>
      </c>
      <c r="B313" s="75" t="s">
        <v>1199</v>
      </c>
      <c r="C313" s="835">
        <v>16</v>
      </c>
      <c r="D313" s="606" t="s">
        <v>199</v>
      </c>
      <c r="E313" s="572">
        <v>122.99</v>
      </c>
      <c r="F313" s="597">
        <v>8.7899999999999991</v>
      </c>
      <c r="G313" s="597">
        <v>26.36</v>
      </c>
      <c r="H313" s="594">
        <v>17.57</v>
      </c>
      <c r="I313" s="573">
        <f>+E313+F313+G313+H313</f>
        <v>175.71</v>
      </c>
      <c r="J313" s="574">
        <f>I313*C313</f>
        <v>2811.36</v>
      </c>
      <c r="K313" s="575"/>
    </row>
    <row r="314" spans="1:11" s="4" customFormat="1" ht="12" customHeight="1" x14ac:dyDescent="0.2">
      <c r="A314" s="41"/>
      <c r="B314" s="280"/>
      <c r="C314" s="835"/>
      <c r="D314" s="606"/>
      <c r="E314" s="572"/>
      <c r="F314" s="598"/>
      <c r="G314" s="598"/>
      <c r="H314" s="572"/>
      <c r="I314" s="599"/>
      <c r="J314" s="600"/>
      <c r="K314" s="575"/>
    </row>
    <row r="315" spans="1:11" s="4" customFormat="1" x14ac:dyDescent="0.2">
      <c r="A315" s="28" t="str">
        <f>IF(D315&gt;0,IF(INDEX(A298:A314,MATCH(REPT("z",255),A298:A314))="H","J",IF(INDEX(A298:A314,MATCH(REPT("z",255),A298:A314))="N","P",CHAR(CODE(INDEX(A298:A314,MATCH(REPT("z",255),A298:A314)))+1))),)</f>
        <v>M</v>
      </c>
      <c r="B315" s="75" t="s">
        <v>1200</v>
      </c>
      <c r="C315" s="835">
        <v>12</v>
      </c>
      <c r="D315" s="606" t="s">
        <v>199</v>
      </c>
      <c r="E315" s="572">
        <v>122.99</v>
      </c>
      <c r="F315" s="597">
        <v>8.7899999999999991</v>
      </c>
      <c r="G315" s="597">
        <v>26.36</v>
      </c>
      <c r="H315" s="594">
        <v>17.57</v>
      </c>
      <c r="I315" s="573">
        <f>+E315+F315+G315+H315</f>
        <v>175.71</v>
      </c>
      <c r="J315" s="574">
        <f>I315*C315</f>
        <v>2108.52</v>
      </c>
      <c r="K315" s="575"/>
    </row>
    <row r="316" spans="1:11" s="4" customFormat="1" ht="12" customHeight="1" x14ac:dyDescent="0.2">
      <c r="A316" s="41"/>
      <c r="B316" s="280"/>
      <c r="C316" s="835"/>
      <c r="D316" s="606"/>
      <c r="E316" s="572"/>
      <c r="F316" s="598"/>
      <c r="G316" s="598"/>
      <c r="H316" s="572"/>
      <c r="I316" s="599"/>
      <c r="J316" s="600"/>
      <c r="K316" s="575"/>
    </row>
    <row r="317" spans="1:11" s="4" customFormat="1" x14ac:dyDescent="0.2">
      <c r="A317" s="28" t="str">
        <f>IF(D317&gt;0,IF(INDEX(A301:A316,MATCH(REPT("z",255),A301:A316))="H","J",IF(INDEX(A301:A316,MATCH(REPT("z",255),A301:A316))="N","P",CHAR(CODE(INDEX(A301:A316,MATCH(REPT("z",255),A301:A316)))+1))),)</f>
        <v>N</v>
      </c>
      <c r="B317" s="75" t="s">
        <v>1201</v>
      </c>
      <c r="C317" s="835">
        <v>80</v>
      </c>
      <c r="D317" s="606" t="s">
        <v>199</v>
      </c>
      <c r="E317" s="572">
        <v>123.62</v>
      </c>
      <c r="F317" s="597">
        <v>8.83</v>
      </c>
      <c r="G317" s="597">
        <v>26.49</v>
      </c>
      <c r="H317" s="594">
        <v>17.66</v>
      </c>
      <c r="I317" s="573">
        <f>+E317+F317+G317+H317</f>
        <v>176.6</v>
      </c>
      <c r="J317" s="574">
        <f>I317*C317</f>
        <v>14128</v>
      </c>
      <c r="K317" s="575"/>
    </row>
    <row r="318" spans="1:11" s="4" customFormat="1" ht="12" customHeight="1" x14ac:dyDescent="0.2">
      <c r="A318" s="41"/>
      <c r="B318" s="280"/>
      <c r="C318" s="835"/>
      <c r="D318" s="606"/>
      <c r="E318" s="572"/>
      <c r="F318" s="598"/>
      <c r="G318" s="598"/>
      <c r="H318" s="572"/>
      <c r="I318" s="599"/>
      <c r="J318" s="600"/>
      <c r="K318" s="575"/>
    </row>
    <row r="319" spans="1:11" s="4" customFormat="1" x14ac:dyDescent="0.2">
      <c r="A319" s="28" t="str">
        <f>IF(D319&gt;0,IF(INDEX(A303:A318,MATCH(REPT("z",255),A303:A318))="H","J",IF(INDEX(A303:A318,MATCH(REPT("z",255),A303:A318))="N","P",CHAR(CODE(INDEX(A303:A318,MATCH(REPT("z",255),A303:A318)))+1))),)</f>
        <v>P</v>
      </c>
      <c r="B319" s="75" t="s">
        <v>1202</v>
      </c>
      <c r="C319" s="835">
        <v>2</v>
      </c>
      <c r="D319" s="606" t="s">
        <v>199</v>
      </c>
      <c r="E319" s="572">
        <v>124.25</v>
      </c>
      <c r="F319" s="597">
        <v>8.8800000000000008</v>
      </c>
      <c r="G319" s="597">
        <v>26.63</v>
      </c>
      <c r="H319" s="594">
        <v>17.75</v>
      </c>
      <c r="I319" s="573">
        <f>+E319+F319+G319+H319</f>
        <v>177.51</v>
      </c>
      <c r="J319" s="574">
        <f>I319*C319</f>
        <v>355.02</v>
      </c>
      <c r="K319" s="575"/>
    </row>
    <row r="320" spans="1:11" s="4" customFormat="1" hidden="1" x14ac:dyDescent="0.2">
      <c r="A320" s="28"/>
      <c r="B320" s="75"/>
      <c r="C320" s="835"/>
      <c r="D320" s="606"/>
      <c r="E320" s="572"/>
      <c r="F320" s="598"/>
      <c r="G320" s="598"/>
      <c r="H320" s="572"/>
      <c r="I320" s="599"/>
      <c r="J320" s="600"/>
      <c r="K320" s="575"/>
    </row>
    <row r="321" spans="1:11" s="4" customFormat="1" hidden="1" x14ac:dyDescent="0.2">
      <c r="A321" s="28"/>
      <c r="B321" s="75"/>
      <c r="C321" s="835"/>
      <c r="D321" s="606"/>
      <c r="E321" s="572"/>
      <c r="F321" s="598"/>
      <c r="G321" s="598"/>
      <c r="H321" s="572"/>
      <c r="I321" s="599"/>
      <c r="J321" s="600"/>
      <c r="K321" s="575"/>
    </row>
    <row r="322" spans="1:11" s="4" customFormat="1" x14ac:dyDescent="0.2">
      <c r="A322" s="28"/>
      <c r="B322" s="75"/>
      <c r="C322" s="835"/>
      <c r="D322" s="606"/>
      <c r="E322" s="572"/>
      <c r="F322" s="598"/>
      <c r="G322" s="598"/>
      <c r="H322" s="572"/>
      <c r="I322" s="599"/>
      <c r="J322" s="600"/>
      <c r="K322" s="575"/>
    </row>
    <row r="323" spans="1:11" s="4" customFormat="1" ht="15" customHeight="1" x14ac:dyDescent="0.2">
      <c r="A323" s="41"/>
      <c r="B323" s="280"/>
      <c r="C323" s="835"/>
      <c r="D323" s="606"/>
      <c r="E323" s="572"/>
      <c r="F323" s="598"/>
      <c r="G323" s="598"/>
      <c r="H323" s="572"/>
      <c r="I323" s="599"/>
      <c r="J323" s="600"/>
      <c r="K323" s="575"/>
    </row>
    <row r="324" spans="1:11" ht="15.75" thickBot="1" x14ac:dyDescent="0.3">
      <c r="A324" s="54"/>
      <c r="B324" s="56" t="s">
        <v>111</v>
      </c>
      <c r="C324" s="836"/>
      <c r="D324" s="611"/>
      <c r="E324" s="603"/>
      <c r="F324" s="602"/>
      <c r="G324" s="602"/>
      <c r="H324" s="603"/>
      <c r="I324" s="604"/>
      <c r="J324" s="604">
        <f>SUM(J283:J323)</f>
        <v>48058.46</v>
      </c>
      <c r="K324" s="577">
        <v>8</v>
      </c>
    </row>
    <row r="325" spans="1:11" ht="12" customHeight="1" thickTop="1" x14ac:dyDescent="0.25">
      <c r="A325" s="281"/>
      <c r="B325" s="59"/>
      <c r="C325" s="834"/>
      <c r="D325" s="622"/>
      <c r="E325" s="623"/>
      <c r="F325" s="624"/>
      <c r="G325" s="623"/>
      <c r="H325" s="623"/>
      <c r="I325" s="625"/>
      <c r="J325" s="626"/>
    </row>
    <row r="326" spans="1:11" s="4" customFormat="1" ht="15" x14ac:dyDescent="0.2">
      <c r="A326" s="41"/>
      <c r="B326" s="366" t="s">
        <v>1389</v>
      </c>
      <c r="C326" s="835"/>
      <c r="D326" s="606"/>
      <c r="E326" s="572"/>
      <c r="F326" s="598"/>
      <c r="G326" s="598"/>
      <c r="H326" s="572"/>
      <c r="I326" s="599"/>
      <c r="J326" s="600"/>
      <c r="K326" s="575"/>
    </row>
    <row r="327" spans="1:11" s="4" customFormat="1" ht="12" customHeight="1" x14ac:dyDescent="0.2">
      <c r="A327" s="41"/>
      <c r="B327" s="60"/>
      <c r="C327" s="835"/>
      <c r="D327" s="606"/>
      <c r="E327" s="572"/>
      <c r="F327" s="598"/>
      <c r="G327" s="598"/>
      <c r="H327" s="572"/>
      <c r="I327" s="599"/>
      <c r="J327" s="600"/>
      <c r="K327" s="575"/>
    </row>
    <row r="328" spans="1:11" s="4" customFormat="1" ht="28.5" x14ac:dyDescent="0.2">
      <c r="A328" s="41"/>
      <c r="B328" s="47" t="s">
        <v>1390</v>
      </c>
      <c r="C328" s="835"/>
      <c r="D328" s="606"/>
      <c r="E328" s="572"/>
      <c r="F328" s="598"/>
      <c r="G328" s="598"/>
      <c r="H328" s="572"/>
      <c r="I328" s="599"/>
      <c r="J328" s="600"/>
      <c r="K328" s="575"/>
    </row>
    <row r="329" spans="1:11" s="4" customFormat="1" ht="12" customHeight="1" x14ac:dyDescent="0.2">
      <c r="A329" s="41"/>
      <c r="B329" s="60"/>
      <c r="C329" s="835"/>
      <c r="D329" s="606"/>
      <c r="E329" s="572"/>
      <c r="F329" s="598"/>
      <c r="G329" s="598"/>
      <c r="H329" s="572"/>
      <c r="I329" s="599"/>
      <c r="J329" s="600"/>
      <c r="K329" s="575"/>
    </row>
    <row r="330" spans="1:11" s="4" customFormat="1" x14ac:dyDescent="0.2">
      <c r="A330" s="41"/>
      <c r="B330" s="280" t="s">
        <v>1396</v>
      </c>
      <c r="C330" s="835"/>
      <c r="D330" s="606"/>
      <c r="E330" s="572"/>
      <c r="F330" s="598"/>
      <c r="G330" s="598"/>
      <c r="H330" s="572"/>
      <c r="I330" s="599"/>
      <c r="J330" s="600"/>
      <c r="K330" s="575"/>
    </row>
    <row r="331" spans="1:11" s="4" customFormat="1" ht="12" customHeight="1" x14ac:dyDescent="0.2">
      <c r="A331" s="41"/>
      <c r="B331" s="60"/>
      <c r="C331" s="835"/>
      <c r="D331" s="606"/>
      <c r="E331" s="572"/>
      <c r="F331" s="598"/>
      <c r="G331" s="598"/>
      <c r="H331" s="572"/>
      <c r="I331" s="599"/>
      <c r="J331" s="600"/>
      <c r="K331" s="575"/>
    </row>
    <row r="332" spans="1:11" s="4" customFormat="1" x14ac:dyDescent="0.2">
      <c r="A332" s="41" t="s">
        <v>77</v>
      </c>
      <c r="B332" s="75" t="s">
        <v>1365</v>
      </c>
      <c r="C332" s="835">
        <v>8</v>
      </c>
      <c r="D332" s="606" t="s">
        <v>199</v>
      </c>
      <c r="E332" s="572">
        <v>129.91</v>
      </c>
      <c r="F332" s="597">
        <v>9.2799999999999994</v>
      </c>
      <c r="G332" s="597">
        <v>27.84</v>
      </c>
      <c r="H332" s="594">
        <v>18.559999999999999</v>
      </c>
      <c r="I332" s="573">
        <f>+E332+F332+G332+H332</f>
        <v>185.59</v>
      </c>
      <c r="J332" s="574">
        <f>I332*C332</f>
        <v>1484.72</v>
      </c>
      <c r="K332" s="575"/>
    </row>
    <row r="333" spans="1:11" s="4" customFormat="1" ht="12" customHeight="1" x14ac:dyDescent="0.2">
      <c r="A333" s="41"/>
      <c r="B333" s="280"/>
      <c r="C333" s="835"/>
      <c r="D333" s="606"/>
      <c r="E333" s="572"/>
      <c r="F333" s="598"/>
      <c r="G333" s="598"/>
      <c r="H333" s="572"/>
      <c r="I333" s="599"/>
      <c r="J333" s="600"/>
      <c r="K333" s="575"/>
    </row>
    <row r="334" spans="1:11" s="4" customFormat="1" x14ac:dyDescent="0.2">
      <c r="A334" s="28" t="str">
        <f>IF(D334&gt;0,IF(INDEX(A315:A333,MATCH(REPT("z",255),A315:A333))="H","J",IF(INDEX(A315:A333,MATCH(REPT("z",255),A315:A333))="N","P",CHAR(CODE(INDEX(A315:A333,MATCH(REPT("z",255),A315:A333)))+1))),)</f>
        <v>B</v>
      </c>
      <c r="B334" s="75" t="s">
        <v>1366</v>
      </c>
      <c r="C334" s="835">
        <v>12</v>
      </c>
      <c r="D334" s="606" t="s">
        <v>199</v>
      </c>
      <c r="E334" s="572">
        <v>135.57</v>
      </c>
      <c r="F334" s="597">
        <v>9.68</v>
      </c>
      <c r="G334" s="597">
        <v>29.05</v>
      </c>
      <c r="H334" s="594">
        <v>19.37</v>
      </c>
      <c r="I334" s="573">
        <f>+E334+F334+G334+H334</f>
        <v>193.67</v>
      </c>
      <c r="J334" s="574">
        <f>I334*C334</f>
        <v>2324.04</v>
      </c>
      <c r="K334" s="575"/>
    </row>
    <row r="335" spans="1:11" s="4" customFormat="1" ht="12" customHeight="1" x14ac:dyDescent="0.2">
      <c r="A335" s="41"/>
      <c r="B335" s="280"/>
      <c r="C335" s="835"/>
      <c r="D335" s="606"/>
      <c r="E335" s="572"/>
      <c r="F335" s="598"/>
      <c r="G335" s="598"/>
      <c r="H335" s="572"/>
      <c r="I335" s="599"/>
      <c r="J335" s="600"/>
      <c r="K335" s="575"/>
    </row>
    <row r="336" spans="1:11" s="4" customFormat="1" x14ac:dyDescent="0.2">
      <c r="A336" s="41"/>
      <c r="B336" s="280" t="s">
        <v>3458</v>
      </c>
      <c r="C336" s="835"/>
      <c r="D336" s="606"/>
      <c r="E336" s="572"/>
      <c r="F336" s="598"/>
      <c r="G336" s="598"/>
      <c r="H336" s="572"/>
      <c r="I336" s="599"/>
      <c r="J336" s="600"/>
      <c r="K336" s="575"/>
    </row>
    <row r="337" spans="1:11" s="4" customFormat="1" ht="12" customHeight="1" x14ac:dyDescent="0.2">
      <c r="A337" s="41"/>
      <c r="B337" s="280"/>
      <c r="C337" s="835"/>
      <c r="D337" s="606"/>
      <c r="E337" s="572"/>
      <c r="F337" s="598"/>
      <c r="G337" s="598"/>
      <c r="H337" s="572"/>
      <c r="I337" s="599"/>
      <c r="J337" s="600"/>
      <c r="K337" s="575"/>
    </row>
    <row r="338" spans="1:11" s="4" customFormat="1" x14ac:dyDescent="0.2">
      <c r="A338" s="28" t="str">
        <f>IF(D338&gt;0,IF(INDEX(A318:A335,MATCH(REPT("z",255),A318:A335))="H","J",IF(INDEX(A318:A335,MATCH(REPT("z",255),A318:A335))="N","P",CHAR(CODE(INDEX(A318:A335,MATCH(REPT("z",255),A318:A335)))+1))),)</f>
        <v>C</v>
      </c>
      <c r="B338" s="75" t="s">
        <v>1364</v>
      </c>
      <c r="C338" s="835">
        <v>13</v>
      </c>
      <c r="D338" s="606" t="s">
        <v>199</v>
      </c>
      <c r="E338" s="572">
        <v>755.23</v>
      </c>
      <c r="F338" s="597">
        <v>53.95</v>
      </c>
      <c r="G338" s="597">
        <v>161.84</v>
      </c>
      <c r="H338" s="594">
        <v>107.89</v>
      </c>
      <c r="I338" s="573">
        <f>+E338+F338+G338+H338</f>
        <v>1078.9100000000001</v>
      </c>
      <c r="J338" s="574">
        <f>I338*C338</f>
        <v>14025.83</v>
      </c>
      <c r="K338" s="575"/>
    </row>
    <row r="339" spans="1:11" s="4" customFormat="1" ht="12" customHeight="1" x14ac:dyDescent="0.2">
      <c r="A339" s="41"/>
      <c r="B339" s="280"/>
      <c r="C339" s="835"/>
      <c r="D339" s="606"/>
      <c r="E339" s="572"/>
      <c r="F339" s="598"/>
      <c r="G339" s="598"/>
      <c r="H339" s="572"/>
      <c r="I339" s="599"/>
      <c r="J339" s="600"/>
      <c r="K339" s="575"/>
    </row>
    <row r="340" spans="1:11" s="4" customFormat="1" x14ac:dyDescent="0.2">
      <c r="A340" s="28" t="s">
        <v>80</v>
      </c>
      <c r="B340" s="75" t="s">
        <v>1199</v>
      </c>
      <c r="C340" s="835">
        <v>12</v>
      </c>
      <c r="D340" s="606" t="s">
        <v>199</v>
      </c>
      <c r="E340" s="572">
        <v>830.95</v>
      </c>
      <c r="F340" s="597">
        <v>59.35</v>
      </c>
      <c r="G340" s="597">
        <v>178.06</v>
      </c>
      <c r="H340" s="594">
        <v>118.71</v>
      </c>
      <c r="I340" s="573">
        <f>+E340+F340+G340+H340</f>
        <v>1187.07</v>
      </c>
      <c r="J340" s="574">
        <f>I340*C340</f>
        <v>14244.84</v>
      </c>
      <c r="K340" s="575"/>
    </row>
    <row r="341" spans="1:11" s="4" customFormat="1" ht="12" customHeight="1" x14ac:dyDescent="0.2">
      <c r="A341" s="41"/>
      <c r="B341" s="280"/>
      <c r="C341" s="835"/>
      <c r="D341" s="606"/>
      <c r="E341" s="572"/>
      <c r="F341" s="598"/>
      <c r="G341" s="598"/>
      <c r="H341" s="572"/>
      <c r="I341" s="599"/>
      <c r="J341" s="600"/>
      <c r="K341" s="575"/>
    </row>
    <row r="342" spans="1:11" s="4" customFormat="1" x14ac:dyDescent="0.2">
      <c r="A342" s="28" t="str">
        <f>IF(D342&gt;0,IF(INDEX(A319:A341,MATCH(REPT("z",255),A319:A341))="H","J",IF(INDEX(A319:A341,MATCH(REPT("z",255),A319:A341))="N","P",CHAR(CODE(INDEX(A319:A341,MATCH(REPT("z",255),A319:A341)))+1))),)</f>
        <v>E</v>
      </c>
      <c r="B342" s="75" t="s">
        <v>1200</v>
      </c>
      <c r="C342" s="835">
        <v>8</v>
      </c>
      <c r="D342" s="606" t="s">
        <v>199</v>
      </c>
      <c r="E342" s="572">
        <v>970.39</v>
      </c>
      <c r="F342" s="597">
        <v>69.31</v>
      </c>
      <c r="G342" s="597">
        <v>207.94</v>
      </c>
      <c r="H342" s="594">
        <v>138.63</v>
      </c>
      <c r="I342" s="573">
        <f>+E342+F342+G342+H342</f>
        <v>1386.27</v>
      </c>
      <c r="J342" s="574">
        <f>I342*C342</f>
        <v>11090.16</v>
      </c>
      <c r="K342" s="575"/>
    </row>
    <row r="343" spans="1:11" s="4" customFormat="1" ht="12" customHeight="1" x14ac:dyDescent="0.2">
      <c r="A343" s="41"/>
      <c r="B343" s="280"/>
      <c r="C343" s="835"/>
      <c r="D343" s="606"/>
      <c r="E343" s="572"/>
      <c r="F343" s="598"/>
      <c r="G343" s="598"/>
      <c r="H343" s="572"/>
      <c r="I343" s="599"/>
      <c r="J343" s="600"/>
      <c r="K343" s="575"/>
    </row>
    <row r="344" spans="1:11" s="4" customFormat="1" x14ac:dyDescent="0.2">
      <c r="A344" s="28" t="str">
        <f>IF(D344&gt;0,IF(INDEX(A323:A343,MATCH(REPT("z",255),A323:A343))="H","J",IF(INDEX(A323:A343,MATCH(REPT("z",255),A323:A343))="N","P",CHAR(CODE(INDEX(A323:A343,MATCH(REPT("z",255),A323:A343)))+1))),)</f>
        <v>F</v>
      </c>
      <c r="B344" s="75" t="s">
        <v>1201</v>
      </c>
      <c r="C344" s="835">
        <v>24</v>
      </c>
      <c r="D344" s="606" t="s">
        <v>199</v>
      </c>
      <c r="E344" s="572">
        <v>1089.02</v>
      </c>
      <c r="F344" s="597">
        <v>77.790000000000006</v>
      </c>
      <c r="G344" s="597">
        <v>233.36</v>
      </c>
      <c r="H344" s="594">
        <v>155.57</v>
      </c>
      <c r="I344" s="573">
        <f>+E344+F344+G344+H344</f>
        <v>1555.74</v>
      </c>
      <c r="J344" s="574">
        <f>I344*C344</f>
        <v>37337.760000000002</v>
      </c>
      <c r="K344" s="575"/>
    </row>
    <row r="345" spans="1:11" s="4" customFormat="1" ht="12" customHeight="1" x14ac:dyDescent="0.2">
      <c r="A345" s="41"/>
      <c r="B345" s="280"/>
      <c r="C345" s="835"/>
      <c r="D345" s="606"/>
      <c r="E345" s="572"/>
      <c r="F345" s="598"/>
      <c r="G345" s="598"/>
      <c r="H345" s="572"/>
      <c r="I345" s="599"/>
      <c r="J345" s="600"/>
      <c r="K345" s="575"/>
    </row>
    <row r="346" spans="1:11" s="4" customFormat="1" x14ac:dyDescent="0.2">
      <c r="A346" s="28" t="str">
        <f>IF(D346&gt;0,IF(INDEX(A330:A345,MATCH(REPT("z",255),A330:A345))="H","J",IF(INDEX(A330:A345,MATCH(REPT("z",255),A330:A345))="N","P",CHAR(CODE(INDEX(A330:A345,MATCH(REPT("z",255),A330:A345)))+1))),)</f>
        <v>G</v>
      </c>
      <c r="B346" s="75" t="s">
        <v>1202</v>
      </c>
      <c r="C346" s="835">
        <v>30</v>
      </c>
      <c r="D346" s="606" t="s">
        <v>199</v>
      </c>
      <c r="E346" s="572">
        <v>1304.18</v>
      </c>
      <c r="F346" s="597">
        <v>93.16</v>
      </c>
      <c r="G346" s="597">
        <v>279.47000000000003</v>
      </c>
      <c r="H346" s="594">
        <v>186.31</v>
      </c>
      <c r="I346" s="573">
        <f>+E346+F346+G346+H346</f>
        <v>1863.12</v>
      </c>
      <c r="J346" s="574">
        <f>I346*C346</f>
        <v>55893.599999999999</v>
      </c>
      <c r="K346" s="575"/>
    </row>
    <row r="347" spans="1:11" s="4" customFormat="1" ht="12" customHeight="1" x14ac:dyDescent="0.2">
      <c r="A347" s="41"/>
      <c r="B347" s="280"/>
      <c r="C347" s="835"/>
      <c r="D347" s="606"/>
      <c r="E347" s="572"/>
      <c r="F347" s="598"/>
      <c r="G347" s="598"/>
      <c r="H347" s="572"/>
      <c r="I347" s="599"/>
      <c r="J347" s="600"/>
      <c r="K347" s="575"/>
    </row>
    <row r="348" spans="1:11" s="4" customFormat="1" x14ac:dyDescent="0.2">
      <c r="A348" s="28" t="str">
        <f>IF(D348&gt;0,IF(INDEX(A330:A347,MATCH(REPT("z",255),A330:A347))="H","J",IF(INDEX(A330:A347,MATCH(REPT("z",255),A330:A347))="N","P",CHAR(CODE(INDEX(A330:A347,MATCH(REPT("z",255),A330:A347)))+1))),)</f>
        <v>H</v>
      </c>
      <c r="B348" s="75" t="s">
        <v>1365</v>
      </c>
      <c r="C348" s="835">
        <v>15</v>
      </c>
      <c r="D348" s="606" t="s">
        <v>199</v>
      </c>
      <c r="E348" s="572">
        <v>1738.9</v>
      </c>
      <c r="F348" s="597">
        <v>124.21</v>
      </c>
      <c r="G348" s="597">
        <v>372.62</v>
      </c>
      <c r="H348" s="594">
        <v>248.41</v>
      </c>
      <c r="I348" s="573">
        <f>+E348+F348+G348+H348</f>
        <v>2484.14</v>
      </c>
      <c r="J348" s="574">
        <f>I348*C348</f>
        <v>37262.1</v>
      </c>
      <c r="K348" s="575"/>
    </row>
    <row r="349" spans="1:11" s="4" customFormat="1" ht="12" customHeight="1" x14ac:dyDescent="0.2">
      <c r="A349" s="41"/>
      <c r="B349" s="280"/>
      <c r="C349" s="835"/>
      <c r="D349" s="606"/>
      <c r="E349" s="572"/>
      <c r="F349" s="598"/>
      <c r="G349" s="598"/>
      <c r="H349" s="572"/>
      <c r="I349" s="599"/>
      <c r="J349" s="600"/>
      <c r="K349" s="575"/>
    </row>
    <row r="350" spans="1:11" s="4" customFormat="1" x14ac:dyDescent="0.2">
      <c r="A350" s="28" t="str">
        <f>IF(D350&gt;0,IF(INDEX(A332:A349,MATCH(REPT("z",255),A332:A349))="H","J",IF(INDEX(A332:A349,MATCH(REPT("z",255),A332:A349))="N","P",CHAR(CODE(INDEX(A332:A349,MATCH(REPT("z",255),A332:A349)))+1))),)</f>
        <v>J</v>
      </c>
      <c r="B350" s="75" t="s">
        <v>1366</v>
      </c>
      <c r="C350" s="835">
        <v>10</v>
      </c>
      <c r="D350" s="606" t="s">
        <v>199</v>
      </c>
      <c r="E350" s="572">
        <v>2945.94</v>
      </c>
      <c r="F350" s="597">
        <v>210.42</v>
      </c>
      <c r="G350" s="597">
        <v>631.27</v>
      </c>
      <c r="H350" s="594">
        <v>420.85</v>
      </c>
      <c r="I350" s="573">
        <f>+E350+F350+G350+H350</f>
        <v>4208.4799999999996</v>
      </c>
      <c r="J350" s="574">
        <f>I350*C350</f>
        <v>42084.800000000003</v>
      </c>
      <c r="K350" s="575"/>
    </row>
    <row r="351" spans="1:11" s="4" customFormat="1" ht="12" customHeight="1" x14ac:dyDescent="0.2">
      <c r="A351" s="41"/>
      <c r="B351" s="280"/>
      <c r="C351" s="835"/>
      <c r="D351" s="606"/>
      <c r="E351" s="572"/>
      <c r="F351" s="598"/>
      <c r="G351" s="598"/>
      <c r="H351" s="572"/>
      <c r="I351" s="599"/>
      <c r="J351" s="600"/>
      <c r="K351" s="575"/>
    </row>
    <row r="352" spans="1:11" s="4" customFormat="1" x14ac:dyDescent="0.2">
      <c r="A352" s="28" t="str">
        <f>IF(D352&gt;0,IF(INDEX(A336:A351,MATCH(REPT("z",255),A336:A351))="H","J",IF(INDEX(A336:A351,MATCH(REPT("z",255),A336:A351))="N","P",CHAR(CODE(INDEX(A336:A351,MATCH(REPT("z",255),A336:A351)))+1))),)</f>
        <v>K</v>
      </c>
      <c r="B352" s="75" t="s">
        <v>1367</v>
      </c>
      <c r="C352" s="835">
        <v>8</v>
      </c>
      <c r="D352" s="606" t="s">
        <v>199</v>
      </c>
      <c r="E352" s="572">
        <v>2612.7600000000002</v>
      </c>
      <c r="F352" s="597">
        <v>186.63</v>
      </c>
      <c r="G352" s="597">
        <v>559.88</v>
      </c>
      <c r="H352" s="594">
        <v>373.25</v>
      </c>
      <c r="I352" s="573">
        <f>+E352+F352+G352+H352</f>
        <v>3732.52</v>
      </c>
      <c r="J352" s="574">
        <f>I352*C352</f>
        <v>29860.16</v>
      </c>
      <c r="K352" s="575"/>
    </row>
    <row r="353" spans="1:11" s="4" customFormat="1" ht="12" customHeight="1" x14ac:dyDescent="0.2">
      <c r="A353" s="41"/>
      <c r="B353" s="280"/>
      <c r="C353" s="835"/>
      <c r="D353" s="606"/>
      <c r="E353" s="572"/>
      <c r="F353" s="598"/>
      <c r="G353" s="598"/>
      <c r="H353" s="572"/>
      <c r="I353" s="599"/>
      <c r="J353" s="600"/>
      <c r="K353" s="575"/>
    </row>
    <row r="354" spans="1:11" s="4" customFormat="1" x14ac:dyDescent="0.2">
      <c r="A354" s="28" t="str">
        <f>IF(D354&gt;0,IF(INDEX(A338:A353,MATCH(REPT("z",255),A338:A353))="H","J",IF(INDEX(A338:A353,MATCH(REPT("z",255),A338:A353))="N","P",CHAR(CODE(INDEX(A338:A353,MATCH(REPT("z",255),A338:A353)))+1))),)</f>
        <v>L</v>
      </c>
      <c r="B354" s="75" t="s">
        <v>1368</v>
      </c>
      <c r="C354" s="835">
        <v>1</v>
      </c>
      <c r="D354" s="606" t="s">
        <v>199</v>
      </c>
      <c r="E354" s="572">
        <v>2612.7600000000002</v>
      </c>
      <c r="F354" s="597">
        <v>186.63</v>
      </c>
      <c r="G354" s="597">
        <v>559.88</v>
      </c>
      <c r="H354" s="594">
        <v>373.25</v>
      </c>
      <c r="I354" s="573">
        <f>+E354+F354+G354+H354</f>
        <v>3732.52</v>
      </c>
      <c r="J354" s="574">
        <f>I354*C354</f>
        <v>3732.52</v>
      </c>
      <c r="K354" s="575"/>
    </row>
    <row r="355" spans="1:11" s="4" customFormat="1" ht="12" customHeight="1" x14ac:dyDescent="0.2">
      <c r="A355" s="41"/>
      <c r="B355" s="38"/>
      <c r="C355" s="835"/>
      <c r="D355" s="606"/>
      <c r="E355" s="572"/>
      <c r="F355" s="598"/>
      <c r="G355" s="598"/>
      <c r="H355" s="572"/>
      <c r="I355" s="599"/>
      <c r="J355" s="600"/>
      <c r="K355" s="575"/>
    </row>
    <row r="356" spans="1:11" s="4" customFormat="1" ht="15" x14ac:dyDescent="0.2">
      <c r="A356" s="41"/>
      <c r="B356" s="60" t="s">
        <v>1397</v>
      </c>
      <c r="C356" s="835"/>
      <c r="D356" s="606"/>
      <c r="E356" s="614"/>
      <c r="F356" s="572"/>
      <c r="G356" s="598"/>
      <c r="H356" s="572"/>
      <c r="I356" s="599"/>
      <c r="J356" s="600"/>
      <c r="K356" s="575"/>
    </row>
    <row r="357" spans="1:11" s="4" customFormat="1" ht="12" customHeight="1" x14ac:dyDescent="0.2">
      <c r="A357" s="41"/>
      <c r="B357" s="38"/>
      <c r="C357" s="835"/>
      <c r="D357" s="606"/>
      <c r="E357" s="614"/>
      <c r="F357" s="572"/>
      <c r="G357" s="598"/>
      <c r="H357" s="572"/>
      <c r="I357" s="599"/>
      <c r="J357" s="600"/>
      <c r="K357" s="575"/>
    </row>
    <row r="358" spans="1:11" s="4" customFormat="1" ht="42.75" x14ac:dyDescent="0.2">
      <c r="A358" s="28" t="str">
        <f>IF(D358&gt;0,IF(INDEX(A344:A357,MATCH(REPT("z",255),A344:A357))="H","J",IF(INDEX(A344:A357,MATCH(REPT("z",255),A344:A357))="N","P",CHAR(CODE(INDEX(A344:A357,MATCH(REPT("z",255),A344:A357)))+1))),)</f>
        <v>M</v>
      </c>
      <c r="B358" s="49" t="s">
        <v>1398</v>
      </c>
      <c r="C358" s="848">
        <v>2</v>
      </c>
      <c r="D358" s="628" t="s">
        <v>199</v>
      </c>
      <c r="E358" s="572">
        <v>1690.37</v>
      </c>
      <c r="F358" s="597">
        <v>120.74</v>
      </c>
      <c r="G358" s="597">
        <v>362.22</v>
      </c>
      <c r="H358" s="594">
        <v>241.48</v>
      </c>
      <c r="I358" s="573">
        <f>+E358+F358+G358+H358</f>
        <v>2414.81</v>
      </c>
      <c r="J358" s="574">
        <f>I358*C358</f>
        <v>4829.62</v>
      </c>
      <c r="K358" s="575"/>
    </row>
    <row r="359" spans="1:11" s="4" customFormat="1" hidden="1" x14ac:dyDescent="0.2">
      <c r="A359" s="28"/>
      <c r="B359" s="49"/>
      <c r="C359" s="848"/>
      <c r="D359" s="628"/>
      <c r="E359" s="614"/>
      <c r="F359" s="572"/>
      <c r="G359" s="598"/>
      <c r="H359" s="572"/>
      <c r="I359" s="599"/>
      <c r="J359" s="600"/>
      <c r="K359" s="575"/>
    </row>
    <row r="360" spans="1:11" s="4" customFormat="1" hidden="1" x14ac:dyDescent="0.2">
      <c r="A360" s="28"/>
      <c r="B360" s="49"/>
      <c r="C360" s="848"/>
      <c r="D360" s="628"/>
      <c r="E360" s="614"/>
      <c r="F360" s="572"/>
      <c r="G360" s="598"/>
      <c r="H360" s="572"/>
      <c r="I360" s="599"/>
      <c r="J360" s="600"/>
      <c r="K360" s="575"/>
    </row>
    <row r="361" spans="1:11" s="4" customFormat="1" x14ac:dyDescent="0.2">
      <c r="A361" s="28"/>
      <c r="B361" s="49"/>
      <c r="C361" s="848"/>
      <c r="D361" s="628"/>
      <c r="E361" s="614"/>
      <c r="F361" s="572"/>
      <c r="G361" s="598"/>
      <c r="H361" s="572"/>
      <c r="I361" s="599"/>
      <c r="J361" s="600"/>
      <c r="K361" s="575"/>
    </row>
    <row r="362" spans="1:11" s="4" customFormat="1" ht="9" customHeight="1" x14ac:dyDescent="0.2">
      <c r="A362" s="28"/>
      <c r="B362" s="49"/>
      <c r="C362" s="848"/>
      <c r="D362" s="628"/>
      <c r="E362" s="614"/>
      <c r="F362" s="572"/>
      <c r="G362" s="598"/>
      <c r="H362" s="572"/>
      <c r="I362" s="599"/>
      <c r="J362" s="600"/>
      <c r="K362" s="575"/>
    </row>
    <row r="363" spans="1:11" s="4" customFormat="1" ht="12" customHeight="1" x14ac:dyDescent="0.2">
      <c r="A363" s="28"/>
      <c r="B363" s="49"/>
      <c r="C363" s="848"/>
      <c r="D363" s="628"/>
      <c r="E363" s="614"/>
      <c r="F363" s="572"/>
      <c r="G363" s="598"/>
      <c r="H363" s="572"/>
      <c r="I363" s="599"/>
      <c r="J363" s="600"/>
      <c r="K363" s="575"/>
    </row>
    <row r="364" spans="1:11" ht="15.75" thickBot="1" x14ac:dyDescent="0.3">
      <c r="A364" s="54"/>
      <c r="B364" s="56" t="s">
        <v>111</v>
      </c>
      <c r="C364" s="836"/>
      <c r="D364" s="611"/>
      <c r="E364" s="603"/>
      <c r="F364" s="602"/>
      <c r="G364" s="602"/>
      <c r="H364" s="603"/>
      <c r="I364" s="604"/>
      <c r="J364" s="604">
        <f>SUM(J325:J363)</f>
        <v>254170.15</v>
      </c>
      <c r="K364" s="577">
        <v>9</v>
      </c>
    </row>
    <row r="365" spans="1:11" s="4" customFormat="1" ht="12" customHeight="1" thickTop="1" x14ac:dyDescent="0.2">
      <c r="A365" s="41"/>
      <c r="B365" s="38"/>
      <c r="C365" s="835"/>
      <c r="D365" s="606"/>
      <c r="E365" s="572"/>
      <c r="F365" s="598"/>
      <c r="G365" s="598"/>
      <c r="H365" s="572"/>
      <c r="I365" s="599"/>
      <c r="J365" s="600"/>
      <c r="K365" s="575"/>
    </row>
    <row r="366" spans="1:11" s="4" customFormat="1" ht="30" x14ac:dyDescent="0.2">
      <c r="A366" s="41"/>
      <c r="B366" s="60" t="s">
        <v>1399</v>
      </c>
      <c r="C366" s="835"/>
      <c r="D366" s="606"/>
      <c r="E366" s="572"/>
      <c r="F366" s="598"/>
      <c r="G366" s="598"/>
      <c r="H366" s="572"/>
      <c r="I366" s="599"/>
      <c r="J366" s="600"/>
      <c r="K366" s="575"/>
    </row>
    <row r="367" spans="1:11" s="4" customFormat="1" ht="9" customHeight="1" x14ac:dyDescent="0.2">
      <c r="A367" s="41"/>
      <c r="B367" s="38"/>
      <c r="C367" s="835"/>
      <c r="D367" s="606"/>
      <c r="E367" s="572"/>
      <c r="F367" s="598"/>
      <c r="G367" s="598"/>
      <c r="H367" s="572"/>
      <c r="I367" s="599"/>
      <c r="J367" s="600"/>
      <c r="K367" s="575"/>
    </row>
    <row r="368" spans="1:11" s="4" customFormat="1" ht="42.75" x14ac:dyDescent="0.2">
      <c r="A368" s="41" t="s">
        <v>77</v>
      </c>
      <c r="B368" s="49" t="s">
        <v>1400</v>
      </c>
      <c r="C368" s="835">
        <v>3</v>
      </c>
      <c r="D368" s="606" t="s">
        <v>199</v>
      </c>
      <c r="E368" s="572">
        <v>34962.46</v>
      </c>
      <c r="F368" s="597">
        <v>2497.3200000000002</v>
      </c>
      <c r="G368" s="597">
        <v>7491.96</v>
      </c>
      <c r="H368" s="594">
        <v>4994.6400000000003</v>
      </c>
      <c r="I368" s="573">
        <f>+E368+F368+G368+H368</f>
        <v>49946.38</v>
      </c>
      <c r="J368" s="574">
        <f>I368*C368</f>
        <v>149839.14000000001</v>
      </c>
      <c r="K368" s="575"/>
    </row>
    <row r="369" spans="1:11" s="4" customFormat="1" ht="9" customHeight="1" x14ac:dyDescent="0.2">
      <c r="A369" s="41"/>
      <c r="B369" s="38"/>
      <c r="C369" s="835"/>
      <c r="D369" s="606"/>
      <c r="E369" s="572"/>
      <c r="F369" s="598"/>
      <c r="G369" s="598"/>
      <c r="H369" s="572"/>
      <c r="I369" s="599"/>
      <c r="J369" s="600"/>
      <c r="K369" s="575"/>
    </row>
    <row r="370" spans="1:11" s="4" customFormat="1" ht="30" x14ac:dyDescent="0.2">
      <c r="A370" s="41"/>
      <c r="B370" s="60" t="s">
        <v>1401</v>
      </c>
      <c r="C370" s="835"/>
      <c r="D370" s="606"/>
      <c r="E370" s="572"/>
      <c r="F370" s="598"/>
      <c r="G370" s="598"/>
      <c r="H370" s="572"/>
      <c r="I370" s="599"/>
      <c r="J370" s="600"/>
      <c r="K370" s="575"/>
    </row>
    <row r="371" spans="1:11" s="4" customFormat="1" ht="6.75" customHeight="1" x14ac:dyDescent="0.2">
      <c r="A371" s="41"/>
      <c r="B371" s="38"/>
      <c r="C371" s="835"/>
      <c r="D371" s="606"/>
      <c r="E371" s="572"/>
      <c r="F371" s="598"/>
      <c r="G371" s="598"/>
      <c r="H371" s="572"/>
      <c r="I371" s="599"/>
      <c r="J371" s="600"/>
      <c r="K371" s="575"/>
    </row>
    <row r="372" spans="1:11" s="4" customFormat="1" ht="31.5" customHeight="1" x14ac:dyDescent="0.2">
      <c r="A372" s="41"/>
      <c r="B372" s="34" t="s">
        <v>1402</v>
      </c>
      <c r="C372" s="835"/>
      <c r="D372" s="606"/>
      <c r="E372" s="572"/>
      <c r="F372" s="598"/>
      <c r="G372" s="598"/>
      <c r="H372" s="572"/>
      <c r="I372" s="599"/>
      <c r="J372" s="600"/>
      <c r="K372" s="575"/>
    </row>
    <row r="373" spans="1:11" s="4" customFormat="1" ht="7.5" customHeight="1" x14ac:dyDescent="0.2">
      <c r="A373" s="41"/>
      <c r="B373" s="38"/>
      <c r="C373" s="835"/>
      <c r="D373" s="606"/>
      <c r="E373" s="572"/>
      <c r="F373" s="598"/>
      <c r="G373" s="598"/>
      <c r="H373" s="572"/>
      <c r="I373" s="599"/>
      <c r="J373" s="600"/>
      <c r="K373" s="575"/>
    </row>
    <row r="374" spans="1:11" s="4" customFormat="1" x14ac:dyDescent="0.2">
      <c r="A374" s="41"/>
      <c r="B374" s="74" t="s">
        <v>1403</v>
      </c>
      <c r="C374" s="835"/>
      <c r="D374" s="606"/>
      <c r="E374" s="572"/>
      <c r="F374" s="598"/>
      <c r="G374" s="598"/>
      <c r="H374" s="572"/>
      <c r="I374" s="599"/>
      <c r="J374" s="600"/>
      <c r="K374" s="575"/>
    </row>
    <row r="375" spans="1:11" s="4" customFormat="1" ht="12" customHeight="1" x14ac:dyDescent="0.2">
      <c r="A375" s="41"/>
      <c r="B375" s="110"/>
      <c r="C375" s="835"/>
      <c r="D375" s="606"/>
      <c r="E375" s="572"/>
      <c r="F375" s="598"/>
      <c r="G375" s="598"/>
      <c r="H375" s="572"/>
      <c r="I375" s="599"/>
      <c r="J375" s="600"/>
      <c r="K375" s="575"/>
    </row>
    <row r="376" spans="1:11" s="4" customFormat="1" x14ac:dyDescent="0.2">
      <c r="A376" s="28" t="str">
        <f>IF(D376&gt;0,IF(INDEX(A364:A375,MATCH(REPT("z",255),A364:A375))="H","J",IF(INDEX(A364:A375,MATCH(REPT("z",255),A364:A375))="N","P",CHAR(CODE(INDEX(A364:A375,MATCH(REPT("z",255),A364:A375)))+1))),)</f>
        <v>B</v>
      </c>
      <c r="B376" s="38" t="s">
        <v>1369</v>
      </c>
      <c r="C376" s="835">
        <v>105</v>
      </c>
      <c r="D376" s="606" t="s">
        <v>98</v>
      </c>
      <c r="E376" s="572">
        <v>53.56</v>
      </c>
      <c r="F376" s="597">
        <v>3.83</v>
      </c>
      <c r="G376" s="597">
        <v>11.48</v>
      </c>
      <c r="H376" s="594">
        <v>7.65</v>
      </c>
      <c r="I376" s="573">
        <f>+E376+F376+G376+H376</f>
        <v>76.52</v>
      </c>
      <c r="J376" s="574">
        <f>I376*C376</f>
        <v>8034.6</v>
      </c>
      <c r="K376" s="575"/>
    </row>
    <row r="377" spans="1:11" s="4" customFormat="1" ht="12" customHeight="1" x14ac:dyDescent="0.2">
      <c r="A377" s="41"/>
      <c r="B377" s="110"/>
      <c r="C377" s="835"/>
      <c r="D377" s="606"/>
      <c r="E377" s="572"/>
      <c r="F377" s="598"/>
      <c r="G377" s="598"/>
      <c r="H377" s="572"/>
      <c r="I377" s="599"/>
      <c r="J377" s="600"/>
      <c r="K377" s="575"/>
    </row>
    <row r="378" spans="1:11" s="4" customFormat="1" x14ac:dyDescent="0.2">
      <c r="A378" s="28" t="str">
        <f>IF(D378&gt;0,IF(INDEX(A364:A377,MATCH(REPT("z",255),A364:A377))="H","J",IF(INDEX(A364:A377,MATCH(REPT("z",255),A364:A377))="N","P",CHAR(CODE(INDEX(A364:A377,MATCH(REPT("z",255),A364:A377)))+1))),)</f>
        <v>C</v>
      </c>
      <c r="B378" s="38" t="s">
        <v>1368</v>
      </c>
      <c r="C378" s="835">
        <v>1939</v>
      </c>
      <c r="D378" s="606" t="s">
        <v>98</v>
      </c>
      <c r="E378" s="572">
        <v>33.39</v>
      </c>
      <c r="F378" s="597">
        <v>2.38</v>
      </c>
      <c r="G378" s="597">
        <v>7.15</v>
      </c>
      <c r="H378" s="594">
        <v>4.7699999999999996</v>
      </c>
      <c r="I378" s="573">
        <f>+E378+F378+G378+H378</f>
        <v>47.69</v>
      </c>
      <c r="J378" s="574">
        <f>I378*C378</f>
        <v>92470.91</v>
      </c>
      <c r="K378" s="575"/>
    </row>
    <row r="379" spans="1:11" s="4" customFormat="1" ht="12" customHeight="1" x14ac:dyDescent="0.2">
      <c r="A379" s="41"/>
      <c r="B379" s="38"/>
      <c r="C379" s="835"/>
      <c r="D379" s="606"/>
      <c r="E379" s="572"/>
      <c r="F379" s="598"/>
      <c r="G379" s="598"/>
      <c r="H379" s="572"/>
      <c r="I379" s="599"/>
      <c r="J379" s="600"/>
      <c r="K379" s="575"/>
    </row>
    <row r="380" spans="1:11" s="4" customFormat="1" x14ac:dyDescent="0.2">
      <c r="A380" s="28" t="str">
        <f>IF(D380&gt;0,IF(INDEX(A366:A379,MATCH(REPT("z",255),A366:A379))="H","J",IF(INDEX(A366:A379,MATCH(REPT("z",255),A366:A379))="N","P",CHAR(CODE(INDEX(A366:A379,MATCH(REPT("z",255),A366:A379)))+1))),)</f>
        <v>D</v>
      </c>
      <c r="B380" s="38" t="s">
        <v>1404</v>
      </c>
      <c r="C380" s="835">
        <v>390</v>
      </c>
      <c r="D380" s="606" t="s">
        <v>98</v>
      </c>
      <c r="E380" s="572">
        <v>25.85</v>
      </c>
      <c r="F380" s="597">
        <v>1.85</v>
      </c>
      <c r="G380" s="597">
        <v>5.54</v>
      </c>
      <c r="H380" s="594">
        <v>3.69</v>
      </c>
      <c r="I380" s="573">
        <f>+E380+F380+G380+H380</f>
        <v>36.93</v>
      </c>
      <c r="J380" s="574">
        <f>I380*C380</f>
        <v>14402.7</v>
      </c>
      <c r="K380" s="575"/>
    </row>
    <row r="381" spans="1:11" s="4" customFormat="1" ht="12" customHeight="1" x14ac:dyDescent="0.2">
      <c r="A381" s="41"/>
      <c r="B381" s="38"/>
      <c r="C381" s="835"/>
      <c r="D381" s="606"/>
      <c r="E381" s="572"/>
      <c r="F381" s="598"/>
      <c r="G381" s="598"/>
      <c r="H381" s="572"/>
      <c r="I381" s="599"/>
      <c r="J381" s="600"/>
      <c r="K381" s="575"/>
    </row>
    <row r="382" spans="1:11" s="4" customFormat="1" ht="12" customHeight="1" x14ac:dyDescent="0.2">
      <c r="A382" s="28" t="str">
        <f>IF(D382&gt;0,IF(INDEX(A368:A381,MATCH(REPT("z",255),A368:A381))="H","J",IF(INDEX(A368:A381,MATCH(REPT("z",255),A368:A381))="N","P",CHAR(CODE(INDEX(A368:A381,MATCH(REPT("z",255),A368:A381)))+1))),)</f>
        <v>E</v>
      </c>
      <c r="B382" s="38" t="s">
        <v>1202</v>
      </c>
      <c r="C382" s="835">
        <v>574</v>
      </c>
      <c r="D382" s="606" t="s">
        <v>98</v>
      </c>
      <c r="E382" s="572">
        <v>19.28</v>
      </c>
      <c r="F382" s="597">
        <v>1.38</v>
      </c>
      <c r="G382" s="597">
        <v>4.13</v>
      </c>
      <c r="H382" s="594">
        <v>2.75</v>
      </c>
      <c r="I382" s="573">
        <f>+E382+F382+G382+H382</f>
        <v>27.54</v>
      </c>
      <c r="J382" s="574">
        <f>I382*C382</f>
        <v>15807.96</v>
      </c>
      <c r="K382" s="575"/>
    </row>
    <row r="383" spans="1:11" s="4" customFormat="1" ht="12" customHeight="1" x14ac:dyDescent="0.2">
      <c r="A383" s="41"/>
      <c r="B383" s="38"/>
      <c r="C383" s="835"/>
      <c r="D383" s="606"/>
      <c r="E383" s="572"/>
      <c r="F383" s="598"/>
      <c r="G383" s="598"/>
      <c r="H383" s="572"/>
      <c r="I383" s="599"/>
      <c r="J383" s="600"/>
      <c r="K383" s="575"/>
    </row>
    <row r="384" spans="1:11" s="4" customFormat="1" x14ac:dyDescent="0.2">
      <c r="A384" s="28" t="str">
        <f>IF(D384&gt;0,IF(INDEX(A370:A383,MATCH(REPT("z",255),A370:A383))="H","J",IF(INDEX(A370:A383,MATCH(REPT("z",255),A370:A383))="N","P",CHAR(CODE(INDEX(A370:A383,MATCH(REPT("z",255),A370:A383)))+1))),)</f>
        <v>F</v>
      </c>
      <c r="B384" s="38" t="s">
        <v>1201</v>
      </c>
      <c r="C384" s="835">
        <v>7</v>
      </c>
      <c r="D384" s="606" t="s">
        <v>98</v>
      </c>
      <c r="E384" s="572">
        <v>12.67</v>
      </c>
      <c r="F384" s="597">
        <v>0.9</v>
      </c>
      <c r="G384" s="597">
        <v>2.71</v>
      </c>
      <c r="H384" s="594">
        <v>1.81</v>
      </c>
      <c r="I384" s="573">
        <f>+E384+F384+G384+H384</f>
        <v>18.09</v>
      </c>
      <c r="J384" s="574">
        <f>I384*C384</f>
        <v>126.63</v>
      </c>
      <c r="K384" s="575"/>
    </row>
    <row r="385" spans="1:11" s="4" customFormat="1" ht="12" customHeight="1" x14ac:dyDescent="0.2">
      <c r="A385" s="41"/>
      <c r="B385" s="38"/>
      <c r="C385" s="835"/>
      <c r="D385" s="606"/>
      <c r="E385" s="572"/>
      <c r="F385" s="598"/>
      <c r="G385" s="598"/>
      <c r="H385" s="572"/>
      <c r="I385" s="599"/>
      <c r="J385" s="600"/>
      <c r="K385" s="575"/>
    </row>
    <row r="386" spans="1:11" s="4" customFormat="1" x14ac:dyDescent="0.2">
      <c r="A386" s="41"/>
      <c r="B386" s="74" t="s">
        <v>1405</v>
      </c>
      <c r="C386" s="835"/>
      <c r="D386" s="606"/>
      <c r="E386" s="572"/>
      <c r="F386" s="598"/>
      <c r="G386" s="598"/>
      <c r="H386" s="572"/>
      <c r="I386" s="599"/>
      <c r="J386" s="600"/>
      <c r="K386" s="575"/>
    </row>
    <row r="387" spans="1:11" s="4" customFormat="1" x14ac:dyDescent="0.2">
      <c r="A387" s="41"/>
      <c r="B387" s="110"/>
      <c r="C387" s="835"/>
      <c r="D387" s="606"/>
      <c r="E387" s="572"/>
      <c r="F387" s="598"/>
      <c r="G387" s="598"/>
      <c r="H387" s="572"/>
      <c r="I387" s="599"/>
      <c r="J387" s="600"/>
      <c r="K387" s="575"/>
    </row>
    <row r="388" spans="1:11" s="4" customFormat="1" x14ac:dyDescent="0.2">
      <c r="A388" s="28" t="str">
        <f>IF(D388&gt;0,IF(INDEX(A375:A387,MATCH(REPT("z",255),A375:A387))="H","J",IF(INDEX(A375:A387,MATCH(REPT("z",255),A375:A387))="N","P",CHAR(CODE(INDEX(A375:A387,MATCH(REPT("z",255),A375:A387)))+1))),)</f>
        <v>G</v>
      </c>
      <c r="B388" s="38" t="s">
        <v>1368</v>
      </c>
      <c r="C388" s="835">
        <v>798</v>
      </c>
      <c r="D388" s="606" t="s">
        <v>98</v>
      </c>
      <c r="E388" s="572">
        <v>33.39</v>
      </c>
      <c r="F388" s="597">
        <v>2.38</v>
      </c>
      <c r="G388" s="597">
        <v>7.15</v>
      </c>
      <c r="H388" s="594">
        <v>4.7699999999999996</v>
      </c>
      <c r="I388" s="573">
        <f>+E388+F388+G388+H388</f>
        <v>47.69</v>
      </c>
      <c r="J388" s="574">
        <f>I388*C388</f>
        <v>38056.620000000003</v>
      </c>
      <c r="K388" s="575"/>
    </row>
    <row r="389" spans="1:11" s="4" customFormat="1" ht="12" customHeight="1" x14ac:dyDescent="0.2">
      <c r="A389" s="41"/>
      <c r="B389" s="38"/>
      <c r="C389" s="835"/>
      <c r="D389" s="606"/>
      <c r="E389" s="572"/>
      <c r="F389" s="598"/>
      <c r="G389" s="598"/>
      <c r="H389" s="572"/>
      <c r="I389" s="599"/>
      <c r="J389" s="600"/>
      <c r="K389" s="575"/>
    </row>
    <row r="390" spans="1:11" s="4" customFormat="1" x14ac:dyDescent="0.2">
      <c r="A390" s="28" t="str">
        <f>IF(D390&gt;0,IF(INDEX(A377:A389,MATCH(REPT("z",255),A377:A389))="H","J",IF(INDEX(A377:A389,MATCH(REPT("z",255),A377:A389))="N","P",CHAR(CODE(INDEX(A377:A389,MATCH(REPT("z",255),A377:A389)))+1))),)</f>
        <v>H</v>
      </c>
      <c r="B390" s="38" t="s">
        <v>1404</v>
      </c>
      <c r="C390" s="835">
        <v>29</v>
      </c>
      <c r="D390" s="606" t="s">
        <v>98</v>
      </c>
      <c r="E390" s="572">
        <v>25.85</v>
      </c>
      <c r="F390" s="597">
        <v>1.85</v>
      </c>
      <c r="G390" s="597">
        <v>5.54</v>
      </c>
      <c r="H390" s="594">
        <v>3.69</v>
      </c>
      <c r="I390" s="573">
        <f>+E390+F390+G390+H390</f>
        <v>36.93</v>
      </c>
      <c r="J390" s="574">
        <f>I390*C390</f>
        <v>1070.97</v>
      </c>
      <c r="K390" s="575"/>
    </row>
    <row r="391" spans="1:11" s="4" customFormat="1" ht="12" customHeight="1" x14ac:dyDescent="0.2">
      <c r="A391" s="28"/>
      <c r="B391" s="38"/>
      <c r="C391" s="835"/>
      <c r="D391" s="606"/>
      <c r="E391" s="572"/>
      <c r="F391" s="598"/>
      <c r="G391" s="598"/>
      <c r="H391" s="572"/>
      <c r="I391" s="599"/>
      <c r="J391" s="627"/>
      <c r="K391" s="575"/>
    </row>
    <row r="392" spans="1:11" s="4" customFormat="1" x14ac:dyDescent="0.2">
      <c r="A392" s="28" t="str">
        <f>IF(D392&gt;0,IF(INDEX(A379:A391,MATCH(REPT("z",255),A379:A391))="H","J",IF(INDEX(A379:A391,MATCH(REPT("z",255),A379:A391))="N","P",CHAR(CODE(INDEX(A379:A391,MATCH(REPT("z",255),A379:A391)))+1))),)</f>
        <v>J</v>
      </c>
      <c r="B392" s="38" t="s">
        <v>1366</v>
      </c>
      <c r="C392" s="835">
        <v>33</v>
      </c>
      <c r="D392" s="606" t="s">
        <v>98</v>
      </c>
      <c r="E392" s="572">
        <v>25.85</v>
      </c>
      <c r="F392" s="597">
        <v>1.85</v>
      </c>
      <c r="G392" s="597">
        <v>5.54</v>
      </c>
      <c r="H392" s="594">
        <v>3.69</v>
      </c>
      <c r="I392" s="573">
        <f>+E392+F392+G392+H392</f>
        <v>36.93</v>
      </c>
      <c r="J392" s="574">
        <f>I392*C392</f>
        <v>1218.69</v>
      </c>
      <c r="K392" s="575"/>
    </row>
    <row r="393" spans="1:11" s="4" customFormat="1" ht="12" customHeight="1" x14ac:dyDescent="0.2">
      <c r="A393" s="41"/>
      <c r="B393" s="38"/>
      <c r="C393" s="835"/>
      <c r="D393" s="606"/>
      <c r="E393" s="572"/>
      <c r="F393" s="598"/>
      <c r="G393" s="598"/>
      <c r="H393" s="572"/>
      <c r="I393" s="599"/>
      <c r="J393" s="600"/>
      <c r="K393" s="575"/>
    </row>
    <row r="394" spans="1:11" s="4" customFormat="1" x14ac:dyDescent="0.2">
      <c r="A394" s="28" t="str">
        <f>IF(D394&gt;0,IF(INDEX(A381:A393,MATCH(REPT("z",255),A381:A393))="H","J",IF(INDEX(A381:A393,MATCH(REPT("z",255),A381:A393))="N","P",CHAR(CODE(INDEX(A381:A393,MATCH(REPT("z",255),A381:A393)))+1))),)</f>
        <v>K</v>
      </c>
      <c r="B394" s="38" t="s">
        <v>1195</v>
      </c>
      <c r="C394" s="835">
        <v>98</v>
      </c>
      <c r="D394" s="606" t="s">
        <v>98</v>
      </c>
      <c r="E394" s="572">
        <v>23.49</v>
      </c>
      <c r="F394" s="597">
        <v>1.68</v>
      </c>
      <c r="G394" s="597">
        <v>5.03</v>
      </c>
      <c r="H394" s="594">
        <v>3.36</v>
      </c>
      <c r="I394" s="573">
        <f>+E394+F394+G394+H394</f>
        <v>33.56</v>
      </c>
      <c r="J394" s="574">
        <f>I394*C394</f>
        <v>3288.88</v>
      </c>
      <c r="K394" s="575"/>
    </row>
    <row r="395" spans="1:11" s="4" customFormat="1" ht="12" customHeight="1" x14ac:dyDescent="0.2">
      <c r="A395" s="41"/>
      <c r="B395" s="38"/>
      <c r="C395" s="835"/>
      <c r="D395" s="606"/>
      <c r="E395" s="572"/>
      <c r="F395" s="598"/>
      <c r="G395" s="598"/>
      <c r="H395" s="572"/>
      <c r="I395" s="599"/>
      <c r="J395" s="600"/>
      <c r="K395" s="575"/>
    </row>
    <row r="396" spans="1:11" s="4" customFormat="1" x14ac:dyDescent="0.2">
      <c r="A396" s="28" t="str">
        <f>IF(D396&gt;0,IF(INDEX(A383:A395,MATCH(REPT("z",255),A383:A395))="H","J",IF(INDEX(A383:A395,MATCH(REPT("z",255),A383:A395))="N","P",CHAR(CODE(INDEX(A383:A395,MATCH(REPT("z",255),A383:A395)))+1))),)</f>
        <v>L</v>
      </c>
      <c r="B396" s="38" t="s">
        <v>1202</v>
      </c>
      <c r="C396" s="835">
        <v>1580</v>
      </c>
      <c r="D396" s="606" t="s">
        <v>98</v>
      </c>
      <c r="E396" s="572">
        <v>19.28</v>
      </c>
      <c r="F396" s="597">
        <v>1.38</v>
      </c>
      <c r="G396" s="597">
        <v>4.13</v>
      </c>
      <c r="H396" s="594">
        <v>2.75</v>
      </c>
      <c r="I396" s="573">
        <f>+E396+F396+G396+H396</f>
        <v>27.54</v>
      </c>
      <c r="J396" s="574">
        <f>I396*C396</f>
        <v>43513.2</v>
      </c>
      <c r="K396" s="575"/>
    </row>
    <row r="397" spans="1:11" s="4" customFormat="1" ht="12" customHeight="1" x14ac:dyDescent="0.2">
      <c r="A397" s="41"/>
      <c r="B397" s="38"/>
      <c r="C397" s="835"/>
      <c r="D397" s="606"/>
      <c r="E397" s="572"/>
      <c r="F397" s="598"/>
      <c r="G397" s="598"/>
      <c r="H397" s="572"/>
      <c r="I397" s="599"/>
      <c r="J397" s="600"/>
      <c r="K397" s="575"/>
    </row>
    <row r="398" spans="1:11" s="4" customFormat="1" x14ac:dyDescent="0.2">
      <c r="A398" s="28" t="str">
        <f>IF(D398&gt;0,IF(INDEX(A385:A397,MATCH(REPT("z",255),A385:A397))="H","J",IF(INDEX(A385:A397,MATCH(REPT("z",255),A385:A397))="N","P",CHAR(CODE(INDEX(A385:A397,MATCH(REPT("z",255),A385:A397)))+1))),)</f>
        <v>M</v>
      </c>
      <c r="B398" s="38" t="s">
        <v>1201</v>
      </c>
      <c r="C398" s="835">
        <v>784</v>
      </c>
      <c r="D398" s="606" t="s">
        <v>98</v>
      </c>
      <c r="E398" s="572">
        <v>12.67</v>
      </c>
      <c r="F398" s="597">
        <v>0.9</v>
      </c>
      <c r="G398" s="597">
        <v>2.71</v>
      </c>
      <c r="H398" s="594">
        <v>1.81</v>
      </c>
      <c r="I398" s="573">
        <f>+E398+F398+G398+H398</f>
        <v>18.09</v>
      </c>
      <c r="J398" s="574">
        <f>I398*C398</f>
        <v>14182.56</v>
      </c>
      <c r="K398" s="575"/>
    </row>
    <row r="399" spans="1:11" s="4" customFormat="1" hidden="1" x14ac:dyDescent="0.2">
      <c r="A399" s="28"/>
      <c r="B399" s="38"/>
      <c r="C399" s="835"/>
      <c r="D399" s="606"/>
      <c r="E399" s="572"/>
      <c r="F399" s="598"/>
      <c r="G399" s="598"/>
      <c r="H399" s="572"/>
      <c r="I399" s="599"/>
      <c r="J399" s="627"/>
      <c r="K399" s="575"/>
    </row>
    <row r="400" spans="1:11" s="4" customFormat="1" hidden="1" x14ac:dyDescent="0.2">
      <c r="A400" s="28"/>
      <c r="B400" s="38"/>
      <c r="C400" s="835"/>
      <c r="D400" s="606"/>
      <c r="E400" s="572"/>
      <c r="F400" s="598"/>
      <c r="G400" s="598"/>
      <c r="H400" s="572"/>
      <c r="I400" s="599"/>
      <c r="J400" s="627"/>
      <c r="K400" s="575"/>
    </row>
    <row r="401" spans="1:11" s="4" customFormat="1" ht="12" customHeight="1" x14ac:dyDescent="0.2">
      <c r="A401" s="28"/>
      <c r="B401" s="38"/>
      <c r="C401" s="835"/>
      <c r="D401" s="606"/>
      <c r="E401" s="572"/>
      <c r="F401" s="598"/>
      <c r="G401" s="598"/>
      <c r="H401" s="572"/>
      <c r="I401" s="599"/>
      <c r="J401" s="627"/>
      <c r="K401" s="575"/>
    </row>
    <row r="402" spans="1:11" s="4" customFormat="1" ht="9.75" customHeight="1" x14ac:dyDescent="0.2">
      <c r="A402" s="41"/>
      <c r="B402" s="38"/>
      <c r="C402" s="835"/>
      <c r="D402" s="606"/>
      <c r="E402" s="572"/>
      <c r="F402" s="598"/>
      <c r="G402" s="598"/>
      <c r="H402" s="572"/>
      <c r="I402" s="599"/>
      <c r="J402" s="627"/>
      <c r="K402" s="575"/>
    </row>
    <row r="403" spans="1:11" ht="15.75" thickBot="1" x14ac:dyDescent="0.3">
      <c r="A403" s="54"/>
      <c r="B403" s="56" t="s">
        <v>111</v>
      </c>
      <c r="C403" s="836"/>
      <c r="D403" s="611"/>
      <c r="E403" s="603"/>
      <c r="F403" s="602"/>
      <c r="G403" s="602"/>
      <c r="H403" s="603"/>
      <c r="I403" s="604"/>
      <c r="J403" s="604">
        <f>SUM(J366:J402)</f>
        <v>382012.86</v>
      </c>
      <c r="K403" s="577">
        <v>10</v>
      </c>
    </row>
    <row r="404" spans="1:11" s="4" customFormat="1" ht="15" thickTop="1" x14ac:dyDescent="0.2">
      <c r="A404" s="41"/>
      <c r="B404" s="38"/>
      <c r="C404" s="835"/>
      <c r="D404" s="606"/>
      <c r="E404" s="572"/>
      <c r="F404" s="598"/>
      <c r="G404" s="598"/>
      <c r="H404" s="572"/>
      <c r="I404" s="599"/>
      <c r="J404" s="600"/>
      <c r="K404" s="575"/>
    </row>
    <row r="405" spans="1:11" s="4" customFormat="1" ht="30" x14ac:dyDescent="0.2">
      <c r="A405" s="41"/>
      <c r="B405" s="60" t="s">
        <v>1406</v>
      </c>
      <c r="C405" s="835"/>
      <c r="D405" s="606"/>
      <c r="E405" s="572"/>
      <c r="F405" s="598"/>
      <c r="G405" s="598"/>
      <c r="H405" s="572"/>
      <c r="I405" s="599"/>
      <c r="J405" s="600"/>
      <c r="K405" s="575"/>
    </row>
    <row r="406" spans="1:11" s="4" customFormat="1" x14ac:dyDescent="0.2">
      <c r="A406" s="41"/>
      <c r="B406" s="38"/>
      <c r="C406" s="835"/>
      <c r="D406" s="606"/>
      <c r="E406" s="572"/>
      <c r="F406" s="598"/>
      <c r="G406" s="598"/>
      <c r="H406" s="572"/>
      <c r="I406" s="599"/>
      <c r="J406" s="600"/>
      <c r="K406" s="575"/>
    </row>
    <row r="407" spans="1:11" s="4" customFormat="1" ht="28.5" customHeight="1" x14ac:dyDescent="0.2">
      <c r="A407" s="41"/>
      <c r="B407" s="34" t="s">
        <v>1407</v>
      </c>
      <c r="C407" s="835"/>
      <c r="D407" s="606"/>
      <c r="E407" s="572"/>
      <c r="F407" s="598"/>
      <c r="G407" s="598"/>
      <c r="H407" s="572"/>
      <c r="I407" s="599"/>
      <c r="J407" s="600"/>
      <c r="K407" s="575"/>
    </row>
    <row r="408" spans="1:11" s="4" customFormat="1" x14ac:dyDescent="0.2">
      <c r="A408" s="41"/>
      <c r="B408" s="38"/>
      <c r="C408" s="835"/>
      <c r="D408" s="606"/>
      <c r="E408" s="572"/>
      <c r="F408" s="598"/>
      <c r="G408" s="598"/>
      <c r="H408" s="572"/>
      <c r="I408" s="599"/>
      <c r="J408" s="600"/>
      <c r="K408" s="575"/>
    </row>
    <row r="409" spans="1:11" s="4" customFormat="1" x14ac:dyDescent="0.2">
      <c r="A409" s="41"/>
      <c r="B409" s="74" t="s">
        <v>1408</v>
      </c>
      <c r="C409" s="835"/>
      <c r="D409" s="606"/>
      <c r="E409" s="572"/>
      <c r="F409" s="598"/>
      <c r="G409" s="598"/>
      <c r="H409" s="572"/>
      <c r="I409" s="599"/>
      <c r="J409" s="600"/>
      <c r="K409" s="575"/>
    </row>
    <row r="410" spans="1:11" s="4" customFormat="1" x14ac:dyDescent="0.2">
      <c r="A410" s="41"/>
      <c r="B410" s="38"/>
      <c r="C410" s="835"/>
      <c r="D410" s="606"/>
      <c r="E410" s="572"/>
      <c r="F410" s="598"/>
      <c r="G410" s="598"/>
      <c r="H410" s="572"/>
      <c r="I410" s="599"/>
      <c r="J410" s="600"/>
      <c r="K410" s="575"/>
    </row>
    <row r="411" spans="1:11" s="4" customFormat="1" x14ac:dyDescent="0.2">
      <c r="A411" s="28" t="s">
        <v>77</v>
      </c>
      <c r="B411" s="38" t="s">
        <v>1200</v>
      </c>
      <c r="C411" s="835">
        <v>169</v>
      </c>
      <c r="D411" s="606" t="s">
        <v>98</v>
      </c>
      <c r="E411" s="572">
        <v>10.99</v>
      </c>
      <c r="F411" s="597">
        <v>0.78</v>
      </c>
      <c r="G411" s="597">
        <v>2.35</v>
      </c>
      <c r="H411" s="594">
        <v>1.57</v>
      </c>
      <c r="I411" s="573">
        <f>+E411+F411+G411+H411</f>
        <v>15.69</v>
      </c>
      <c r="J411" s="574">
        <f>I411*C411</f>
        <v>2651.61</v>
      </c>
      <c r="K411" s="575"/>
    </row>
    <row r="412" spans="1:11" s="4" customFormat="1" x14ac:dyDescent="0.2">
      <c r="A412" s="41"/>
      <c r="B412" s="38"/>
      <c r="C412" s="835"/>
      <c r="D412" s="606"/>
      <c r="E412" s="572"/>
      <c r="F412" s="598"/>
      <c r="G412" s="598"/>
      <c r="H412" s="572"/>
      <c r="I412" s="599"/>
      <c r="J412" s="600"/>
      <c r="K412" s="575"/>
    </row>
    <row r="413" spans="1:11" s="4" customFormat="1" ht="29.25" customHeight="1" x14ac:dyDescent="0.2">
      <c r="A413" s="41"/>
      <c r="B413" s="34" t="s">
        <v>1409</v>
      </c>
      <c r="C413" s="835"/>
      <c r="D413" s="606"/>
      <c r="E413" s="572"/>
      <c r="F413" s="598"/>
      <c r="G413" s="598"/>
      <c r="H413" s="572"/>
      <c r="I413" s="599"/>
      <c r="J413" s="600"/>
      <c r="K413" s="575"/>
    </row>
    <row r="414" spans="1:11" s="4" customFormat="1" x14ac:dyDescent="0.2">
      <c r="A414" s="41"/>
      <c r="B414" s="38"/>
      <c r="C414" s="835"/>
      <c r="D414" s="606"/>
      <c r="E414" s="572"/>
      <c r="F414" s="598"/>
      <c r="G414" s="598"/>
      <c r="H414" s="572"/>
      <c r="I414" s="599"/>
      <c r="J414" s="600"/>
      <c r="K414" s="575"/>
    </row>
    <row r="415" spans="1:11" s="4" customFormat="1" x14ac:dyDescent="0.2">
      <c r="A415" s="41"/>
      <c r="B415" s="74" t="s">
        <v>1403</v>
      </c>
      <c r="C415" s="835"/>
      <c r="D415" s="606"/>
      <c r="E415" s="572"/>
      <c r="F415" s="598"/>
      <c r="G415" s="598"/>
      <c r="H415" s="572"/>
      <c r="I415" s="599"/>
      <c r="J415" s="600"/>
      <c r="K415" s="575"/>
    </row>
    <row r="416" spans="1:11" s="4" customFormat="1" x14ac:dyDescent="0.2">
      <c r="A416" s="41"/>
      <c r="B416" s="110"/>
      <c r="C416" s="835"/>
      <c r="D416" s="606"/>
      <c r="E416" s="572"/>
      <c r="F416" s="598"/>
      <c r="G416" s="598"/>
      <c r="H416" s="572"/>
      <c r="I416" s="599"/>
      <c r="J416" s="600"/>
      <c r="K416" s="575"/>
    </row>
    <row r="417" spans="1:11" s="4" customFormat="1" x14ac:dyDescent="0.2">
      <c r="A417" s="28" t="s">
        <v>78</v>
      </c>
      <c r="B417" s="38" t="s">
        <v>1369</v>
      </c>
      <c r="C417" s="835">
        <v>165</v>
      </c>
      <c r="D417" s="606" t="s">
        <v>98</v>
      </c>
      <c r="E417" s="572">
        <v>53.56</v>
      </c>
      <c r="F417" s="597">
        <v>3.83</v>
      </c>
      <c r="G417" s="597">
        <v>11.48</v>
      </c>
      <c r="H417" s="594">
        <v>7.65</v>
      </c>
      <c r="I417" s="573">
        <f>+E417+F417+G417+H417</f>
        <v>76.52</v>
      </c>
      <c r="J417" s="574">
        <f>I417*C417</f>
        <v>12625.8</v>
      </c>
      <c r="K417" s="575"/>
    </row>
    <row r="418" spans="1:11" s="4" customFormat="1" x14ac:dyDescent="0.2">
      <c r="A418" s="41"/>
      <c r="B418" s="38"/>
      <c r="C418" s="835"/>
      <c r="D418" s="606"/>
      <c r="E418" s="572"/>
      <c r="F418" s="598"/>
      <c r="G418" s="598"/>
      <c r="H418" s="572"/>
      <c r="I418" s="599"/>
      <c r="J418" s="600"/>
      <c r="K418" s="575"/>
    </row>
    <row r="419" spans="1:11" s="4" customFormat="1" x14ac:dyDescent="0.2">
      <c r="A419" s="28" t="str">
        <f>IF(D419&gt;0,IF(INDEX(A413:A418,MATCH(REPT("z",255),A413:A418))="H","J",IF(INDEX(A413:A418,MATCH(REPT("z",255),A413:A418))="N","P",CHAR(CODE(INDEX(A413:A418,MATCH(REPT("z",255),A413:A418)))+1))),)</f>
        <v>C</v>
      </c>
      <c r="B419" s="38" t="s">
        <v>1368</v>
      </c>
      <c r="C419" s="835">
        <v>1772</v>
      </c>
      <c r="D419" s="606" t="s">
        <v>98</v>
      </c>
      <c r="E419" s="572">
        <v>33.39</v>
      </c>
      <c r="F419" s="597">
        <v>2.38</v>
      </c>
      <c r="G419" s="597">
        <v>7.15</v>
      </c>
      <c r="H419" s="594">
        <v>4.7699999999999996</v>
      </c>
      <c r="I419" s="573">
        <f>+E419+F419+G419+H419</f>
        <v>47.69</v>
      </c>
      <c r="J419" s="574">
        <f>I419*C419</f>
        <v>84506.68</v>
      </c>
      <c r="K419" s="575"/>
    </row>
    <row r="420" spans="1:11" s="4" customFormat="1" x14ac:dyDescent="0.2">
      <c r="A420" s="41"/>
      <c r="B420" s="38"/>
      <c r="C420" s="835"/>
      <c r="D420" s="606"/>
      <c r="E420" s="572"/>
      <c r="F420" s="598"/>
      <c r="G420" s="598"/>
      <c r="H420" s="572"/>
      <c r="I420" s="599"/>
      <c r="J420" s="600"/>
      <c r="K420" s="575"/>
    </row>
    <row r="421" spans="1:11" s="4" customFormat="1" x14ac:dyDescent="0.2">
      <c r="A421" s="28" t="str">
        <f>IF(D421&gt;0,IF(INDEX(A413:A420,MATCH(REPT("z",255),A413:A420))="H","J",IF(INDEX(A413:A420,MATCH(REPT("z",255),A413:A420))="N","P",CHAR(CODE(INDEX(A413:A420,MATCH(REPT("z",255),A413:A420)))+1))),)</f>
        <v>D</v>
      </c>
      <c r="B421" s="38" t="s">
        <v>1404</v>
      </c>
      <c r="C421" s="835">
        <v>289</v>
      </c>
      <c r="D421" s="606" t="s">
        <v>98</v>
      </c>
      <c r="E421" s="572">
        <v>25.85</v>
      </c>
      <c r="F421" s="597">
        <v>1.85</v>
      </c>
      <c r="G421" s="597">
        <v>5.54</v>
      </c>
      <c r="H421" s="594">
        <v>3.69</v>
      </c>
      <c r="I421" s="573">
        <f>+E421+F421+G421+H421</f>
        <v>36.93</v>
      </c>
      <c r="J421" s="574">
        <f>I421*C421</f>
        <v>10672.77</v>
      </c>
      <c r="K421" s="575"/>
    </row>
    <row r="422" spans="1:11" s="4" customFormat="1" x14ac:dyDescent="0.2">
      <c r="A422" s="41"/>
      <c r="B422" s="38"/>
      <c r="C422" s="835"/>
      <c r="D422" s="606"/>
      <c r="E422" s="572"/>
      <c r="F422" s="598"/>
      <c r="G422" s="598"/>
      <c r="H422" s="572"/>
      <c r="I422" s="599"/>
      <c r="J422" s="600"/>
      <c r="K422" s="575"/>
    </row>
    <row r="423" spans="1:11" s="4" customFormat="1" x14ac:dyDescent="0.2">
      <c r="A423" s="28" t="str">
        <f>IF(D423&gt;0,IF(INDEX(A413:A422,MATCH(REPT("z",255),A413:A422))="H","J",IF(INDEX(A413:A422,MATCH(REPT("z",255),A413:A422))="N","P",CHAR(CODE(INDEX(A413:A422,MATCH(REPT("z",255),A413:A422)))+1))),)</f>
        <v>E</v>
      </c>
      <c r="B423" s="38" t="s">
        <v>1202</v>
      </c>
      <c r="C423" s="835">
        <v>162</v>
      </c>
      <c r="D423" s="606" t="s">
        <v>98</v>
      </c>
      <c r="E423" s="572">
        <v>19.28</v>
      </c>
      <c r="F423" s="597">
        <v>1.38</v>
      </c>
      <c r="G423" s="597">
        <v>4.13</v>
      </c>
      <c r="H423" s="594">
        <v>2.75</v>
      </c>
      <c r="I423" s="573">
        <f>+E423+F423+G423+H423</f>
        <v>27.54</v>
      </c>
      <c r="J423" s="574">
        <f>I423*C423</f>
        <v>4461.4799999999996</v>
      </c>
      <c r="K423" s="575"/>
    </row>
    <row r="424" spans="1:11" s="4" customFormat="1" x14ac:dyDescent="0.2">
      <c r="A424" s="41"/>
      <c r="B424" s="38"/>
      <c r="C424" s="835"/>
      <c r="D424" s="606"/>
      <c r="E424" s="572"/>
      <c r="F424" s="598"/>
      <c r="G424" s="598"/>
      <c r="H424" s="572"/>
      <c r="I424" s="599"/>
      <c r="J424" s="600"/>
      <c r="K424" s="575"/>
    </row>
    <row r="425" spans="1:11" s="4" customFormat="1" x14ac:dyDescent="0.2">
      <c r="A425" s="28" t="str">
        <f>IF(D425&gt;0,IF(INDEX(A415:A424,MATCH(REPT("z",255),A415:A424))="H","J",IF(INDEX(A415:A424,MATCH(REPT("z",255),A415:A424))="N","P",CHAR(CODE(INDEX(A415:A424,MATCH(REPT("z",255),A415:A424)))+1))),)</f>
        <v>F</v>
      </c>
      <c r="B425" s="38" t="s">
        <v>1201</v>
      </c>
      <c r="C425" s="835">
        <v>7</v>
      </c>
      <c r="D425" s="606" t="s">
        <v>98</v>
      </c>
      <c r="E425" s="572">
        <v>12.67</v>
      </c>
      <c r="F425" s="597">
        <v>0.9</v>
      </c>
      <c r="G425" s="597">
        <v>2.71</v>
      </c>
      <c r="H425" s="594">
        <v>1.81</v>
      </c>
      <c r="I425" s="573">
        <f>+E425+F425+G425+H425</f>
        <v>18.09</v>
      </c>
      <c r="J425" s="574">
        <f>I425*C425</f>
        <v>126.63</v>
      </c>
      <c r="K425" s="575"/>
    </row>
    <row r="426" spans="1:11" s="4" customFormat="1" x14ac:dyDescent="0.2">
      <c r="A426" s="41"/>
      <c r="B426" s="38"/>
      <c r="C426" s="835"/>
      <c r="D426" s="606"/>
      <c r="E426" s="572"/>
      <c r="F426" s="598"/>
      <c r="G426" s="598"/>
      <c r="H426" s="572"/>
      <c r="I426" s="599"/>
      <c r="J426" s="600"/>
      <c r="K426" s="575"/>
    </row>
    <row r="427" spans="1:11" s="4" customFormat="1" x14ac:dyDescent="0.2">
      <c r="A427" s="41"/>
      <c r="B427" s="38"/>
      <c r="C427" s="835"/>
      <c r="D427" s="606"/>
      <c r="E427" s="572"/>
      <c r="F427" s="598"/>
      <c r="G427" s="598"/>
      <c r="H427" s="572"/>
      <c r="I427" s="599"/>
      <c r="J427" s="600"/>
      <c r="K427" s="575"/>
    </row>
    <row r="428" spans="1:11" s="4" customFormat="1" x14ac:dyDescent="0.2">
      <c r="A428" s="41"/>
      <c r="B428" s="38"/>
      <c r="C428" s="835"/>
      <c r="D428" s="606"/>
      <c r="E428" s="572"/>
      <c r="F428" s="598"/>
      <c r="G428" s="598"/>
      <c r="H428" s="572"/>
      <c r="I428" s="599"/>
      <c r="J428" s="600"/>
      <c r="K428" s="575"/>
    </row>
    <row r="429" spans="1:11" s="4" customFormat="1" x14ac:dyDescent="0.2">
      <c r="A429" s="41"/>
      <c r="B429" s="38"/>
      <c r="C429" s="835"/>
      <c r="D429" s="606"/>
      <c r="E429" s="572"/>
      <c r="F429" s="598"/>
      <c r="G429" s="598"/>
      <c r="H429" s="572"/>
      <c r="I429" s="599"/>
      <c r="J429" s="600"/>
      <c r="K429" s="575"/>
    </row>
    <row r="430" spans="1:11" s="4" customFormat="1" x14ac:dyDescent="0.2">
      <c r="A430" s="41"/>
      <c r="B430" s="38"/>
      <c r="C430" s="835"/>
      <c r="D430" s="606"/>
      <c r="E430" s="572"/>
      <c r="F430" s="598"/>
      <c r="G430" s="598"/>
      <c r="H430" s="572"/>
      <c r="I430" s="599"/>
      <c r="J430" s="600"/>
      <c r="K430" s="575"/>
    </row>
    <row r="431" spans="1:11" s="4" customFormat="1" x14ac:dyDescent="0.2">
      <c r="A431" s="41"/>
      <c r="B431" s="38"/>
      <c r="C431" s="835"/>
      <c r="D431" s="606"/>
      <c r="E431" s="572"/>
      <c r="F431" s="598"/>
      <c r="G431" s="598"/>
      <c r="H431" s="572"/>
      <c r="I431" s="599"/>
      <c r="J431" s="600"/>
      <c r="K431" s="575"/>
    </row>
    <row r="432" spans="1:11" s="4" customFormat="1" hidden="1" x14ac:dyDescent="0.2">
      <c r="A432" s="41"/>
      <c r="B432" s="38"/>
      <c r="C432" s="835"/>
      <c r="D432" s="606" t="s">
        <v>3004</v>
      </c>
      <c r="E432" s="572"/>
      <c r="F432" s="598"/>
      <c r="G432" s="598"/>
      <c r="H432" s="572"/>
      <c r="I432" s="599"/>
      <c r="J432" s="600"/>
      <c r="K432" s="575"/>
    </row>
    <row r="433" spans="1:11" s="4" customFormat="1" hidden="1" x14ac:dyDescent="0.2">
      <c r="A433" s="41"/>
      <c r="B433" s="38"/>
      <c r="C433" s="835"/>
      <c r="D433" s="606"/>
      <c r="E433" s="572"/>
      <c r="F433" s="598"/>
      <c r="G433" s="598"/>
      <c r="H433" s="572"/>
      <c r="I433" s="599"/>
      <c r="J433" s="600"/>
      <c r="K433" s="575"/>
    </row>
    <row r="434" spans="1:11" s="4" customFormat="1" x14ac:dyDescent="0.2">
      <c r="A434" s="41"/>
      <c r="B434" s="38"/>
      <c r="C434" s="835"/>
      <c r="D434" s="606"/>
      <c r="E434" s="572"/>
      <c r="F434" s="598"/>
      <c r="G434" s="598"/>
      <c r="H434" s="572"/>
      <c r="I434" s="599"/>
      <c r="J434" s="600"/>
      <c r="K434" s="575"/>
    </row>
    <row r="435" spans="1:11" s="4" customFormat="1" x14ac:dyDescent="0.2">
      <c r="A435" s="41"/>
      <c r="B435" s="38"/>
      <c r="C435" s="835"/>
      <c r="D435" s="606"/>
      <c r="E435" s="572"/>
      <c r="F435" s="598"/>
      <c r="G435" s="598"/>
      <c r="H435" s="572"/>
      <c r="I435" s="599"/>
      <c r="J435" s="600"/>
      <c r="K435" s="575"/>
    </row>
    <row r="436" spans="1:11" s="4" customFormat="1" x14ac:dyDescent="0.2">
      <c r="A436" s="41"/>
      <c r="B436" s="38"/>
      <c r="C436" s="835"/>
      <c r="D436" s="606"/>
      <c r="E436" s="572"/>
      <c r="F436" s="598"/>
      <c r="G436" s="598"/>
      <c r="H436" s="572"/>
      <c r="I436" s="599"/>
      <c r="J436" s="600"/>
      <c r="K436" s="575"/>
    </row>
    <row r="437" spans="1:11" s="4" customFormat="1" x14ac:dyDescent="0.2">
      <c r="A437" s="41"/>
      <c r="B437" s="38"/>
      <c r="C437" s="835"/>
      <c r="D437" s="606"/>
      <c r="E437" s="572"/>
      <c r="F437" s="598"/>
      <c r="G437" s="598"/>
      <c r="H437" s="572"/>
      <c r="I437" s="599"/>
      <c r="J437" s="600"/>
      <c r="K437" s="575"/>
    </row>
    <row r="438" spans="1:11" s="4" customFormat="1" x14ac:dyDescent="0.2">
      <c r="A438" s="41"/>
      <c r="B438" s="38"/>
      <c r="C438" s="835"/>
      <c r="D438" s="606"/>
      <c r="E438" s="572"/>
      <c r="F438" s="598"/>
      <c r="G438" s="598"/>
      <c r="H438" s="572"/>
      <c r="I438" s="599"/>
      <c r="J438" s="600"/>
      <c r="K438" s="575"/>
    </row>
    <row r="439" spans="1:11" s="4" customFormat="1" ht="12" customHeight="1" x14ac:dyDescent="0.2">
      <c r="A439" s="41"/>
      <c r="B439" s="38"/>
      <c r="C439" s="835"/>
      <c r="D439" s="606"/>
      <c r="E439" s="572"/>
      <c r="F439" s="598"/>
      <c r="G439" s="598"/>
      <c r="H439" s="572"/>
      <c r="I439" s="599"/>
      <c r="J439" s="600"/>
      <c r="K439" s="575"/>
    </row>
    <row r="440" spans="1:11" ht="15.75" thickBot="1" x14ac:dyDescent="0.3">
      <c r="A440" s="54"/>
      <c r="B440" s="56" t="s">
        <v>111</v>
      </c>
      <c r="C440" s="836"/>
      <c r="D440" s="611"/>
      <c r="E440" s="603"/>
      <c r="F440" s="602"/>
      <c r="G440" s="602"/>
      <c r="H440" s="603"/>
      <c r="I440" s="604"/>
      <c r="J440" s="604">
        <f>SUM(J404:J439)</f>
        <v>115044.97</v>
      </c>
      <c r="K440" s="577">
        <v>11</v>
      </c>
    </row>
    <row r="441" spans="1:11" s="4" customFormat="1" ht="15" thickTop="1" x14ac:dyDescent="0.2">
      <c r="A441" s="41"/>
      <c r="B441" s="38"/>
      <c r="C441" s="835"/>
      <c r="D441" s="606"/>
      <c r="E441" s="572"/>
      <c r="F441" s="598"/>
      <c r="G441" s="598"/>
      <c r="H441" s="572"/>
      <c r="I441" s="599"/>
      <c r="J441" s="600"/>
      <c r="K441" s="575"/>
    </row>
    <row r="442" spans="1:11" s="4" customFormat="1" ht="30" x14ac:dyDescent="0.2">
      <c r="A442" s="41"/>
      <c r="B442" s="60" t="s">
        <v>1406</v>
      </c>
      <c r="C442" s="835"/>
      <c r="D442" s="606"/>
      <c r="E442" s="572"/>
      <c r="F442" s="598"/>
      <c r="G442" s="598"/>
      <c r="H442" s="572"/>
      <c r="I442" s="599"/>
      <c r="J442" s="600"/>
      <c r="K442" s="575"/>
    </row>
    <row r="443" spans="1:11" s="4" customFormat="1" x14ac:dyDescent="0.2">
      <c r="A443" s="41"/>
      <c r="B443" s="38"/>
      <c r="C443" s="835"/>
      <c r="D443" s="606"/>
      <c r="E443" s="572"/>
      <c r="F443" s="598"/>
      <c r="G443" s="598"/>
      <c r="H443" s="572"/>
      <c r="I443" s="599"/>
      <c r="J443" s="600"/>
      <c r="K443" s="575"/>
    </row>
    <row r="444" spans="1:11" s="4" customFormat="1" ht="42.75" x14ac:dyDescent="0.2">
      <c r="A444" s="41"/>
      <c r="B444" s="34" t="s">
        <v>1410</v>
      </c>
      <c r="C444" s="835"/>
      <c r="D444" s="606"/>
      <c r="E444" s="572"/>
      <c r="F444" s="598"/>
      <c r="G444" s="598"/>
      <c r="H444" s="572"/>
      <c r="I444" s="599"/>
      <c r="J444" s="600"/>
      <c r="K444" s="575"/>
    </row>
    <row r="445" spans="1:11" s="4" customFormat="1" x14ac:dyDescent="0.2">
      <c r="A445" s="41"/>
      <c r="B445" s="38"/>
      <c r="C445" s="835"/>
      <c r="D445" s="606"/>
      <c r="E445" s="572"/>
      <c r="F445" s="598"/>
      <c r="G445" s="598"/>
      <c r="H445" s="572"/>
      <c r="I445" s="599"/>
      <c r="J445" s="600"/>
      <c r="K445" s="575"/>
    </row>
    <row r="446" spans="1:11" s="4" customFormat="1" x14ac:dyDescent="0.2">
      <c r="A446" s="41"/>
      <c r="B446" s="74" t="s">
        <v>1403</v>
      </c>
      <c r="C446" s="835"/>
      <c r="D446" s="606"/>
      <c r="E446" s="572"/>
      <c r="F446" s="598"/>
      <c r="G446" s="598"/>
      <c r="H446" s="572"/>
      <c r="I446" s="599"/>
      <c r="J446" s="600"/>
      <c r="K446" s="575"/>
    </row>
    <row r="447" spans="1:11" s="4" customFormat="1" x14ac:dyDescent="0.2">
      <c r="A447" s="41"/>
      <c r="B447" s="110"/>
      <c r="C447" s="835"/>
      <c r="D447" s="606"/>
      <c r="E447" s="572"/>
      <c r="F447" s="598"/>
      <c r="G447" s="598"/>
      <c r="H447" s="572"/>
      <c r="I447" s="599"/>
      <c r="J447" s="600"/>
      <c r="K447" s="575"/>
    </row>
    <row r="448" spans="1:11" s="4" customFormat="1" x14ac:dyDescent="0.2">
      <c r="A448" s="28" t="s">
        <v>77</v>
      </c>
      <c r="B448" s="38" t="s">
        <v>1368</v>
      </c>
      <c r="C448" s="835">
        <v>56</v>
      </c>
      <c r="D448" s="606" t="s">
        <v>98</v>
      </c>
      <c r="E448" s="572">
        <v>39.4</v>
      </c>
      <c r="F448" s="597">
        <v>2.81</v>
      </c>
      <c r="G448" s="597">
        <v>8.44</v>
      </c>
      <c r="H448" s="594">
        <v>5.63</v>
      </c>
      <c r="I448" s="573">
        <f>+E448+F448+G448+H448</f>
        <v>56.28</v>
      </c>
      <c r="J448" s="574">
        <f>I448*C448</f>
        <v>3151.68</v>
      </c>
      <c r="K448" s="575"/>
    </row>
    <row r="449" spans="1:11" s="4" customFormat="1" x14ac:dyDescent="0.2">
      <c r="A449" s="41"/>
      <c r="B449" s="38"/>
      <c r="C449" s="835"/>
      <c r="D449" s="606"/>
      <c r="E449" s="572"/>
      <c r="F449" s="598"/>
      <c r="G449" s="598"/>
      <c r="H449" s="572"/>
      <c r="I449" s="599"/>
      <c r="J449" s="600"/>
      <c r="K449" s="575"/>
    </row>
    <row r="450" spans="1:11" s="4" customFormat="1" ht="42.75" x14ac:dyDescent="0.2">
      <c r="A450" s="41"/>
      <c r="B450" s="34" t="s">
        <v>1411</v>
      </c>
      <c r="C450" s="835"/>
      <c r="D450" s="606"/>
      <c r="E450" s="572"/>
      <c r="F450" s="598"/>
      <c r="G450" s="598"/>
      <c r="H450" s="572"/>
      <c r="I450" s="599"/>
      <c r="J450" s="600"/>
      <c r="K450" s="575"/>
    </row>
    <row r="451" spans="1:11" s="4" customFormat="1" x14ac:dyDescent="0.2">
      <c r="A451" s="41"/>
      <c r="B451" s="38"/>
      <c r="C451" s="835"/>
      <c r="D451" s="606"/>
      <c r="E451" s="572"/>
      <c r="F451" s="598"/>
      <c r="G451" s="598"/>
      <c r="H451" s="572"/>
      <c r="I451" s="599"/>
      <c r="J451" s="600"/>
      <c r="K451" s="575"/>
    </row>
    <row r="452" spans="1:11" s="4" customFormat="1" x14ac:dyDescent="0.2">
      <c r="A452" s="28" t="str">
        <f>IF(D452&gt;0,IF(INDEX(A441:A451,MATCH(REPT("z",255),A441:A451))="H","J",IF(INDEX(A441:A451,MATCH(REPT("z",255),A441:A451))="N","P",CHAR(CODE(INDEX(A441:A451,MATCH(REPT("z",255),A441:A451)))+1))),)</f>
        <v>B</v>
      </c>
      <c r="B452" s="38" t="s">
        <v>1368</v>
      </c>
      <c r="C452" s="835">
        <v>397</v>
      </c>
      <c r="D452" s="606" t="s">
        <v>98</v>
      </c>
      <c r="E452" s="572">
        <v>33.39</v>
      </c>
      <c r="F452" s="597">
        <v>2.38</v>
      </c>
      <c r="G452" s="597">
        <v>7.15</v>
      </c>
      <c r="H452" s="594">
        <v>4.7699999999999996</v>
      </c>
      <c r="I452" s="573">
        <f>+E452+F452+G452+H452</f>
        <v>47.69</v>
      </c>
      <c r="J452" s="574">
        <f>I452*C452</f>
        <v>18932.93</v>
      </c>
      <c r="K452" s="575"/>
    </row>
    <row r="453" spans="1:11" s="4" customFormat="1" x14ac:dyDescent="0.2">
      <c r="A453" s="41"/>
      <c r="B453" s="38"/>
      <c r="C453" s="835"/>
      <c r="D453" s="606"/>
      <c r="E453" s="572"/>
      <c r="F453" s="598"/>
      <c r="G453" s="598"/>
      <c r="H453" s="572"/>
      <c r="I453" s="599"/>
      <c r="J453" s="600"/>
      <c r="K453" s="575"/>
    </row>
    <row r="454" spans="1:11" s="4" customFormat="1" x14ac:dyDescent="0.2">
      <c r="A454" s="28" t="str">
        <f>IF(D454&gt;0,IF(INDEX(A443:A453,MATCH(REPT("z",255),A443:A453))="H","J",IF(INDEX(A443:A453,MATCH(REPT("z",255),A443:A453))="N","P",CHAR(CODE(INDEX(A443:A453,MATCH(REPT("z",255),A443:A453)))+1))),)</f>
        <v>C</v>
      </c>
      <c r="B454" s="38" t="s">
        <v>1369</v>
      </c>
      <c r="C454" s="835">
        <v>416</v>
      </c>
      <c r="D454" s="606" t="s">
        <v>98</v>
      </c>
      <c r="E454" s="572">
        <v>53.56</v>
      </c>
      <c r="F454" s="597">
        <v>3.83</v>
      </c>
      <c r="G454" s="597">
        <v>11.48</v>
      </c>
      <c r="H454" s="594">
        <v>7.65</v>
      </c>
      <c r="I454" s="573">
        <f>+E454+F454+G454+H454</f>
        <v>76.52</v>
      </c>
      <c r="J454" s="574">
        <f>I454*C454</f>
        <v>31832.32</v>
      </c>
      <c r="K454" s="575"/>
    </row>
    <row r="455" spans="1:11" s="4" customFormat="1" x14ac:dyDescent="0.2">
      <c r="A455" s="41"/>
      <c r="B455" s="38"/>
      <c r="C455" s="835"/>
      <c r="D455" s="606"/>
      <c r="E455" s="572"/>
      <c r="F455" s="598"/>
      <c r="G455" s="598"/>
      <c r="H455" s="572"/>
      <c r="I455" s="599"/>
      <c r="J455" s="600"/>
      <c r="K455" s="575"/>
    </row>
    <row r="456" spans="1:11" s="4" customFormat="1" x14ac:dyDescent="0.2">
      <c r="A456" s="28" t="str">
        <f>IF(D456&gt;0,IF(INDEX(A445:A455,MATCH(REPT("z",255),A445:A455))="H","J",IF(INDEX(A445:A455,MATCH(REPT("z",255),A445:A455))="N","P",CHAR(CODE(INDEX(A445:A455,MATCH(REPT("z",255),A445:A455)))+1))),)</f>
        <v>D</v>
      </c>
      <c r="B456" s="38" t="s">
        <v>1205</v>
      </c>
      <c r="C456" s="835">
        <v>46</v>
      </c>
      <c r="D456" s="606" t="s">
        <v>98</v>
      </c>
      <c r="E456" s="572">
        <v>77.75</v>
      </c>
      <c r="F456" s="597">
        <v>5.55</v>
      </c>
      <c r="G456" s="597">
        <v>16.66</v>
      </c>
      <c r="H456" s="594">
        <v>11.11</v>
      </c>
      <c r="I456" s="573">
        <f>+E456+F456+G456+H456</f>
        <v>111.07</v>
      </c>
      <c r="J456" s="574">
        <f>I456*C456</f>
        <v>5109.22</v>
      </c>
      <c r="K456" s="575"/>
    </row>
    <row r="457" spans="1:11" s="4" customFormat="1" x14ac:dyDescent="0.2">
      <c r="A457" s="41"/>
      <c r="B457" s="38"/>
      <c r="C457" s="835"/>
      <c r="D457" s="606"/>
      <c r="E457" s="572"/>
      <c r="F457" s="598"/>
      <c r="G457" s="598"/>
      <c r="H457" s="572"/>
      <c r="I457" s="599"/>
      <c r="J457" s="600"/>
      <c r="K457" s="575"/>
    </row>
    <row r="458" spans="1:11" s="4" customFormat="1" x14ac:dyDescent="0.2">
      <c r="A458" s="28" t="str">
        <f>IF(D458&gt;0,IF(INDEX(A447:A457,MATCH(REPT("z",255),A447:A457))="H","J",IF(INDEX(A447:A457,MATCH(REPT("z",255),A447:A457))="N","P",CHAR(CODE(INDEX(A447:A457,MATCH(REPT("z",255),A447:A457)))+1))),)</f>
        <v>E</v>
      </c>
      <c r="B458" s="38" t="s">
        <v>1412</v>
      </c>
      <c r="C458" s="835">
        <v>1568</v>
      </c>
      <c r="D458" s="606" t="s">
        <v>98</v>
      </c>
      <c r="E458" s="572">
        <v>119.44</v>
      </c>
      <c r="F458" s="597">
        <v>8.5299999999999994</v>
      </c>
      <c r="G458" s="597">
        <v>25.59</v>
      </c>
      <c r="H458" s="594">
        <v>17.059999999999999</v>
      </c>
      <c r="I458" s="573">
        <f>+E458+F458+G458+H458</f>
        <v>170.62</v>
      </c>
      <c r="J458" s="574">
        <f>I458*C458</f>
        <v>267532.15999999997</v>
      </c>
      <c r="K458" s="575"/>
    </row>
    <row r="459" spans="1:11" s="4" customFormat="1" x14ac:dyDescent="0.2">
      <c r="A459" s="41"/>
      <c r="B459" s="38"/>
      <c r="C459" s="835"/>
      <c r="D459" s="606"/>
      <c r="E459" s="572"/>
      <c r="F459" s="598"/>
      <c r="G459" s="598"/>
      <c r="H459" s="572"/>
      <c r="I459" s="599"/>
      <c r="J459" s="600"/>
      <c r="K459" s="575"/>
    </row>
    <row r="460" spans="1:11" s="4" customFormat="1" ht="42.75" x14ac:dyDescent="0.2">
      <c r="A460" s="41"/>
      <c r="B460" s="34" t="s">
        <v>1413</v>
      </c>
      <c r="C460" s="835"/>
      <c r="D460" s="606"/>
      <c r="E460" s="572"/>
      <c r="F460" s="598"/>
      <c r="G460" s="598"/>
      <c r="H460" s="572"/>
      <c r="I460" s="599"/>
      <c r="J460" s="600"/>
      <c r="K460" s="575"/>
    </row>
    <row r="461" spans="1:11" s="4" customFormat="1" x14ac:dyDescent="0.2">
      <c r="A461" s="41"/>
      <c r="B461" s="38"/>
      <c r="C461" s="835"/>
      <c r="D461" s="606"/>
      <c r="E461" s="572"/>
      <c r="F461" s="598"/>
      <c r="G461" s="598"/>
      <c r="H461" s="572"/>
      <c r="I461" s="599"/>
      <c r="J461" s="600"/>
      <c r="K461" s="575"/>
    </row>
    <row r="462" spans="1:11" s="4" customFormat="1" x14ac:dyDescent="0.2">
      <c r="A462" s="28" t="str">
        <f>IF(D462&gt;0,IF(INDEX(A450:A461,MATCH(REPT("z",255),A450:A461))="H","J",IF(INDEX(A450:A461,MATCH(REPT("z",255),A450:A461))="N","P",CHAR(CODE(INDEX(A450:A461,MATCH(REPT("z",255),A450:A461)))+1))),)</f>
        <v>F</v>
      </c>
      <c r="B462" s="38" t="s">
        <v>1368</v>
      </c>
      <c r="C462" s="835">
        <v>4</v>
      </c>
      <c r="D462" s="606" t="s">
        <v>98</v>
      </c>
      <c r="E462" s="572">
        <v>33.39</v>
      </c>
      <c r="F462" s="597">
        <v>2.38</v>
      </c>
      <c r="G462" s="597">
        <v>7.15</v>
      </c>
      <c r="H462" s="594">
        <v>4.7699999999999996</v>
      </c>
      <c r="I462" s="573">
        <f>+E462+F462+G462+H462</f>
        <v>47.69</v>
      </c>
      <c r="J462" s="574">
        <f>I462*C462</f>
        <v>190.76</v>
      </c>
      <c r="K462" s="575"/>
    </row>
    <row r="463" spans="1:11" s="4" customFormat="1" x14ac:dyDescent="0.2">
      <c r="A463" s="41"/>
      <c r="B463" s="38"/>
      <c r="C463" s="835"/>
      <c r="D463" s="606"/>
      <c r="E463" s="572"/>
      <c r="F463" s="598"/>
      <c r="G463" s="598"/>
      <c r="H463" s="572"/>
      <c r="I463" s="599"/>
      <c r="J463" s="600"/>
      <c r="K463" s="575"/>
    </row>
    <row r="464" spans="1:11" s="4" customFormat="1" x14ac:dyDescent="0.2">
      <c r="A464" s="28" t="str">
        <f>IF(D464&gt;0,IF(INDEX(A452:A463,MATCH(REPT("z",255),A452:A463))="H","J",IF(INDEX(A452:A463,MATCH(REPT("z",255),A452:A463))="N","P",CHAR(CODE(INDEX(A452:A463,MATCH(REPT("z",255),A452:A463)))+1))),)</f>
        <v>G</v>
      </c>
      <c r="B464" s="38" t="s">
        <v>1369</v>
      </c>
      <c r="C464" s="835">
        <v>37</v>
      </c>
      <c r="D464" s="606" t="s">
        <v>98</v>
      </c>
      <c r="E464" s="572">
        <v>53.56</v>
      </c>
      <c r="F464" s="597">
        <v>3.83</v>
      </c>
      <c r="G464" s="597">
        <v>11.48</v>
      </c>
      <c r="H464" s="594">
        <v>7.65</v>
      </c>
      <c r="I464" s="573">
        <f>+E464+F464+G464+H464</f>
        <v>76.52</v>
      </c>
      <c r="J464" s="574">
        <f>I464*C464</f>
        <v>2831.24</v>
      </c>
      <c r="K464" s="575"/>
    </row>
    <row r="465" spans="1:11" s="4" customFormat="1" x14ac:dyDescent="0.2">
      <c r="A465" s="41"/>
      <c r="B465" s="38"/>
      <c r="C465" s="835"/>
      <c r="D465" s="606"/>
      <c r="E465" s="572"/>
      <c r="F465" s="598"/>
      <c r="G465" s="598"/>
      <c r="H465" s="572"/>
      <c r="I465" s="599"/>
      <c r="J465" s="600"/>
      <c r="K465" s="575"/>
    </row>
    <row r="466" spans="1:11" s="4" customFormat="1" x14ac:dyDescent="0.2">
      <c r="A466" s="28" t="str">
        <f>IF(D466&gt;0,IF(INDEX(A454:A465,MATCH(REPT("z",255),A454:A465))="H","J",IF(INDEX(A454:A465,MATCH(REPT("z",255),A454:A465))="N","P",CHAR(CODE(INDEX(A454:A465,MATCH(REPT("z",255),A454:A465)))+1))),)</f>
        <v>H</v>
      </c>
      <c r="B466" s="38" t="s">
        <v>1205</v>
      </c>
      <c r="C466" s="835">
        <v>6</v>
      </c>
      <c r="D466" s="606" t="s">
        <v>98</v>
      </c>
      <c r="E466" s="572">
        <v>77.75</v>
      </c>
      <c r="F466" s="597">
        <v>5.55</v>
      </c>
      <c r="G466" s="597">
        <v>16.66</v>
      </c>
      <c r="H466" s="594">
        <v>11.11</v>
      </c>
      <c r="I466" s="573">
        <f>+E466+F466+G466+H466</f>
        <v>111.07</v>
      </c>
      <c r="J466" s="574">
        <f>I466*C466</f>
        <v>666.42</v>
      </c>
      <c r="K466" s="575"/>
    </row>
    <row r="467" spans="1:11" s="4" customFormat="1" x14ac:dyDescent="0.2">
      <c r="A467" s="28"/>
      <c r="B467" s="38"/>
      <c r="C467" s="835"/>
      <c r="D467" s="606"/>
      <c r="E467" s="572"/>
      <c r="F467" s="598"/>
      <c r="G467" s="598"/>
      <c r="H467" s="572"/>
      <c r="I467" s="599"/>
      <c r="J467" s="600"/>
      <c r="K467" s="575"/>
    </row>
    <row r="468" spans="1:11" s="4" customFormat="1" hidden="1" x14ac:dyDescent="0.2">
      <c r="A468" s="28"/>
      <c r="B468" s="38"/>
      <c r="C468" s="835"/>
      <c r="D468" s="606"/>
      <c r="E468" s="572"/>
      <c r="F468" s="598"/>
      <c r="G468" s="598"/>
      <c r="H468" s="572"/>
      <c r="I468" s="599"/>
      <c r="J468" s="600"/>
      <c r="K468" s="575"/>
    </row>
    <row r="469" spans="1:11" s="4" customFormat="1" hidden="1" x14ac:dyDescent="0.2">
      <c r="A469" s="28"/>
      <c r="B469" s="38"/>
      <c r="C469" s="835"/>
      <c r="D469" s="606"/>
      <c r="E469" s="572"/>
      <c r="F469" s="598"/>
      <c r="G469" s="598"/>
      <c r="H469" s="572"/>
      <c r="I469" s="599"/>
      <c r="J469" s="600"/>
      <c r="K469" s="575"/>
    </row>
    <row r="470" spans="1:11" s="4" customFormat="1" x14ac:dyDescent="0.2">
      <c r="A470" s="41"/>
      <c r="B470" s="38"/>
      <c r="C470" s="835"/>
      <c r="D470" s="606"/>
      <c r="E470" s="572"/>
      <c r="F470" s="598"/>
      <c r="G470" s="598"/>
      <c r="H470" s="572"/>
      <c r="I470" s="599"/>
      <c r="J470" s="627"/>
      <c r="K470" s="575"/>
    </row>
    <row r="471" spans="1:11" s="4" customFormat="1" x14ac:dyDescent="0.2">
      <c r="A471" s="41"/>
      <c r="B471" s="38"/>
      <c r="C471" s="835"/>
      <c r="D471" s="606"/>
      <c r="E471" s="572"/>
      <c r="F471" s="598"/>
      <c r="G471" s="598"/>
      <c r="H471" s="572"/>
      <c r="I471" s="599"/>
      <c r="J471" s="627"/>
      <c r="K471" s="575"/>
    </row>
    <row r="472" spans="1:11" s="4" customFormat="1" ht="12" customHeight="1" x14ac:dyDescent="0.2">
      <c r="A472" s="41"/>
      <c r="B472" s="38"/>
      <c r="C472" s="835"/>
      <c r="D472" s="606"/>
      <c r="E472" s="572"/>
      <c r="F472" s="598"/>
      <c r="G472" s="598"/>
      <c r="H472" s="572"/>
      <c r="I472" s="599"/>
      <c r="J472" s="627"/>
      <c r="K472" s="575"/>
    </row>
    <row r="473" spans="1:11" ht="15.75" thickBot="1" x14ac:dyDescent="0.3">
      <c r="A473" s="54"/>
      <c r="B473" s="56" t="s">
        <v>111</v>
      </c>
      <c r="C473" s="836"/>
      <c r="D473" s="611"/>
      <c r="E473" s="603"/>
      <c r="F473" s="602"/>
      <c r="G473" s="602"/>
      <c r="H473" s="603"/>
      <c r="I473" s="604"/>
      <c r="J473" s="604">
        <f>SUM(J441:J472)</f>
        <v>330246.73</v>
      </c>
      <c r="K473" s="577">
        <v>12</v>
      </c>
    </row>
    <row r="474" spans="1:11" s="4" customFormat="1" ht="15" thickTop="1" x14ac:dyDescent="0.2">
      <c r="A474" s="41"/>
      <c r="B474" s="38"/>
      <c r="C474" s="835"/>
      <c r="D474" s="606"/>
      <c r="E474" s="572"/>
      <c r="F474" s="598"/>
      <c r="G474" s="598"/>
      <c r="H474" s="572"/>
      <c r="I474" s="599"/>
      <c r="J474" s="600"/>
      <c r="K474" s="575"/>
    </row>
    <row r="475" spans="1:11" s="4" customFormat="1" ht="30" x14ac:dyDescent="0.2">
      <c r="A475" s="41"/>
      <c r="B475" s="60" t="s">
        <v>1406</v>
      </c>
      <c r="C475" s="835"/>
      <c r="D475" s="606"/>
      <c r="E475" s="572"/>
      <c r="F475" s="598"/>
      <c r="G475" s="598"/>
      <c r="H475" s="572"/>
      <c r="I475" s="599"/>
      <c r="J475" s="600"/>
      <c r="K475" s="575"/>
    </row>
    <row r="476" spans="1:11" s="4" customFormat="1" x14ac:dyDescent="0.2">
      <c r="A476" s="41"/>
      <c r="B476" s="38"/>
      <c r="C476" s="835"/>
      <c r="D476" s="606"/>
      <c r="E476" s="572"/>
      <c r="F476" s="598"/>
      <c r="G476" s="598"/>
      <c r="H476" s="572"/>
      <c r="I476" s="599"/>
      <c r="J476" s="600"/>
      <c r="K476" s="575"/>
    </row>
    <row r="477" spans="1:11" s="4" customFormat="1" ht="42.75" x14ac:dyDescent="0.2">
      <c r="A477" s="41"/>
      <c r="B477" s="34" t="s">
        <v>1414</v>
      </c>
      <c r="C477" s="835"/>
      <c r="D477" s="606"/>
      <c r="E477" s="572"/>
      <c r="F477" s="598"/>
      <c r="G477" s="598"/>
      <c r="H477" s="572"/>
      <c r="I477" s="599"/>
      <c r="J477" s="600"/>
      <c r="K477" s="575"/>
    </row>
    <row r="478" spans="1:11" s="4" customFormat="1" ht="8.25" customHeight="1" x14ac:dyDescent="0.2">
      <c r="A478" s="41"/>
      <c r="B478" s="38"/>
      <c r="C478" s="835"/>
      <c r="D478" s="606"/>
      <c r="E478" s="572"/>
      <c r="F478" s="598"/>
      <c r="G478" s="598"/>
      <c r="H478" s="572"/>
      <c r="I478" s="599"/>
      <c r="J478" s="600"/>
      <c r="K478" s="575"/>
    </row>
    <row r="479" spans="1:11" s="4" customFormat="1" x14ac:dyDescent="0.2">
      <c r="A479" s="28" t="s">
        <v>77</v>
      </c>
      <c r="B479" s="38" t="s">
        <v>1412</v>
      </c>
      <c r="C479" s="835">
        <v>77</v>
      </c>
      <c r="D479" s="606" t="s">
        <v>98</v>
      </c>
      <c r="E479" s="572">
        <v>119.44</v>
      </c>
      <c r="F479" s="597">
        <v>8.5299999999999994</v>
      </c>
      <c r="G479" s="597">
        <v>25.59</v>
      </c>
      <c r="H479" s="594">
        <v>17.059999999999999</v>
      </c>
      <c r="I479" s="573">
        <f>+E479+F479+G479+H479</f>
        <v>170.62</v>
      </c>
      <c r="J479" s="574">
        <f>I479*C479</f>
        <v>13137.74</v>
      </c>
      <c r="K479" s="575"/>
    </row>
    <row r="480" spans="1:11" s="4" customFormat="1" ht="9.75" customHeight="1" x14ac:dyDescent="0.2">
      <c r="A480" s="41"/>
      <c r="B480" s="38"/>
      <c r="C480" s="835"/>
      <c r="D480" s="606"/>
      <c r="E480" s="572"/>
      <c r="F480" s="598"/>
      <c r="G480" s="598"/>
      <c r="H480" s="572"/>
      <c r="I480" s="599"/>
      <c r="J480" s="600"/>
      <c r="K480" s="575"/>
    </row>
    <row r="481" spans="1:11" s="4" customFormat="1" x14ac:dyDescent="0.2">
      <c r="A481" s="28" t="str">
        <f>IF(D481&gt;0,IF(INDEX(A464:A480,MATCH(REPT("z",255),A464:A480))="H","J",IF(INDEX(A464:A480,MATCH(REPT("z",255),A464:A480))="N","P",CHAR(CODE(INDEX(A464:A480,MATCH(REPT("z",255),A464:A480)))+1))),)</f>
        <v>B</v>
      </c>
      <c r="B481" s="38" t="s">
        <v>1415</v>
      </c>
      <c r="C481" s="835">
        <v>22</v>
      </c>
      <c r="D481" s="606" t="s">
        <v>98</v>
      </c>
      <c r="E481" s="572">
        <v>148.4</v>
      </c>
      <c r="F481" s="597">
        <v>10.6</v>
      </c>
      <c r="G481" s="597">
        <v>31.8</v>
      </c>
      <c r="H481" s="594">
        <v>21.2</v>
      </c>
      <c r="I481" s="573">
        <f>+E481+F481+G481+H481</f>
        <v>212</v>
      </c>
      <c r="J481" s="574">
        <f>I481*C481</f>
        <v>4664</v>
      </c>
      <c r="K481" s="575"/>
    </row>
    <row r="482" spans="1:11" s="4" customFormat="1" ht="8.25" customHeight="1" x14ac:dyDescent="0.2">
      <c r="A482" s="41"/>
      <c r="B482" s="38"/>
      <c r="C482" s="835"/>
      <c r="D482" s="606"/>
      <c r="E482" s="572"/>
      <c r="F482" s="598"/>
      <c r="G482" s="598"/>
      <c r="H482" s="572"/>
      <c r="I482" s="599"/>
      <c r="J482" s="600"/>
      <c r="K482" s="575"/>
    </row>
    <row r="483" spans="1:11" s="4" customFormat="1" ht="15" x14ac:dyDescent="0.2">
      <c r="A483" s="41"/>
      <c r="B483" s="60" t="s">
        <v>1416</v>
      </c>
      <c r="C483" s="835"/>
      <c r="D483" s="606"/>
      <c r="E483" s="572"/>
      <c r="F483" s="598"/>
      <c r="G483" s="598"/>
      <c r="H483" s="572"/>
      <c r="I483" s="599"/>
      <c r="J483" s="600"/>
      <c r="K483" s="575"/>
    </row>
    <row r="484" spans="1:11" s="4" customFormat="1" ht="9.75" customHeight="1" x14ac:dyDescent="0.2">
      <c r="A484" s="41"/>
      <c r="B484" s="38"/>
      <c r="C484" s="835"/>
      <c r="D484" s="606"/>
      <c r="E484" s="572"/>
      <c r="F484" s="598"/>
      <c r="G484" s="598"/>
      <c r="H484" s="572"/>
      <c r="I484" s="599"/>
      <c r="J484" s="600"/>
      <c r="K484" s="575"/>
    </row>
    <row r="485" spans="1:11" s="4" customFormat="1" ht="28.5" x14ac:dyDescent="0.2">
      <c r="A485" s="41"/>
      <c r="B485" s="34" t="s">
        <v>1386</v>
      </c>
      <c r="C485" s="835"/>
      <c r="D485" s="606"/>
      <c r="E485" s="572"/>
      <c r="F485" s="598"/>
      <c r="G485" s="598"/>
      <c r="H485" s="572"/>
      <c r="I485" s="599"/>
      <c r="J485" s="600"/>
      <c r="K485" s="575"/>
    </row>
    <row r="486" spans="1:11" s="4" customFormat="1" ht="11.25" customHeight="1" x14ac:dyDescent="0.2">
      <c r="A486" s="41"/>
      <c r="B486" s="38"/>
      <c r="C486" s="835"/>
      <c r="D486" s="606"/>
      <c r="E486" s="572"/>
      <c r="F486" s="598"/>
      <c r="G486" s="598"/>
      <c r="H486" s="572"/>
      <c r="I486" s="599"/>
      <c r="J486" s="600"/>
      <c r="K486" s="575"/>
    </row>
    <row r="487" spans="1:11" s="4" customFormat="1" x14ac:dyDescent="0.2">
      <c r="A487" s="41"/>
      <c r="B487" s="74" t="s">
        <v>1417</v>
      </c>
      <c r="C487" s="835"/>
      <c r="D487" s="606"/>
      <c r="E487" s="572"/>
      <c r="F487" s="598"/>
      <c r="G487" s="598"/>
      <c r="H487" s="572"/>
      <c r="I487" s="599"/>
      <c r="J487" s="600"/>
      <c r="K487" s="575"/>
    </row>
    <row r="488" spans="1:11" s="4" customFormat="1" x14ac:dyDescent="0.2">
      <c r="A488" s="41"/>
      <c r="B488" s="110"/>
      <c r="C488" s="845"/>
      <c r="D488" s="606"/>
      <c r="E488" s="572"/>
      <c r="F488" s="598"/>
      <c r="G488" s="598"/>
      <c r="H488" s="572"/>
      <c r="I488" s="599"/>
      <c r="J488" s="600"/>
      <c r="K488" s="575"/>
    </row>
    <row r="489" spans="1:11" s="4" customFormat="1" x14ac:dyDescent="0.2">
      <c r="A489" s="28" t="str">
        <f>IF(D489&gt;0,IF(INDEX(A477:A488,MATCH(REPT("z",255),A477:A488))="H","J",IF(INDEX(A477:A488,MATCH(REPT("z",255),A477:A488))="N","P",CHAR(CODE(INDEX(A477:A488,MATCH(REPT("z",255),A477:A488)))+1))),)</f>
        <v>C</v>
      </c>
      <c r="B489" s="38" t="s">
        <v>1202</v>
      </c>
      <c r="C489" s="835">
        <v>47</v>
      </c>
      <c r="D489" s="606" t="s">
        <v>199</v>
      </c>
      <c r="E489" s="572">
        <v>133.96</v>
      </c>
      <c r="F489" s="597">
        <v>9.57</v>
      </c>
      <c r="G489" s="597">
        <v>28.71</v>
      </c>
      <c r="H489" s="594">
        <v>19.14</v>
      </c>
      <c r="I489" s="573">
        <f>+E489+F489+G489+H489</f>
        <v>191.38</v>
      </c>
      <c r="J489" s="574">
        <f>I489*C489</f>
        <v>8994.86</v>
      </c>
      <c r="K489" s="575"/>
    </row>
    <row r="490" spans="1:11" s="4" customFormat="1" x14ac:dyDescent="0.2">
      <c r="A490" s="41"/>
      <c r="B490" s="38"/>
      <c r="C490" s="835"/>
      <c r="D490" s="606"/>
      <c r="E490" s="572"/>
      <c r="F490" s="598"/>
      <c r="G490" s="598"/>
      <c r="H490" s="572"/>
      <c r="I490" s="599"/>
      <c r="J490" s="600"/>
      <c r="K490" s="575"/>
    </row>
    <row r="491" spans="1:11" s="4" customFormat="1" x14ac:dyDescent="0.2">
      <c r="A491" s="28" t="str">
        <f>IF(D491&gt;0,IF(INDEX(A479:A490,MATCH(REPT("z",255),A479:A490))="H","J",IF(INDEX(A479:A490,MATCH(REPT("z",255),A479:A490))="N","P",CHAR(CODE(INDEX(A479:A490,MATCH(REPT("z",255),A479:A490)))+1))),)</f>
        <v>D</v>
      </c>
      <c r="B491" s="38" t="s">
        <v>1404</v>
      </c>
      <c r="C491" s="835">
        <v>12</v>
      </c>
      <c r="D491" s="606" t="s">
        <v>199</v>
      </c>
      <c r="E491" s="572">
        <v>133.96</v>
      </c>
      <c r="F491" s="597">
        <v>9.57</v>
      </c>
      <c r="G491" s="597">
        <v>28.71</v>
      </c>
      <c r="H491" s="594">
        <v>19.14</v>
      </c>
      <c r="I491" s="573">
        <f>+E491+F491+G491+H491</f>
        <v>191.38</v>
      </c>
      <c r="J491" s="574">
        <f>I491*C491</f>
        <v>2296.56</v>
      </c>
      <c r="K491" s="575"/>
    </row>
    <row r="492" spans="1:11" s="4" customFormat="1" x14ac:dyDescent="0.2">
      <c r="A492" s="41"/>
      <c r="B492" s="38"/>
      <c r="C492" s="835"/>
      <c r="D492" s="606"/>
      <c r="E492" s="572"/>
      <c r="F492" s="598"/>
      <c r="G492" s="598"/>
      <c r="H492" s="572"/>
      <c r="I492" s="599"/>
      <c r="J492" s="600"/>
      <c r="K492" s="575"/>
    </row>
    <row r="493" spans="1:11" s="4" customFormat="1" x14ac:dyDescent="0.2">
      <c r="A493" s="28" t="str">
        <f>IF(D493&gt;0,IF(INDEX(A481:A492,MATCH(REPT("z",255),A481:A492))="H","J",IF(INDEX(A481:A492,MATCH(REPT("z",255),A481:A492))="N","P",CHAR(CODE(INDEX(A481:A492,MATCH(REPT("z",255),A481:A492)))+1))),)</f>
        <v>E</v>
      </c>
      <c r="B493" s="38" t="s">
        <v>1368</v>
      </c>
      <c r="C493" s="835">
        <v>140</v>
      </c>
      <c r="D493" s="606" t="s">
        <v>199</v>
      </c>
      <c r="E493" s="572">
        <v>133.96</v>
      </c>
      <c r="F493" s="597">
        <v>9.57</v>
      </c>
      <c r="G493" s="597">
        <v>28.71</v>
      </c>
      <c r="H493" s="594">
        <v>19.14</v>
      </c>
      <c r="I493" s="573">
        <f>+E493+F493+G493+H493</f>
        <v>191.38</v>
      </c>
      <c r="J493" s="574">
        <f>I493*C493</f>
        <v>26793.200000000001</v>
      </c>
      <c r="K493" s="575"/>
    </row>
    <row r="494" spans="1:11" s="4" customFormat="1" x14ac:dyDescent="0.2">
      <c r="A494" s="41"/>
      <c r="B494" s="38"/>
      <c r="C494" s="835"/>
      <c r="D494" s="606"/>
      <c r="E494" s="572"/>
      <c r="F494" s="598"/>
      <c r="G494" s="598"/>
      <c r="H494" s="572"/>
      <c r="I494" s="599"/>
      <c r="J494" s="600"/>
      <c r="K494" s="575"/>
    </row>
    <row r="495" spans="1:11" s="4" customFormat="1" x14ac:dyDescent="0.2">
      <c r="A495" s="28" t="str">
        <f>IF(D495&gt;0,IF(INDEX(A483:A494,MATCH(REPT("z",255),A483:A494))="H","J",IF(INDEX(A483:A494,MATCH(REPT("z",255),A483:A494))="N","P",CHAR(CODE(INDEX(A483:A494,MATCH(REPT("z",255),A483:A494)))+1))),)</f>
        <v>F</v>
      </c>
      <c r="B495" s="38" t="s">
        <v>1369</v>
      </c>
      <c r="C495" s="835">
        <v>4</v>
      </c>
      <c r="D495" s="606" t="s">
        <v>199</v>
      </c>
      <c r="E495" s="572">
        <v>242.76</v>
      </c>
      <c r="F495" s="597">
        <v>17.34</v>
      </c>
      <c r="G495" s="597">
        <v>52.02</v>
      </c>
      <c r="H495" s="594">
        <v>34.68</v>
      </c>
      <c r="I495" s="573">
        <f>+E495+F495+G495+H495</f>
        <v>346.8</v>
      </c>
      <c r="J495" s="574">
        <f>I495*C495</f>
        <v>1387.2</v>
      </c>
      <c r="K495" s="575"/>
    </row>
    <row r="496" spans="1:11" s="4" customFormat="1" x14ac:dyDescent="0.2">
      <c r="A496" s="41"/>
      <c r="B496" s="38"/>
      <c r="C496" s="845"/>
      <c r="D496" s="606"/>
      <c r="E496" s="572"/>
      <c r="F496" s="598"/>
      <c r="G496" s="598"/>
      <c r="H496" s="572"/>
      <c r="I496" s="599"/>
      <c r="J496" s="600"/>
      <c r="K496" s="575"/>
    </row>
    <row r="497" spans="1:11" s="4" customFormat="1" x14ac:dyDescent="0.2">
      <c r="A497" s="41"/>
      <c r="B497" s="74" t="s">
        <v>1418</v>
      </c>
      <c r="C497" s="845"/>
      <c r="D497" s="606"/>
      <c r="E497" s="572"/>
      <c r="F497" s="598"/>
      <c r="G497" s="598"/>
      <c r="H497" s="572"/>
      <c r="I497" s="599"/>
      <c r="J497" s="600"/>
      <c r="K497" s="575"/>
    </row>
    <row r="498" spans="1:11" s="4" customFormat="1" x14ac:dyDescent="0.2">
      <c r="A498" s="41"/>
      <c r="B498" s="110"/>
      <c r="C498" s="845"/>
      <c r="D498" s="606"/>
      <c r="E498" s="572"/>
      <c r="F498" s="598"/>
      <c r="G498" s="598"/>
      <c r="H498" s="572"/>
      <c r="I498" s="599"/>
      <c r="J498" s="600"/>
      <c r="K498" s="575"/>
    </row>
    <row r="499" spans="1:11" s="4" customFormat="1" x14ac:dyDescent="0.2">
      <c r="A499" s="28" t="str">
        <f>IF(D499&gt;0,IF(INDEX(A487:A498,MATCH(REPT("z",255),A487:A498))="H","J",IF(INDEX(A487:A498,MATCH(REPT("z",255),A487:A498))="N","P",CHAR(CODE(INDEX(A487:A498,MATCH(REPT("z",255),A487:A498)))+1))),)</f>
        <v>G</v>
      </c>
      <c r="B499" s="38" t="s">
        <v>1419</v>
      </c>
      <c r="C499" s="835">
        <v>65</v>
      </c>
      <c r="D499" s="606" t="s">
        <v>199</v>
      </c>
      <c r="E499" s="572">
        <v>133.96</v>
      </c>
      <c r="F499" s="597">
        <v>9.57</v>
      </c>
      <c r="G499" s="597">
        <v>28.71</v>
      </c>
      <c r="H499" s="594">
        <v>19.14</v>
      </c>
      <c r="I499" s="573">
        <f>+E499+F499+G499+H499</f>
        <v>191.38</v>
      </c>
      <c r="J499" s="574">
        <f>I499*C499</f>
        <v>12439.7</v>
      </c>
      <c r="K499" s="575"/>
    </row>
    <row r="500" spans="1:11" s="4" customFormat="1" x14ac:dyDescent="0.2">
      <c r="A500" s="41"/>
      <c r="B500" s="38"/>
      <c r="C500" s="835"/>
      <c r="D500" s="606"/>
      <c r="E500" s="572"/>
      <c r="F500" s="598"/>
      <c r="G500" s="598"/>
      <c r="H500" s="572"/>
      <c r="I500" s="599"/>
      <c r="J500" s="600"/>
      <c r="K500" s="575"/>
    </row>
    <row r="501" spans="1:11" s="4" customFormat="1" x14ac:dyDescent="0.2">
      <c r="A501" s="28" t="str">
        <f>IF(D501&gt;0,IF(INDEX(A489:A500,MATCH(REPT("z",255),A489:A500))="H","J",IF(INDEX(A489:A500,MATCH(REPT("z",255),A489:A500))="N","P",CHAR(CODE(INDEX(A489:A500,MATCH(REPT("z",255),A489:A500)))+1))),)</f>
        <v>H</v>
      </c>
      <c r="B501" s="38" t="s">
        <v>1420</v>
      </c>
      <c r="C501" s="835">
        <v>1</v>
      </c>
      <c r="D501" s="606" t="s">
        <v>199</v>
      </c>
      <c r="E501" s="572">
        <v>242.76</v>
      </c>
      <c r="F501" s="597">
        <v>17.34</v>
      </c>
      <c r="G501" s="597">
        <v>52.02</v>
      </c>
      <c r="H501" s="594">
        <v>34.68</v>
      </c>
      <c r="I501" s="573">
        <f>+E501+F501+G501+H501</f>
        <v>346.8</v>
      </c>
      <c r="J501" s="574">
        <f>I501*C501</f>
        <v>346.8</v>
      </c>
      <c r="K501" s="575"/>
    </row>
    <row r="502" spans="1:11" s="4" customFormat="1" x14ac:dyDescent="0.2">
      <c r="A502" s="41"/>
      <c r="B502" s="38"/>
      <c r="C502" s="835"/>
      <c r="D502" s="606"/>
      <c r="E502" s="572"/>
      <c r="F502" s="598"/>
      <c r="G502" s="598"/>
      <c r="H502" s="572"/>
      <c r="I502" s="599"/>
      <c r="J502" s="600"/>
      <c r="K502" s="575"/>
    </row>
    <row r="503" spans="1:11" s="4" customFormat="1" x14ac:dyDescent="0.2">
      <c r="A503" s="28" t="str">
        <f>IF(D503&gt;0,IF(INDEX(A491:A502,MATCH(REPT("z",255),A491:A502))="H","J",IF(INDEX(A491:A502,MATCH(REPT("z",255),A491:A502))="N","P",CHAR(CODE(INDEX(A491:A502,MATCH(REPT("z",255),A491:A502)))+1))),)</f>
        <v>J</v>
      </c>
      <c r="B503" s="38" t="s">
        <v>1421</v>
      </c>
      <c r="C503" s="835">
        <v>7</v>
      </c>
      <c r="D503" s="606" t="s">
        <v>199</v>
      </c>
      <c r="E503" s="572">
        <v>133.96</v>
      </c>
      <c r="F503" s="597">
        <v>9.57</v>
      </c>
      <c r="G503" s="597">
        <v>28.71</v>
      </c>
      <c r="H503" s="594">
        <v>19.14</v>
      </c>
      <c r="I503" s="573">
        <f>+E503+F503+G503+H503</f>
        <v>191.38</v>
      </c>
      <c r="J503" s="574">
        <f>I503*C503</f>
        <v>1339.66</v>
      </c>
      <c r="K503" s="575"/>
    </row>
    <row r="504" spans="1:11" s="4" customFormat="1" x14ac:dyDescent="0.2">
      <c r="A504" s="41"/>
      <c r="B504" s="38"/>
      <c r="C504" s="835"/>
      <c r="D504" s="606"/>
      <c r="E504" s="572"/>
      <c r="F504" s="598"/>
      <c r="G504" s="598"/>
      <c r="H504" s="572"/>
      <c r="I504" s="599"/>
      <c r="J504" s="627"/>
      <c r="K504" s="575"/>
    </row>
    <row r="505" spans="1:11" s="4" customFormat="1" x14ac:dyDescent="0.2">
      <c r="A505" s="28" t="str">
        <f>IF(D505&gt;0,IF(INDEX(A493:A504,MATCH(REPT("z",255),A493:A504))="H","J",IF(INDEX(A493:A504,MATCH(REPT("z",255),A493:A504))="N","P",CHAR(CODE(INDEX(A493:A504,MATCH(REPT("z",255),A493:A504)))+1))),)</f>
        <v>K</v>
      </c>
      <c r="B505" s="38" t="s">
        <v>1422</v>
      </c>
      <c r="C505" s="835">
        <v>1</v>
      </c>
      <c r="D505" s="606" t="s">
        <v>199</v>
      </c>
      <c r="E505" s="572">
        <v>242.76</v>
      </c>
      <c r="F505" s="597">
        <v>17.34</v>
      </c>
      <c r="G505" s="597">
        <v>52.02</v>
      </c>
      <c r="H505" s="594">
        <v>34.68</v>
      </c>
      <c r="I505" s="573">
        <f>+E505+F505+G505+H505</f>
        <v>346.8</v>
      </c>
      <c r="J505" s="574">
        <f>I505*C505</f>
        <v>346.8</v>
      </c>
      <c r="K505" s="575"/>
    </row>
    <row r="506" spans="1:11" s="4" customFormat="1" x14ac:dyDescent="0.2">
      <c r="A506" s="28"/>
      <c r="B506" s="38"/>
      <c r="C506" s="835"/>
      <c r="D506" s="606"/>
      <c r="E506" s="572"/>
      <c r="F506" s="598"/>
      <c r="G506" s="598"/>
      <c r="H506" s="572"/>
      <c r="I506" s="599"/>
      <c r="J506" s="627"/>
      <c r="K506" s="575"/>
    </row>
    <row r="507" spans="1:11" s="4" customFormat="1" hidden="1" x14ac:dyDescent="0.2">
      <c r="A507" s="28"/>
      <c r="B507" s="38"/>
      <c r="C507" s="835"/>
      <c r="D507" s="606"/>
      <c r="E507" s="572"/>
      <c r="F507" s="598"/>
      <c r="G507" s="598"/>
      <c r="H507" s="572"/>
      <c r="I507" s="599"/>
      <c r="J507" s="627"/>
      <c r="K507" s="575"/>
    </row>
    <row r="508" spans="1:11" s="4" customFormat="1" hidden="1" x14ac:dyDescent="0.2">
      <c r="A508" s="28"/>
      <c r="B508" s="38"/>
      <c r="C508" s="835"/>
      <c r="D508" s="606"/>
      <c r="E508" s="572"/>
      <c r="F508" s="598"/>
      <c r="G508" s="598"/>
      <c r="H508" s="572"/>
      <c r="I508" s="599"/>
      <c r="J508" s="627"/>
      <c r="K508" s="575"/>
    </row>
    <row r="509" spans="1:11" s="4" customFormat="1" x14ac:dyDescent="0.2">
      <c r="A509" s="28"/>
      <c r="B509" s="38"/>
      <c r="C509" s="835"/>
      <c r="D509" s="606"/>
      <c r="E509" s="572"/>
      <c r="F509" s="598"/>
      <c r="G509" s="598"/>
      <c r="H509" s="572"/>
      <c r="I509" s="599"/>
      <c r="J509" s="627"/>
      <c r="K509" s="575"/>
    </row>
    <row r="510" spans="1:11" s="4" customFormat="1" ht="6.75" customHeight="1" x14ac:dyDescent="0.2">
      <c r="A510" s="41"/>
      <c r="B510" s="38"/>
      <c r="C510" s="835"/>
      <c r="D510" s="606"/>
      <c r="E510" s="572"/>
      <c r="F510" s="598"/>
      <c r="G510" s="598"/>
      <c r="H510" s="572"/>
      <c r="I510" s="599"/>
      <c r="J510" s="627"/>
      <c r="K510" s="575"/>
    </row>
    <row r="511" spans="1:11" ht="15.75" thickBot="1" x14ac:dyDescent="0.3">
      <c r="A511" s="54"/>
      <c r="B511" s="56" t="s">
        <v>111</v>
      </c>
      <c r="C511" s="836"/>
      <c r="D511" s="611"/>
      <c r="E511" s="603"/>
      <c r="F511" s="602"/>
      <c r="G511" s="602"/>
      <c r="H511" s="603"/>
      <c r="I511" s="604"/>
      <c r="J511" s="604">
        <f>SUM(J475:J510)</f>
        <v>71746.52</v>
      </c>
      <c r="K511" s="577">
        <v>13</v>
      </c>
    </row>
    <row r="512" spans="1:11" s="4" customFormat="1" ht="12.75" customHeight="1" thickTop="1" x14ac:dyDescent="0.2">
      <c r="A512" s="41"/>
      <c r="B512" s="38"/>
      <c r="C512" s="835"/>
      <c r="D512" s="606"/>
      <c r="E512" s="572"/>
      <c r="F512" s="598"/>
      <c r="G512" s="598"/>
      <c r="H512" s="572"/>
      <c r="I512" s="599"/>
      <c r="J512" s="600"/>
      <c r="K512" s="575"/>
    </row>
    <row r="513" spans="1:11" s="4" customFormat="1" ht="30" x14ac:dyDescent="0.2">
      <c r="A513" s="41"/>
      <c r="B513" s="60" t="s">
        <v>1423</v>
      </c>
      <c r="C513" s="835"/>
      <c r="D513" s="606"/>
      <c r="E513" s="572"/>
      <c r="F513" s="598"/>
      <c r="G513" s="598"/>
      <c r="H513" s="572"/>
      <c r="I513" s="599"/>
      <c r="J513" s="600"/>
      <c r="K513" s="575"/>
    </row>
    <row r="514" spans="1:11" s="4" customFormat="1" ht="6" customHeight="1" x14ac:dyDescent="0.2">
      <c r="A514" s="41"/>
      <c r="B514" s="60"/>
      <c r="C514" s="835"/>
      <c r="D514" s="606"/>
      <c r="E514" s="572"/>
      <c r="F514" s="598"/>
      <c r="G514" s="598"/>
      <c r="H514" s="572"/>
      <c r="I514" s="599"/>
      <c r="J514" s="600"/>
      <c r="K514" s="575"/>
    </row>
    <row r="515" spans="1:11" s="4" customFormat="1" ht="28.5" x14ac:dyDescent="0.2">
      <c r="A515" s="41"/>
      <c r="B515" s="34" t="s">
        <v>1424</v>
      </c>
      <c r="C515" s="835"/>
      <c r="D515" s="606"/>
      <c r="E515" s="572"/>
      <c r="F515" s="598"/>
      <c r="G515" s="598"/>
      <c r="H515" s="572"/>
      <c r="I515" s="599"/>
      <c r="J515" s="600"/>
      <c r="K515" s="575"/>
    </row>
    <row r="516" spans="1:11" s="4" customFormat="1" ht="6.75" customHeight="1" x14ac:dyDescent="0.2">
      <c r="A516" s="41"/>
      <c r="B516" s="38"/>
      <c r="C516" s="835"/>
      <c r="D516" s="606"/>
      <c r="E516" s="572"/>
      <c r="F516" s="598"/>
      <c r="G516" s="598"/>
      <c r="H516" s="572"/>
      <c r="I516" s="599"/>
      <c r="J516" s="600"/>
      <c r="K516" s="575"/>
    </row>
    <row r="517" spans="1:11" s="4" customFormat="1" x14ac:dyDescent="0.2">
      <c r="A517" s="41"/>
      <c r="B517" s="74" t="s">
        <v>1425</v>
      </c>
      <c r="C517" s="845"/>
      <c r="D517" s="606"/>
      <c r="E517" s="572"/>
      <c r="F517" s="598"/>
      <c r="G517" s="598"/>
      <c r="H517" s="572"/>
      <c r="I517" s="599"/>
      <c r="J517" s="600"/>
      <c r="K517" s="575"/>
    </row>
    <row r="518" spans="1:11" s="4" customFormat="1" ht="8.25" customHeight="1" x14ac:dyDescent="0.2">
      <c r="A518" s="41"/>
      <c r="B518" s="38"/>
      <c r="C518" s="835"/>
      <c r="D518" s="606"/>
      <c r="E518" s="572"/>
      <c r="F518" s="598"/>
      <c r="G518" s="598"/>
      <c r="H518" s="572"/>
      <c r="I518" s="599"/>
      <c r="J518" s="600"/>
      <c r="K518" s="575"/>
    </row>
    <row r="519" spans="1:11" s="4" customFormat="1" ht="28.5" x14ac:dyDescent="0.2">
      <c r="A519" s="41" t="s">
        <v>77</v>
      </c>
      <c r="B519" s="283" t="s">
        <v>1426</v>
      </c>
      <c r="C519" s="852">
        <v>344</v>
      </c>
      <c r="D519" s="629" t="s">
        <v>199</v>
      </c>
      <c r="E519" s="572">
        <v>97.7</v>
      </c>
      <c r="F519" s="597">
        <v>6.98</v>
      </c>
      <c r="G519" s="597">
        <v>20.93</v>
      </c>
      <c r="H519" s="594">
        <v>13.96</v>
      </c>
      <c r="I519" s="573">
        <f>+E519+F519+G519+H519</f>
        <v>139.57</v>
      </c>
      <c r="J519" s="574">
        <f>I519*C519</f>
        <v>48012.08</v>
      </c>
      <c r="K519" s="575"/>
    </row>
    <row r="520" spans="1:11" s="4" customFormat="1" x14ac:dyDescent="0.2">
      <c r="A520" s="41"/>
      <c r="B520" s="68"/>
      <c r="C520" s="845"/>
      <c r="D520" s="606"/>
      <c r="E520" s="572"/>
      <c r="F520" s="598"/>
      <c r="G520" s="598"/>
      <c r="H520" s="572"/>
      <c r="I520" s="599"/>
      <c r="J520" s="627"/>
      <c r="K520" s="575"/>
    </row>
    <row r="521" spans="1:11" s="4" customFormat="1" x14ac:dyDescent="0.2">
      <c r="A521" s="41" t="s">
        <v>78</v>
      </c>
      <c r="B521" s="68" t="s">
        <v>1427</v>
      </c>
      <c r="C521" s="845">
        <v>9</v>
      </c>
      <c r="D521" s="594" t="s">
        <v>199</v>
      </c>
      <c r="E521" s="572">
        <v>758.87</v>
      </c>
      <c r="F521" s="597">
        <v>54.2</v>
      </c>
      <c r="G521" s="597">
        <v>162.61000000000001</v>
      </c>
      <c r="H521" s="594">
        <v>108.41</v>
      </c>
      <c r="I521" s="573">
        <f>+E521+F521+G521+H521</f>
        <v>1084.0899999999999</v>
      </c>
      <c r="J521" s="574">
        <f>I521*C521</f>
        <v>9756.81</v>
      </c>
      <c r="K521" s="575"/>
    </row>
    <row r="522" spans="1:11" s="4" customFormat="1" x14ac:dyDescent="0.2">
      <c r="A522" s="41"/>
      <c r="B522" s="68"/>
      <c r="C522" s="845"/>
      <c r="D522" s="606"/>
      <c r="E522" s="572"/>
      <c r="F522" s="598"/>
      <c r="G522" s="598"/>
      <c r="H522" s="572"/>
      <c r="I522" s="599"/>
      <c r="J522" s="627"/>
      <c r="K522" s="575"/>
    </row>
    <row r="523" spans="1:11" s="4" customFormat="1" x14ac:dyDescent="0.2">
      <c r="A523" s="41" t="s">
        <v>79</v>
      </c>
      <c r="B523" s="68" t="s">
        <v>1428</v>
      </c>
      <c r="C523" s="845">
        <v>2</v>
      </c>
      <c r="D523" s="594" t="s">
        <v>199</v>
      </c>
      <c r="E523" s="572">
        <v>97.7</v>
      </c>
      <c r="F523" s="597">
        <v>6.98</v>
      </c>
      <c r="G523" s="597">
        <v>20.93</v>
      </c>
      <c r="H523" s="594">
        <v>13.96</v>
      </c>
      <c r="I523" s="573">
        <f>+E523+F523+G523+H523</f>
        <v>139.57</v>
      </c>
      <c r="J523" s="574">
        <f>I523*C523</f>
        <v>279.14</v>
      </c>
      <c r="K523" s="575"/>
    </row>
    <row r="524" spans="1:11" s="4" customFormat="1" x14ac:dyDescent="0.2">
      <c r="A524" s="41"/>
      <c r="B524" s="38"/>
      <c r="C524" s="835"/>
      <c r="D524" s="606"/>
      <c r="E524" s="572"/>
      <c r="F524" s="598"/>
      <c r="G524" s="598"/>
      <c r="H524" s="572"/>
      <c r="I524" s="599"/>
      <c r="J524" s="600"/>
      <c r="K524" s="575"/>
    </row>
    <row r="525" spans="1:11" s="4" customFormat="1" x14ac:dyDescent="0.2">
      <c r="A525" s="41"/>
      <c r="B525" s="74" t="s">
        <v>1429</v>
      </c>
      <c r="C525" s="835"/>
      <c r="D525" s="606"/>
      <c r="E525" s="572"/>
      <c r="F525" s="598"/>
      <c r="G525" s="598"/>
      <c r="H525" s="572"/>
      <c r="I525" s="599"/>
      <c r="J525" s="600"/>
      <c r="K525" s="575"/>
    </row>
    <row r="526" spans="1:11" s="4" customFormat="1" x14ac:dyDescent="0.2">
      <c r="A526" s="41"/>
      <c r="B526" s="110"/>
      <c r="C526" s="835"/>
      <c r="D526" s="606"/>
      <c r="E526" s="572"/>
      <c r="F526" s="598"/>
      <c r="G526" s="598"/>
      <c r="H526" s="572"/>
      <c r="I526" s="599"/>
      <c r="J526" s="600"/>
      <c r="K526" s="575"/>
    </row>
    <row r="527" spans="1:11" s="4" customFormat="1" x14ac:dyDescent="0.2">
      <c r="A527" s="28" t="str">
        <f>IF(D527&gt;0,IF(INDEX(A511:A526,MATCH(REPT("z",255),A511:A526))="H","J",IF(INDEX(A511:A526,MATCH(REPT("z",255),A511:A526))="N","P",CHAR(CODE(INDEX(A511:A526,MATCH(REPT("z",255),A511:A526)))+1))),)</f>
        <v>D</v>
      </c>
      <c r="B527" s="38" t="s">
        <v>1430</v>
      </c>
      <c r="C527" s="835">
        <v>38</v>
      </c>
      <c r="D527" s="606" t="s">
        <v>199</v>
      </c>
      <c r="E527" s="572">
        <v>97.7</v>
      </c>
      <c r="F527" s="597">
        <v>6.98</v>
      </c>
      <c r="G527" s="597">
        <v>20.93</v>
      </c>
      <c r="H527" s="594">
        <v>13.96</v>
      </c>
      <c r="I527" s="573">
        <f>+E527+F527+G527+H527</f>
        <v>139.57</v>
      </c>
      <c r="J527" s="574">
        <f>I527*C527</f>
        <v>5303.66</v>
      </c>
      <c r="K527" s="575"/>
    </row>
    <row r="528" spans="1:11" s="4" customFormat="1" x14ac:dyDescent="0.2">
      <c r="A528" s="41"/>
      <c r="B528" s="38"/>
      <c r="C528" s="835"/>
      <c r="D528" s="606"/>
      <c r="E528" s="572"/>
      <c r="F528" s="598"/>
      <c r="G528" s="598"/>
      <c r="H528" s="572"/>
      <c r="I528" s="599"/>
      <c r="J528" s="600"/>
      <c r="K528" s="575"/>
    </row>
    <row r="529" spans="1:11" s="4" customFormat="1" x14ac:dyDescent="0.2">
      <c r="A529" s="28" t="str">
        <f>IF(D529&gt;0,IF(INDEX(A513:A528,MATCH(REPT("z",255),A513:A528))="H","J",IF(INDEX(A513:A528,MATCH(REPT("z",255),A513:A528))="N","P",CHAR(CODE(INDEX(A513:A528,MATCH(REPT("z",255),A513:A528)))+1))),)</f>
        <v>E</v>
      </c>
      <c r="B529" s="38" t="s">
        <v>1431</v>
      </c>
      <c r="C529" s="835">
        <v>171</v>
      </c>
      <c r="D529" s="606" t="s">
        <v>199</v>
      </c>
      <c r="E529" s="572">
        <v>97.7</v>
      </c>
      <c r="F529" s="597">
        <v>6.98</v>
      </c>
      <c r="G529" s="597">
        <v>20.93</v>
      </c>
      <c r="H529" s="594">
        <v>13.96</v>
      </c>
      <c r="I529" s="573">
        <f>+E529+F529+G529+H529</f>
        <v>139.57</v>
      </c>
      <c r="J529" s="574">
        <f>I529*C529</f>
        <v>23866.47</v>
      </c>
      <c r="K529" s="575"/>
    </row>
    <row r="530" spans="1:11" s="4" customFormat="1" x14ac:dyDescent="0.2">
      <c r="A530" s="41"/>
      <c r="B530" s="38"/>
      <c r="C530" s="835"/>
      <c r="D530" s="606"/>
      <c r="E530" s="572"/>
      <c r="F530" s="598"/>
      <c r="G530" s="598"/>
      <c r="H530" s="572"/>
      <c r="I530" s="599"/>
      <c r="J530" s="600"/>
      <c r="K530" s="575"/>
    </row>
    <row r="531" spans="1:11" s="4" customFormat="1" x14ac:dyDescent="0.2">
      <c r="A531" s="28" t="str">
        <f>IF(D531&gt;0,IF(INDEX(A517:A530,MATCH(REPT("z",255),A517:A530))="H","J",IF(INDEX(A517:A530,MATCH(REPT("z",255),A517:A530))="N","P",CHAR(CODE(INDEX(A517:A530,MATCH(REPT("z",255),A517:A530)))+1))),)</f>
        <v>F</v>
      </c>
      <c r="B531" s="38" t="s">
        <v>1432</v>
      </c>
      <c r="C531" s="835">
        <v>104</v>
      </c>
      <c r="D531" s="606" t="s">
        <v>199</v>
      </c>
      <c r="E531" s="572">
        <v>97.7</v>
      </c>
      <c r="F531" s="597">
        <v>6.98</v>
      </c>
      <c r="G531" s="597">
        <v>20.93</v>
      </c>
      <c r="H531" s="594">
        <v>13.96</v>
      </c>
      <c r="I531" s="573">
        <f>+E531+F531+G531+H531</f>
        <v>139.57</v>
      </c>
      <c r="J531" s="574">
        <f>I531*C531</f>
        <v>14515.28</v>
      </c>
      <c r="K531" s="575"/>
    </row>
    <row r="532" spans="1:11" s="4" customFormat="1" x14ac:dyDescent="0.2">
      <c r="A532" s="41"/>
      <c r="B532" s="38"/>
      <c r="C532" s="835"/>
      <c r="D532" s="606"/>
      <c r="E532" s="572"/>
      <c r="F532" s="598"/>
      <c r="G532" s="598"/>
      <c r="H532" s="572"/>
      <c r="I532" s="599"/>
      <c r="J532" s="600"/>
      <c r="K532" s="575"/>
    </row>
    <row r="533" spans="1:11" s="4" customFormat="1" x14ac:dyDescent="0.2">
      <c r="A533" s="28" t="str">
        <f>IF(D533&gt;0,IF(INDEX(A503:A532,MATCH(REPT("z",255),A503:A532))="H","J",IF(INDEX(A503:A532,MATCH(REPT("z",255),A503:A532))="N","P",CHAR(CODE(INDEX(A503:A532,MATCH(REPT("z",255),A503:A532)))+1))),)</f>
        <v>G</v>
      </c>
      <c r="B533" s="38" t="s">
        <v>1433</v>
      </c>
      <c r="C533" s="835">
        <v>33</v>
      </c>
      <c r="D533" s="606" t="s">
        <v>199</v>
      </c>
      <c r="E533" s="572">
        <v>97.7</v>
      </c>
      <c r="F533" s="597">
        <v>6.98</v>
      </c>
      <c r="G533" s="597">
        <v>20.93</v>
      </c>
      <c r="H533" s="594">
        <v>13.96</v>
      </c>
      <c r="I533" s="573">
        <f>+E533+F533+G533+H533</f>
        <v>139.57</v>
      </c>
      <c r="J533" s="574">
        <f>I533*C533</f>
        <v>4605.8100000000004</v>
      </c>
      <c r="K533" s="575"/>
    </row>
    <row r="534" spans="1:11" s="4" customFormat="1" x14ac:dyDescent="0.2">
      <c r="A534" s="41"/>
      <c r="B534" s="38"/>
      <c r="C534" s="835"/>
      <c r="D534" s="606"/>
      <c r="E534" s="572"/>
      <c r="F534" s="598"/>
      <c r="G534" s="598"/>
      <c r="H534" s="572"/>
      <c r="I534" s="599"/>
      <c r="J534" s="600"/>
      <c r="K534" s="575"/>
    </row>
    <row r="535" spans="1:11" s="4" customFormat="1" x14ac:dyDescent="0.2">
      <c r="A535" s="28" t="str">
        <f>IF(D535&gt;0,IF(INDEX(A505:A534,MATCH(REPT("z",255),A505:A534))="H","J",IF(INDEX(A505:A534,MATCH(REPT("z",255),A505:A534))="N","P",CHAR(CODE(INDEX(A505:A534,MATCH(REPT("z",255),A505:A534)))+1))),)</f>
        <v>H</v>
      </c>
      <c r="B535" s="38" t="s">
        <v>1434</v>
      </c>
      <c r="C535" s="835">
        <v>41</v>
      </c>
      <c r="D535" s="606" t="s">
        <v>199</v>
      </c>
      <c r="E535" s="572">
        <v>97.7</v>
      </c>
      <c r="F535" s="597">
        <v>6.98</v>
      </c>
      <c r="G535" s="597">
        <v>20.93</v>
      </c>
      <c r="H535" s="594">
        <v>13.96</v>
      </c>
      <c r="I535" s="573">
        <f>+E535+F535+G535+H535</f>
        <v>139.57</v>
      </c>
      <c r="J535" s="574">
        <f>I535*C535</f>
        <v>5722.37</v>
      </c>
      <c r="K535" s="575"/>
    </row>
    <row r="536" spans="1:11" s="4" customFormat="1" x14ac:dyDescent="0.2">
      <c r="A536" s="41"/>
      <c r="B536" s="38"/>
      <c r="C536" s="835"/>
      <c r="D536" s="606"/>
      <c r="E536" s="572"/>
      <c r="F536" s="598"/>
      <c r="G536" s="598"/>
      <c r="H536" s="572"/>
      <c r="I536" s="599"/>
      <c r="J536" s="600"/>
      <c r="K536" s="575"/>
    </row>
    <row r="537" spans="1:11" s="4" customFormat="1" x14ac:dyDescent="0.2">
      <c r="A537" s="28" t="str">
        <f>IF(D537&gt;0,IF(INDEX(A525:A536,MATCH(REPT("z",255),A525:A536))="H","J",IF(INDEX(A525:A536,MATCH(REPT("z",255),A525:A536))="N","P",CHAR(CODE(INDEX(A525:A536,MATCH(REPT("z",255),A525:A536)))+1))),)</f>
        <v>J</v>
      </c>
      <c r="B537" s="38" t="s">
        <v>1435</v>
      </c>
      <c r="C537" s="835">
        <v>3</v>
      </c>
      <c r="D537" s="606" t="s">
        <v>199</v>
      </c>
      <c r="E537" s="572">
        <v>97.7</v>
      </c>
      <c r="F537" s="597">
        <v>6.98</v>
      </c>
      <c r="G537" s="597">
        <v>20.93</v>
      </c>
      <c r="H537" s="594">
        <v>13.96</v>
      </c>
      <c r="I537" s="573">
        <f>+E537+F537+G537+H537</f>
        <v>139.57</v>
      </c>
      <c r="J537" s="574">
        <f>I537*C537</f>
        <v>418.71</v>
      </c>
      <c r="K537" s="575"/>
    </row>
    <row r="538" spans="1:11" s="4" customFormat="1" ht="12.75" customHeight="1" x14ac:dyDescent="0.2">
      <c r="A538" s="41"/>
      <c r="B538" s="38"/>
      <c r="C538" s="835"/>
      <c r="D538" s="606"/>
      <c r="E538" s="572"/>
      <c r="F538" s="598"/>
      <c r="G538" s="598"/>
      <c r="H538" s="572"/>
      <c r="I538" s="599"/>
      <c r="J538" s="600"/>
      <c r="K538" s="575"/>
    </row>
    <row r="539" spans="1:11" s="4" customFormat="1" x14ac:dyDescent="0.2">
      <c r="A539" s="41"/>
      <c r="B539" s="74" t="s">
        <v>1436</v>
      </c>
      <c r="C539" s="835"/>
      <c r="D539" s="606"/>
      <c r="E539" s="572"/>
      <c r="F539" s="598"/>
      <c r="G539" s="598"/>
      <c r="H539" s="572"/>
      <c r="I539" s="599"/>
      <c r="J539" s="600"/>
      <c r="K539" s="575"/>
    </row>
    <row r="540" spans="1:11" s="4" customFormat="1" ht="11.25" customHeight="1" x14ac:dyDescent="0.2">
      <c r="A540" s="41"/>
      <c r="B540" s="110"/>
      <c r="C540" s="835"/>
      <c r="D540" s="606"/>
      <c r="E540" s="572"/>
      <c r="F540" s="598"/>
      <c r="G540" s="598"/>
      <c r="H540" s="572"/>
      <c r="I540" s="599"/>
      <c r="J540" s="600"/>
      <c r="K540" s="575"/>
    </row>
    <row r="541" spans="1:11" s="4" customFormat="1" x14ac:dyDescent="0.2">
      <c r="A541" s="28" t="str">
        <f>IF(D541&gt;0,IF(INDEX(A529:A540,MATCH(REPT("z",255),A529:A540))="H","J",IF(INDEX(A529:A540,MATCH(REPT("z",255),A529:A540))="N","P",CHAR(CODE(INDEX(A529:A540,MATCH(REPT("z",255),A529:A540)))+1))),)</f>
        <v>K</v>
      </c>
      <c r="B541" s="38" t="s">
        <v>1437</v>
      </c>
      <c r="C541" s="835">
        <v>5</v>
      </c>
      <c r="D541" s="606" t="s">
        <v>199</v>
      </c>
      <c r="E541" s="572">
        <v>46.92</v>
      </c>
      <c r="F541" s="597">
        <v>3.35</v>
      </c>
      <c r="G541" s="597">
        <v>10.050000000000001</v>
      </c>
      <c r="H541" s="594">
        <v>6.7</v>
      </c>
      <c r="I541" s="573">
        <f>+E541+F541+G541+H541</f>
        <v>67.02</v>
      </c>
      <c r="J541" s="574">
        <f>I541*C541</f>
        <v>335.1</v>
      </c>
      <c r="K541" s="575"/>
    </row>
    <row r="542" spans="1:11" s="4" customFormat="1" ht="9.75" customHeight="1" x14ac:dyDescent="0.2">
      <c r="A542" s="41"/>
      <c r="B542" s="38"/>
      <c r="C542" s="835"/>
      <c r="D542" s="606"/>
      <c r="E542" s="572"/>
      <c r="F542" s="598"/>
      <c r="G542" s="598"/>
      <c r="H542" s="572"/>
      <c r="I542" s="599"/>
      <c r="J542" s="600"/>
      <c r="K542" s="575"/>
    </row>
    <row r="543" spans="1:11" s="4" customFormat="1" x14ac:dyDescent="0.2">
      <c r="A543" s="28" t="str">
        <f>IF(D543&gt;0,IF(INDEX(A531:A542,MATCH(REPT("z",255),A531:A542))="H","J",IF(INDEX(A531:A542,MATCH(REPT("z",255),A531:A542))="N","P",CHAR(CODE(INDEX(A531:A542,MATCH(REPT("z",255),A531:A542)))+1))),)</f>
        <v>L</v>
      </c>
      <c r="B543" s="38" t="s">
        <v>1438</v>
      </c>
      <c r="C543" s="835">
        <v>14</v>
      </c>
      <c r="D543" s="606" t="s">
        <v>199</v>
      </c>
      <c r="E543" s="572">
        <v>46.92</v>
      </c>
      <c r="F543" s="597">
        <v>3.35</v>
      </c>
      <c r="G543" s="597">
        <v>10.050000000000001</v>
      </c>
      <c r="H543" s="594">
        <v>6.7</v>
      </c>
      <c r="I543" s="573">
        <f>+E543+F543+G543+H543</f>
        <v>67.02</v>
      </c>
      <c r="J543" s="574">
        <f>I543*C543</f>
        <v>938.28</v>
      </c>
      <c r="K543" s="575"/>
    </row>
    <row r="544" spans="1:11" s="4" customFormat="1" ht="9" customHeight="1" x14ac:dyDescent="0.2">
      <c r="A544" s="41"/>
      <c r="B544" s="38"/>
      <c r="C544" s="835"/>
      <c r="D544" s="606"/>
      <c r="E544" s="572"/>
      <c r="F544" s="598"/>
      <c r="G544" s="598"/>
      <c r="H544" s="572"/>
      <c r="I544" s="599"/>
      <c r="J544" s="600"/>
      <c r="K544" s="575"/>
    </row>
    <row r="545" spans="1:11" s="4" customFormat="1" x14ac:dyDescent="0.2">
      <c r="A545" s="41"/>
      <c r="B545" s="74" t="s">
        <v>1439</v>
      </c>
      <c r="C545" s="835"/>
      <c r="D545" s="606"/>
      <c r="E545" s="572"/>
      <c r="F545" s="598"/>
      <c r="G545" s="598"/>
      <c r="H545" s="572"/>
      <c r="I545" s="599"/>
      <c r="J545" s="600"/>
      <c r="K545" s="575"/>
    </row>
    <row r="546" spans="1:11" s="4" customFormat="1" ht="9" customHeight="1" x14ac:dyDescent="0.2">
      <c r="A546" s="41"/>
      <c r="B546" s="110"/>
      <c r="C546" s="835"/>
      <c r="D546" s="606"/>
      <c r="E546" s="572"/>
      <c r="F546" s="598"/>
      <c r="G546" s="598"/>
      <c r="H546" s="572"/>
      <c r="I546" s="599"/>
      <c r="J546" s="600"/>
      <c r="K546" s="575"/>
    </row>
    <row r="547" spans="1:11" s="4" customFormat="1" x14ac:dyDescent="0.2">
      <c r="A547" s="28" t="str">
        <f>IF(D547&gt;0,IF(INDEX(A535:A546,MATCH(REPT("z",255),A535:A546))="H","J",IF(INDEX(A535:A546,MATCH(REPT("z",255),A535:A546))="N","P",CHAR(CODE(INDEX(A535:A546,MATCH(REPT("z",255),A535:A546)))+1))),)</f>
        <v>M</v>
      </c>
      <c r="B547" s="38" t="s">
        <v>1440</v>
      </c>
      <c r="C547" s="835">
        <v>23</v>
      </c>
      <c r="D547" s="606" t="s">
        <v>199</v>
      </c>
      <c r="E547" s="572">
        <v>351.56</v>
      </c>
      <c r="F547" s="597">
        <v>25.11</v>
      </c>
      <c r="G547" s="597">
        <v>75.34</v>
      </c>
      <c r="H547" s="594">
        <v>50.22</v>
      </c>
      <c r="I547" s="573">
        <f>+E547+F547+G547+H547</f>
        <v>502.23</v>
      </c>
      <c r="J547" s="574">
        <f>I547*C547</f>
        <v>11551.29</v>
      </c>
      <c r="K547" s="575"/>
    </row>
    <row r="548" spans="1:11" s="4" customFormat="1" hidden="1" x14ac:dyDescent="0.2">
      <c r="A548" s="28"/>
      <c r="B548" s="38"/>
      <c r="C548" s="835"/>
      <c r="D548" s="606"/>
      <c r="E548" s="572"/>
      <c r="F548" s="598"/>
      <c r="G548" s="598"/>
      <c r="H548" s="572"/>
      <c r="I548" s="599"/>
      <c r="J548" s="627"/>
      <c r="K548" s="575"/>
    </row>
    <row r="549" spans="1:11" s="4" customFormat="1" hidden="1" x14ac:dyDescent="0.2">
      <c r="A549" s="28"/>
      <c r="B549" s="38"/>
      <c r="C549" s="835"/>
      <c r="D549" s="606"/>
      <c r="E549" s="572"/>
      <c r="F549" s="598"/>
      <c r="G549" s="598"/>
      <c r="H549" s="572"/>
      <c r="I549" s="599"/>
      <c r="J549" s="627"/>
      <c r="K549" s="575"/>
    </row>
    <row r="550" spans="1:11" s="4" customFormat="1" ht="12" customHeight="1" x14ac:dyDescent="0.2">
      <c r="A550" s="28"/>
      <c r="B550" s="38"/>
      <c r="C550" s="835"/>
      <c r="D550" s="606"/>
      <c r="E550" s="572"/>
      <c r="F550" s="598"/>
      <c r="G550" s="598"/>
      <c r="H550" s="572"/>
      <c r="I550" s="599"/>
      <c r="J550" s="627"/>
      <c r="K550" s="575"/>
    </row>
    <row r="551" spans="1:11" ht="15.75" thickBot="1" x14ac:dyDescent="0.3">
      <c r="A551" s="54"/>
      <c r="B551" s="56" t="s">
        <v>111</v>
      </c>
      <c r="C551" s="836"/>
      <c r="D551" s="611"/>
      <c r="E551" s="603"/>
      <c r="F551" s="602"/>
      <c r="G551" s="602"/>
      <c r="H551" s="603"/>
      <c r="I551" s="604"/>
      <c r="J551" s="604">
        <f>SUM(J515:J550)</f>
        <v>125305</v>
      </c>
      <c r="K551" s="577">
        <v>14</v>
      </c>
    </row>
    <row r="552" spans="1:11" s="4" customFormat="1" ht="15" thickTop="1" x14ac:dyDescent="0.2">
      <c r="A552" s="41"/>
      <c r="B552" s="38"/>
      <c r="C552" s="835"/>
      <c r="D552" s="606"/>
      <c r="E552" s="572"/>
      <c r="F552" s="598"/>
      <c r="G552" s="598"/>
      <c r="H552" s="572"/>
      <c r="I552" s="599"/>
      <c r="J552" s="600"/>
      <c r="K552" s="575"/>
    </row>
    <row r="553" spans="1:11" s="4" customFormat="1" ht="15" x14ac:dyDescent="0.2">
      <c r="A553" s="41"/>
      <c r="B553" s="366" t="s">
        <v>1423</v>
      </c>
      <c r="C553" s="835"/>
      <c r="D553" s="606"/>
      <c r="E553" s="572"/>
      <c r="F553" s="598"/>
      <c r="G553" s="598"/>
      <c r="H553" s="572"/>
      <c r="I553" s="599"/>
      <c r="J553" s="600"/>
      <c r="K553" s="575"/>
    </row>
    <row r="554" spans="1:11" s="4" customFormat="1" x14ac:dyDescent="0.2">
      <c r="A554" s="41"/>
      <c r="B554" s="38"/>
      <c r="C554" s="835"/>
      <c r="D554" s="606"/>
      <c r="E554" s="572"/>
      <c r="F554" s="598"/>
      <c r="G554" s="598"/>
      <c r="H554" s="572"/>
      <c r="I554" s="599"/>
      <c r="J554" s="600"/>
      <c r="K554" s="575"/>
    </row>
    <row r="555" spans="1:11" s="4" customFormat="1" ht="28.5" x14ac:dyDescent="0.2">
      <c r="A555" s="41"/>
      <c r="B555" s="34" t="s">
        <v>1424</v>
      </c>
      <c r="C555" s="835"/>
      <c r="D555" s="606"/>
      <c r="E555" s="572"/>
      <c r="F555" s="598"/>
      <c r="G555" s="598"/>
      <c r="H555" s="572"/>
      <c r="I555" s="599"/>
      <c r="J555" s="600"/>
      <c r="K555" s="575"/>
    </row>
    <row r="556" spans="1:11" s="4" customFormat="1" x14ac:dyDescent="0.2">
      <c r="A556" s="41"/>
      <c r="B556" s="34"/>
      <c r="C556" s="835"/>
      <c r="D556" s="606"/>
      <c r="E556" s="572"/>
      <c r="F556" s="598"/>
      <c r="G556" s="598"/>
      <c r="H556" s="572"/>
      <c r="I556" s="599"/>
      <c r="J556" s="600"/>
      <c r="K556" s="575"/>
    </row>
    <row r="557" spans="1:11" s="4" customFormat="1" x14ac:dyDescent="0.2">
      <c r="A557" s="41"/>
      <c r="B557" s="74" t="s">
        <v>1441</v>
      </c>
      <c r="C557" s="835"/>
      <c r="D557" s="606"/>
      <c r="E557" s="572"/>
      <c r="F557" s="598"/>
      <c r="G557" s="598"/>
      <c r="H557" s="572"/>
      <c r="I557" s="599"/>
      <c r="J557" s="600"/>
      <c r="K557" s="575"/>
    </row>
    <row r="558" spans="1:11" s="4" customFormat="1" x14ac:dyDescent="0.2">
      <c r="A558" s="41"/>
      <c r="B558" s="110"/>
      <c r="C558" s="835"/>
      <c r="D558" s="606"/>
      <c r="E558" s="572"/>
      <c r="F558" s="598"/>
      <c r="G558" s="598"/>
      <c r="H558" s="572"/>
      <c r="I558" s="599"/>
      <c r="J558" s="600"/>
      <c r="K558" s="575"/>
    </row>
    <row r="559" spans="1:11" s="4" customFormat="1" ht="28.5" x14ac:dyDescent="0.2">
      <c r="A559" s="41" t="s">
        <v>77</v>
      </c>
      <c r="B559" s="38" t="s">
        <v>1442</v>
      </c>
      <c r="C559" s="835">
        <v>1</v>
      </c>
      <c r="D559" s="606" t="s">
        <v>199</v>
      </c>
      <c r="E559" s="572">
        <v>36770.15</v>
      </c>
      <c r="F559" s="597">
        <v>2626.44</v>
      </c>
      <c r="G559" s="597">
        <v>7879.32</v>
      </c>
      <c r="H559" s="594">
        <v>5252.88</v>
      </c>
      <c r="I559" s="573">
        <f>+E559+F559+G559+H559</f>
        <v>52528.79</v>
      </c>
      <c r="J559" s="574">
        <f>I559*C559</f>
        <v>52528.79</v>
      </c>
      <c r="K559" s="575"/>
    </row>
    <row r="560" spans="1:11" s="4" customFormat="1" x14ac:dyDescent="0.2">
      <c r="A560" s="41"/>
      <c r="B560" s="38"/>
      <c r="C560" s="835"/>
      <c r="D560" s="606"/>
      <c r="E560" s="572"/>
      <c r="F560" s="598"/>
      <c r="G560" s="598"/>
      <c r="H560" s="572"/>
      <c r="I560" s="599"/>
      <c r="J560" s="600"/>
      <c r="K560" s="575"/>
    </row>
    <row r="561" spans="1:11" s="4" customFormat="1" ht="28.5" x14ac:dyDescent="0.2">
      <c r="A561" s="28" t="str">
        <f>IF(D561&gt;0,IF(INDEX(A546:A560,MATCH(REPT("z",255),A546:A560))="H","J",IF(INDEX(A546:A560,MATCH(REPT("z",255),A546:A560))="N","P",CHAR(CODE(INDEX(A546:A560,MATCH(REPT("z",255),A546:A560)))+1))),)</f>
        <v>B</v>
      </c>
      <c r="B561" s="38" t="s">
        <v>1443</v>
      </c>
      <c r="C561" s="835">
        <v>3</v>
      </c>
      <c r="D561" s="606" t="s">
        <v>199</v>
      </c>
      <c r="E561" s="572">
        <v>26414.12</v>
      </c>
      <c r="F561" s="597">
        <v>1886.72</v>
      </c>
      <c r="G561" s="597">
        <v>5660.17</v>
      </c>
      <c r="H561" s="594">
        <v>3773.45</v>
      </c>
      <c r="I561" s="573">
        <f>+E561+F561+G561+H561</f>
        <v>37734.46</v>
      </c>
      <c r="J561" s="574">
        <f>I561*C561</f>
        <v>113203.38</v>
      </c>
      <c r="K561" s="575"/>
    </row>
    <row r="562" spans="1:11" s="4" customFormat="1" x14ac:dyDescent="0.2">
      <c r="A562" s="41"/>
      <c r="B562" s="38"/>
      <c r="C562" s="835"/>
      <c r="D562" s="606"/>
      <c r="E562" s="572"/>
      <c r="F562" s="598"/>
      <c r="G562" s="598"/>
      <c r="H562" s="572"/>
      <c r="I562" s="599"/>
      <c r="J562" s="600"/>
      <c r="K562" s="575"/>
    </row>
    <row r="563" spans="1:11" s="4" customFormat="1" x14ac:dyDescent="0.2">
      <c r="A563" s="41"/>
      <c r="B563" s="74" t="s">
        <v>1444</v>
      </c>
      <c r="C563" s="835"/>
      <c r="D563" s="606"/>
      <c r="E563" s="572"/>
      <c r="F563" s="598"/>
      <c r="G563" s="598"/>
      <c r="H563" s="572"/>
      <c r="I563" s="599"/>
      <c r="J563" s="600"/>
      <c r="K563" s="575"/>
    </row>
    <row r="564" spans="1:11" s="4" customFormat="1" x14ac:dyDescent="0.2">
      <c r="A564" s="41"/>
      <c r="B564" s="110"/>
      <c r="C564" s="835"/>
      <c r="D564" s="606"/>
      <c r="E564" s="572"/>
      <c r="F564" s="598"/>
      <c r="G564" s="598"/>
      <c r="H564" s="572"/>
      <c r="I564" s="599"/>
      <c r="J564" s="600"/>
      <c r="K564" s="575"/>
    </row>
    <row r="565" spans="1:11" s="4" customFormat="1" x14ac:dyDescent="0.2">
      <c r="A565" s="28" t="str">
        <f>IF(D565&gt;0,IF(INDEX(A552:A564,MATCH(REPT("z",255),A552:A564))="H","J",IF(INDEX(A552:A564,MATCH(REPT("z",255),A552:A564))="N","P",CHAR(CODE(INDEX(A552:A564,MATCH(REPT("z",255),A552:A564)))+1))),)</f>
        <v>C</v>
      </c>
      <c r="B565" s="127" t="s">
        <v>1445</v>
      </c>
      <c r="C565" s="835">
        <v>30</v>
      </c>
      <c r="D565" s="606" t="s">
        <v>199</v>
      </c>
      <c r="E565" s="572">
        <v>0</v>
      </c>
      <c r="F565" s="597">
        <v>0</v>
      </c>
      <c r="G565" s="597">
        <v>0</v>
      </c>
      <c r="H565" s="594">
        <v>3026.19</v>
      </c>
      <c r="I565" s="573">
        <f>+E565+F565+G565+H565</f>
        <v>3026.19</v>
      </c>
      <c r="J565" s="630">
        <f>I565*C565</f>
        <v>90785.7</v>
      </c>
      <c r="K565" s="575"/>
    </row>
    <row r="566" spans="1:11" s="4" customFormat="1" x14ac:dyDescent="0.2">
      <c r="A566" s="41"/>
      <c r="B566" s="38"/>
      <c r="C566" s="835"/>
      <c r="D566" s="606"/>
      <c r="E566" s="572"/>
      <c r="F566" s="598"/>
      <c r="G566" s="598"/>
      <c r="H566" s="572"/>
      <c r="I566" s="599"/>
      <c r="J566" s="600"/>
      <c r="K566" s="575"/>
    </row>
    <row r="567" spans="1:11" s="4" customFormat="1" ht="15" x14ac:dyDescent="0.2">
      <c r="A567" s="41"/>
      <c r="B567" s="60" t="s">
        <v>1446</v>
      </c>
      <c r="C567" s="835"/>
      <c r="D567" s="606"/>
      <c r="E567" s="572"/>
      <c r="F567" s="598"/>
      <c r="G567" s="598"/>
      <c r="H567" s="572"/>
      <c r="I567" s="599"/>
      <c r="J567" s="600"/>
      <c r="K567" s="575"/>
    </row>
    <row r="568" spans="1:11" s="4" customFormat="1" x14ac:dyDescent="0.2">
      <c r="A568" s="41"/>
      <c r="B568" s="38"/>
      <c r="C568" s="835"/>
      <c r="D568" s="606"/>
      <c r="E568" s="572"/>
      <c r="F568" s="598"/>
      <c r="G568" s="598"/>
      <c r="H568" s="572"/>
      <c r="I568" s="599"/>
      <c r="J568" s="600"/>
      <c r="K568" s="575"/>
    </row>
    <row r="569" spans="1:11" s="4" customFormat="1" ht="28.5" x14ac:dyDescent="0.2">
      <c r="A569" s="41"/>
      <c r="B569" s="34" t="s">
        <v>1386</v>
      </c>
      <c r="C569" s="845"/>
      <c r="D569" s="606"/>
      <c r="E569" s="572"/>
      <c r="F569" s="598"/>
      <c r="G569" s="598"/>
      <c r="H569" s="572"/>
      <c r="I569" s="599"/>
      <c r="J569" s="600"/>
      <c r="K569" s="575"/>
    </row>
    <row r="570" spans="1:11" s="4" customFormat="1" x14ac:dyDescent="0.2">
      <c r="A570" s="41"/>
      <c r="B570" s="38"/>
      <c r="C570" s="845"/>
      <c r="D570" s="606"/>
      <c r="E570" s="572"/>
      <c r="F570" s="598"/>
      <c r="G570" s="598"/>
      <c r="H570" s="572"/>
      <c r="I570" s="599"/>
      <c r="J570" s="600"/>
      <c r="K570" s="575"/>
    </row>
    <row r="571" spans="1:11" s="4" customFormat="1" x14ac:dyDescent="0.2">
      <c r="A571" s="41"/>
      <c r="B571" s="74" t="s">
        <v>1417</v>
      </c>
      <c r="C571" s="845"/>
      <c r="D571" s="606"/>
      <c r="E571" s="572"/>
      <c r="F571" s="598"/>
      <c r="G571" s="598"/>
      <c r="H571" s="572"/>
      <c r="I571" s="599"/>
      <c r="J571" s="600"/>
      <c r="K571" s="575"/>
    </row>
    <row r="572" spans="1:11" s="4" customFormat="1" x14ac:dyDescent="0.2">
      <c r="A572" s="41"/>
      <c r="B572" s="110"/>
      <c r="C572" s="845"/>
      <c r="D572" s="606"/>
      <c r="E572" s="572"/>
      <c r="F572" s="598"/>
      <c r="G572" s="598"/>
      <c r="H572" s="572"/>
      <c r="I572" s="599"/>
      <c r="J572" s="600"/>
      <c r="K572" s="575"/>
    </row>
    <row r="573" spans="1:11" s="4" customFormat="1" x14ac:dyDescent="0.2">
      <c r="A573" s="28" t="str">
        <f>IF(D573&gt;0,IF(INDEX(A562:A572,MATCH(REPT("z",255),A562:A572))="H","J",IF(INDEX(A562:A572,MATCH(REPT("z",255),A562:A572))="N","P",CHAR(CODE(INDEX(A562:A572,MATCH(REPT("z",255),A562:A572)))+1))),)</f>
        <v>D</v>
      </c>
      <c r="B573" s="38" t="s">
        <v>1369</v>
      </c>
      <c r="C573" s="835">
        <v>3</v>
      </c>
      <c r="D573" s="606" t="s">
        <v>199</v>
      </c>
      <c r="E573" s="572">
        <v>242.76</v>
      </c>
      <c r="F573" s="597">
        <v>17.34</v>
      </c>
      <c r="G573" s="597">
        <v>52.02</v>
      </c>
      <c r="H573" s="594">
        <v>34.68</v>
      </c>
      <c r="I573" s="573">
        <f>+E573+F573+G573+H573</f>
        <v>346.8</v>
      </c>
      <c r="J573" s="574">
        <f>I573*C573</f>
        <v>1040.4000000000001</v>
      </c>
      <c r="K573" s="575"/>
    </row>
    <row r="574" spans="1:11" s="4" customFormat="1" x14ac:dyDescent="0.2">
      <c r="A574" s="41"/>
      <c r="B574" s="38"/>
      <c r="C574" s="835"/>
      <c r="D574" s="606"/>
      <c r="E574" s="572"/>
      <c r="F574" s="598"/>
      <c r="G574" s="598"/>
      <c r="H574" s="572"/>
      <c r="I574" s="599"/>
      <c r="J574" s="600"/>
      <c r="K574" s="575"/>
    </row>
    <row r="575" spans="1:11" s="4" customFormat="1" x14ac:dyDescent="0.2">
      <c r="A575" s="28" t="str">
        <f>IF(D575&gt;0,IF(INDEX(A564:A574,MATCH(REPT("z",255),A564:A574))="H","J",IF(INDEX(A564:A574,MATCH(REPT("z",255),A564:A574))="N","P",CHAR(CODE(INDEX(A564:A574,MATCH(REPT("z",255),A564:A574)))+1))),)</f>
        <v>E</v>
      </c>
      <c r="B575" s="38" t="s">
        <v>1205</v>
      </c>
      <c r="C575" s="835">
        <v>4</v>
      </c>
      <c r="D575" s="606" t="s">
        <v>199</v>
      </c>
      <c r="E575" s="572">
        <v>315.3</v>
      </c>
      <c r="F575" s="597">
        <v>22.52</v>
      </c>
      <c r="G575" s="597">
        <v>67.56</v>
      </c>
      <c r="H575" s="594">
        <v>45.04</v>
      </c>
      <c r="I575" s="573">
        <f>+E575+F575+G575+H575</f>
        <v>450.42</v>
      </c>
      <c r="J575" s="574">
        <f>I575*C575</f>
        <v>1801.68</v>
      </c>
      <c r="K575" s="575"/>
    </row>
    <row r="576" spans="1:11" s="4" customFormat="1" x14ac:dyDescent="0.2">
      <c r="A576" s="41"/>
      <c r="B576" s="38"/>
      <c r="C576" s="835"/>
      <c r="D576" s="606"/>
      <c r="E576" s="572"/>
      <c r="F576" s="598"/>
      <c r="G576" s="598"/>
      <c r="H576" s="572"/>
      <c r="I576" s="599"/>
      <c r="J576" s="600"/>
      <c r="K576" s="575"/>
    </row>
    <row r="577" spans="1:11" s="4" customFormat="1" x14ac:dyDescent="0.2">
      <c r="A577" s="28" t="str">
        <f>IF(D577&gt;0,IF(INDEX(A566:A576,MATCH(REPT("z",255),A566:A576))="H","J",IF(INDEX(A566:A576,MATCH(REPT("z",255),A566:A576))="N","P",CHAR(CODE(INDEX(A566:A576,MATCH(REPT("z",255),A566:A576)))+1))),)</f>
        <v>F</v>
      </c>
      <c r="B577" s="38" t="s">
        <v>1412</v>
      </c>
      <c r="C577" s="835">
        <v>61</v>
      </c>
      <c r="D577" s="606" t="s">
        <v>199</v>
      </c>
      <c r="E577" s="572">
        <v>351.56</v>
      </c>
      <c r="F577" s="597">
        <v>25.11</v>
      </c>
      <c r="G577" s="597">
        <v>75.34</v>
      </c>
      <c r="H577" s="594">
        <v>50.22</v>
      </c>
      <c r="I577" s="573">
        <f>+E577+F577+G577+H577</f>
        <v>502.23</v>
      </c>
      <c r="J577" s="574">
        <f>I577*C577</f>
        <v>30636.03</v>
      </c>
      <c r="K577" s="575"/>
    </row>
    <row r="578" spans="1:11" s="4" customFormat="1" x14ac:dyDescent="0.2">
      <c r="A578" s="41"/>
      <c r="B578" s="38"/>
      <c r="C578" s="845"/>
      <c r="D578" s="606"/>
      <c r="E578" s="572"/>
      <c r="F578" s="598"/>
      <c r="G578" s="598"/>
      <c r="H578" s="572"/>
      <c r="I578" s="599"/>
      <c r="J578" s="600"/>
      <c r="K578" s="575"/>
    </row>
    <row r="579" spans="1:11" s="4" customFormat="1" x14ac:dyDescent="0.2">
      <c r="A579" s="41"/>
      <c r="B579" s="38"/>
      <c r="C579" s="845"/>
      <c r="D579" s="606"/>
      <c r="E579" s="572"/>
      <c r="F579" s="598"/>
      <c r="G579" s="598"/>
      <c r="H579" s="572"/>
      <c r="I579" s="599"/>
      <c r="J579" s="627"/>
      <c r="K579" s="575"/>
    </row>
    <row r="580" spans="1:11" s="4" customFormat="1" x14ac:dyDescent="0.2">
      <c r="A580" s="41"/>
      <c r="B580" s="38"/>
      <c r="C580" s="845"/>
      <c r="D580" s="606"/>
      <c r="E580" s="572"/>
      <c r="F580" s="598"/>
      <c r="G580" s="598"/>
      <c r="H580" s="572"/>
      <c r="I580" s="599"/>
      <c r="J580" s="627"/>
      <c r="K580" s="575"/>
    </row>
    <row r="581" spans="1:11" s="4" customFormat="1" x14ac:dyDescent="0.2">
      <c r="A581" s="41"/>
      <c r="B581" s="38"/>
      <c r="C581" s="845"/>
      <c r="D581" s="606"/>
      <c r="E581" s="572"/>
      <c r="F581" s="598"/>
      <c r="G581" s="598"/>
      <c r="H581" s="572"/>
      <c r="I581" s="599"/>
      <c r="J581" s="627"/>
      <c r="K581" s="575"/>
    </row>
    <row r="582" spans="1:11" s="4" customFormat="1" hidden="1" x14ac:dyDescent="0.2">
      <c r="A582" s="41"/>
      <c r="B582" s="38"/>
      <c r="C582" s="845"/>
      <c r="D582" s="606"/>
      <c r="E582" s="572"/>
      <c r="F582" s="598"/>
      <c r="G582" s="598"/>
      <c r="H582" s="572"/>
      <c r="I582" s="599"/>
      <c r="J582" s="627"/>
      <c r="K582" s="575"/>
    </row>
    <row r="583" spans="1:11" s="4" customFormat="1" hidden="1" x14ac:dyDescent="0.2">
      <c r="A583" s="41"/>
      <c r="B583" s="38"/>
      <c r="C583" s="845"/>
      <c r="D583" s="606"/>
      <c r="E583" s="572"/>
      <c r="F583" s="598"/>
      <c r="G583" s="598"/>
      <c r="H583" s="572"/>
      <c r="I583" s="599"/>
      <c r="J583" s="627"/>
      <c r="K583" s="575"/>
    </row>
    <row r="584" spans="1:11" s="4" customFormat="1" x14ac:dyDescent="0.2">
      <c r="A584" s="41"/>
      <c r="B584" s="38"/>
      <c r="C584" s="845"/>
      <c r="D584" s="606"/>
      <c r="E584" s="572"/>
      <c r="F584" s="598"/>
      <c r="G584" s="598"/>
      <c r="H584" s="572"/>
      <c r="I584" s="599"/>
      <c r="J584" s="627"/>
      <c r="K584" s="575"/>
    </row>
    <row r="585" spans="1:11" s="4" customFormat="1" x14ac:dyDescent="0.2">
      <c r="A585" s="41"/>
      <c r="B585" s="38"/>
      <c r="C585" s="845"/>
      <c r="D585" s="606"/>
      <c r="E585" s="572"/>
      <c r="F585" s="598"/>
      <c r="G585" s="598"/>
      <c r="H585" s="572"/>
      <c r="I585" s="599"/>
      <c r="J585" s="627"/>
      <c r="K585" s="575"/>
    </row>
    <row r="586" spans="1:11" s="4" customFormat="1" ht="12.75" customHeight="1" x14ac:dyDescent="0.2">
      <c r="A586" s="41"/>
      <c r="B586" s="38"/>
      <c r="C586" s="845"/>
      <c r="D586" s="606"/>
      <c r="E586" s="572"/>
      <c r="F586" s="598"/>
      <c r="G586" s="598"/>
      <c r="H586" s="572"/>
      <c r="I586" s="599"/>
      <c r="J586" s="627"/>
      <c r="K586" s="575"/>
    </row>
    <row r="587" spans="1:11" ht="15.75" thickBot="1" x14ac:dyDescent="0.3">
      <c r="A587" s="54"/>
      <c r="B587" s="56" t="s">
        <v>111</v>
      </c>
      <c r="C587" s="836"/>
      <c r="D587" s="611"/>
      <c r="E587" s="603"/>
      <c r="F587" s="602"/>
      <c r="G587" s="602"/>
      <c r="H587" s="603"/>
      <c r="I587" s="604"/>
      <c r="J587" s="604">
        <f>SUM(J552:J586)</f>
        <v>289995.98</v>
      </c>
      <c r="K587" s="577">
        <v>15</v>
      </c>
    </row>
    <row r="588" spans="1:11" s="4" customFormat="1" ht="15" thickTop="1" x14ac:dyDescent="0.2">
      <c r="A588" s="41"/>
      <c r="B588" s="38"/>
      <c r="C588" s="845"/>
      <c r="D588" s="606"/>
      <c r="E588" s="572"/>
      <c r="F588" s="598"/>
      <c r="G588" s="598"/>
      <c r="H588" s="572"/>
      <c r="I588" s="599"/>
      <c r="J588" s="600"/>
      <c r="K588" s="575"/>
    </row>
    <row r="589" spans="1:11" s="285" customFormat="1" ht="15" x14ac:dyDescent="0.25">
      <c r="A589" s="284"/>
      <c r="B589" s="190" t="s">
        <v>1447</v>
      </c>
      <c r="C589" s="853"/>
      <c r="D589" s="609"/>
      <c r="E589" s="591"/>
      <c r="F589" s="590"/>
      <c r="G589" s="590"/>
      <c r="H589" s="591"/>
      <c r="I589" s="592"/>
      <c r="J589" s="593"/>
      <c r="K589" s="631"/>
    </row>
    <row r="590" spans="1:11" s="285" customFormat="1" ht="15" x14ac:dyDescent="0.25">
      <c r="A590" s="284"/>
      <c r="B590" s="45"/>
      <c r="C590" s="853"/>
      <c r="D590" s="609"/>
      <c r="E590" s="591"/>
      <c r="F590" s="590"/>
      <c r="G590" s="590"/>
      <c r="H590" s="591"/>
      <c r="I590" s="592"/>
      <c r="J590" s="593"/>
      <c r="K590" s="631"/>
    </row>
    <row r="591" spans="1:11" s="4" customFormat="1" ht="28.5" x14ac:dyDescent="0.2">
      <c r="A591" s="41"/>
      <c r="B591" s="34" t="s">
        <v>1448</v>
      </c>
      <c r="C591" s="845"/>
      <c r="D591" s="606"/>
      <c r="E591" s="572"/>
      <c r="F591" s="598"/>
      <c r="G591" s="598"/>
      <c r="H591" s="572"/>
      <c r="I591" s="599"/>
      <c r="J591" s="600"/>
      <c r="K591" s="575"/>
    </row>
    <row r="592" spans="1:11" s="4" customFormat="1" x14ac:dyDescent="0.2">
      <c r="A592" s="41"/>
      <c r="B592" s="38"/>
      <c r="C592" s="845"/>
      <c r="D592" s="606"/>
      <c r="E592" s="572"/>
      <c r="F592" s="598"/>
      <c r="G592" s="598"/>
      <c r="H592" s="572"/>
      <c r="I592" s="599"/>
      <c r="J592" s="600"/>
      <c r="K592" s="575"/>
    </row>
    <row r="593" spans="1:11" s="4" customFormat="1" x14ac:dyDescent="0.2">
      <c r="A593" s="41"/>
      <c r="B593" s="74" t="s">
        <v>1449</v>
      </c>
      <c r="C593" s="845"/>
      <c r="D593" s="606"/>
      <c r="E593" s="572"/>
      <c r="F593" s="598"/>
      <c r="G593" s="598"/>
      <c r="H593" s="572"/>
      <c r="I593" s="599"/>
      <c r="J593" s="600"/>
      <c r="K593" s="575"/>
    </row>
    <row r="594" spans="1:11" s="4" customFormat="1" x14ac:dyDescent="0.2">
      <c r="A594" s="41"/>
      <c r="B594" s="110"/>
      <c r="C594" s="845"/>
      <c r="D594" s="606"/>
      <c r="E594" s="572"/>
      <c r="F594" s="598"/>
      <c r="G594" s="598"/>
      <c r="H594" s="572"/>
      <c r="I594" s="599"/>
      <c r="J594" s="600"/>
      <c r="K594" s="575"/>
    </row>
    <row r="595" spans="1:11" s="4" customFormat="1" x14ac:dyDescent="0.2">
      <c r="A595" s="41" t="s">
        <v>77</v>
      </c>
      <c r="B595" s="38" t="s">
        <v>1450</v>
      </c>
      <c r="C595" s="835">
        <v>6</v>
      </c>
      <c r="D595" s="606" t="s">
        <v>199</v>
      </c>
      <c r="E595" s="572">
        <v>119.46</v>
      </c>
      <c r="F595" s="597">
        <v>8.5299999999999994</v>
      </c>
      <c r="G595" s="597">
        <v>25.6</v>
      </c>
      <c r="H595" s="594">
        <v>17.07</v>
      </c>
      <c r="I595" s="573">
        <f>+E595+F595+G595+H595</f>
        <v>170.66</v>
      </c>
      <c r="J595" s="574">
        <f>I595*C595</f>
        <v>1023.96</v>
      </c>
      <c r="K595" s="575"/>
    </row>
    <row r="596" spans="1:11" s="4" customFormat="1" x14ac:dyDescent="0.2">
      <c r="A596" s="41"/>
      <c r="B596" s="38"/>
      <c r="C596" s="835"/>
      <c r="D596" s="606"/>
      <c r="E596" s="572"/>
      <c r="F596" s="598"/>
      <c r="G596" s="598"/>
      <c r="H596" s="572"/>
      <c r="I596" s="599"/>
      <c r="J596" s="600"/>
      <c r="K596" s="575"/>
    </row>
    <row r="597" spans="1:11" s="4" customFormat="1" x14ac:dyDescent="0.2">
      <c r="A597" s="28" t="str">
        <f>IF(D597&gt;0,IF(INDEX(A578:A596,MATCH(REPT("z",255),A578:A596))="H","J",IF(INDEX(A578:A596,MATCH(REPT("z",255),A578:A596))="N","P",CHAR(CODE(INDEX(A578:A596,MATCH(REPT("z",255),A578:A596)))+1))),)</f>
        <v>B</v>
      </c>
      <c r="B597" s="38" t="s">
        <v>1451</v>
      </c>
      <c r="C597" s="835">
        <v>8</v>
      </c>
      <c r="D597" s="606" t="s">
        <v>199</v>
      </c>
      <c r="E597" s="572">
        <v>206.5</v>
      </c>
      <c r="F597" s="597">
        <v>14.75</v>
      </c>
      <c r="G597" s="597">
        <v>44.25</v>
      </c>
      <c r="H597" s="594">
        <v>29.5</v>
      </c>
      <c r="I597" s="573">
        <f>+E597+F597+G597+H597</f>
        <v>295</v>
      </c>
      <c r="J597" s="574">
        <f>I597*C597</f>
        <v>2360</v>
      </c>
      <c r="K597" s="575"/>
    </row>
    <row r="598" spans="1:11" s="4" customFormat="1" x14ac:dyDescent="0.2">
      <c r="A598" s="41"/>
      <c r="B598" s="38"/>
      <c r="C598" s="835"/>
      <c r="D598" s="606"/>
      <c r="E598" s="572"/>
      <c r="F598" s="598"/>
      <c r="G598" s="598"/>
      <c r="H598" s="572"/>
      <c r="I598" s="599"/>
      <c r="J598" s="600"/>
      <c r="K598" s="575"/>
    </row>
    <row r="599" spans="1:11" s="4" customFormat="1" x14ac:dyDescent="0.2">
      <c r="A599" s="28" t="str">
        <f>IF(D599&gt;0,IF(INDEX(A587:A598,MATCH(REPT("z",255),A587:A598))="H","J",IF(INDEX(A587:A598,MATCH(REPT("z",255),A587:A598))="N","P",CHAR(CODE(INDEX(A587:A598,MATCH(REPT("z",255),A587:A598)))+1))),)</f>
        <v>C</v>
      </c>
      <c r="B599" s="38" t="s">
        <v>1452</v>
      </c>
      <c r="C599" s="835">
        <v>45</v>
      </c>
      <c r="D599" s="606" t="s">
        <v>199</v>
      </c>
      <c r="E599" s="572">
        <v>424.1</v>
      </c>
      <c r="F599" s="597">
        <v>30.29</v>
      </c>
      <c r="G599" s="597">
        <v>90.88</v>
      </c>
      <c r="H599" s="594">
        <v>60.59</v>
      </c>
      <c r="I599" s="573">
        <f>+E599+F599+G599+H599</f>
        <v>605.86</v>
      </c>
      <c r="J599" s="574">
        <f>I599*C599</f>
        <v>27263.7</v>
      </c>
      <c r="K599" s="575"/>
    </row>
    <row r="600" spans="1:11" s="4" customFormat="1" x14ac:dyDescent="0.2">
      <c r="A600" s="41"/>
      <c r="B600" s="38"/>
      <c r="C600" s="835"/>
      <c r="D600" s="606"/>
      <c r="E600" s="572"/>
      <c r="F600" s="598"/>
      <c r="G600" s="598"/>
      <c r="H600" s="572"/>
      <c r="I600" s="599"/>
      <c r="J600" s="600"/>
      <c r="K600" s="575"/>
    </row>
    <row r="601" spans="1:11" s="4" customFormat="1" ht="15" x14ac:dyDescent="0.25">
      <c r="A601" s="41"/>
      <c r="B601" s="74" t="s">
        <v>1453</v>
      </c>
      <c r="C601" s="853"/>
      <c r="D601" s="609"/>
      <c r="E601" s="572"/>
      <c r="F601" s="598"/>
      <c r="G601" s="598"/>
      <c r="H601" s="572"/>
      <c r="I601" s="599"/>
      <c r="J601" s="600"/>
      <c r="K601" s="575"/>
    </row>
    <row r="602" spans="1:11" s="4" customFormat="1" ht="15" x14ac:dyDescent="0.25">
      <c r="A602" s="41"/>
      <c r="B602" s="110"/>
      <c r="C602" s="853"/>
      <c r="D602" s="609"/>
      <c r="E602" s="572"/>
      <c r="F602" s="598"/>
      <c r="G602" s="598"/>
      <c r="H602" s="572"/>
      <c r="I602" s="599"/>
      <c r="J602" s="600"/>
      <c r="K602" s="575"/>
    </row>
    <row r="603" spans="1:11" s="4" customFormat="1" x14ac:dyDescent="0.2">
      <c r="A603" s="28" t="str">
        <f>IF(D603&gt;0,IF(INDEX(A589:A602,MATCH(REPT("z",255),A589:A602))="H","J",IF(INDEX(A589:A602,MATCH(REPT("z",255),A589:A602))="N","P",CHAR(CODE(INDEX(A589:A602,MATCH(REPT("z",255),A589:A602)))+1))),)</f>
        <v>D</v>
      </c>
      <c r="B603" s="38" t="s">
        <v>1454</v>
      </c>
      <c r="C603" s="835">
        <v>2</v>
      </c>
      <c r="D603" s="606" t="s">
        <v>199</v>
      </c>
      <c r="E603" s="572">
        <v>351.56</v>
      </c>
      <c r="F603" s="597">
        <v>25.11</v>
      </c>
      <c r="G603" s="597">
        <v>75.34</v>
      </c>
      <c r="H603" s="594">
        <v>50.22</v>
      </c>
      <c r="I603" s="573">
        <f>+E603+F603+G603+H603</f>
        <v>502.23</v>
      </c>
      <c r="J603" s="574">
        <f>I603*C603</f>
        <v>1004.46</v>
      </c>
      <c r="K603" s="575"/>
    </row>
    <row r="604" spans="1:11" s="4" customFormat="1" x14ac:dyDescent="0.2">
      <c r="A604" s="41"/>
      <c r="B604" s="38"/>
      <c r="C604" s="845"/>
      <c r="D604" s="606"/>
      <c r="E604" s="572"/>
      <c r="F604" s="598"/>
      <c r="G604" s="598"/>
      <c r="H604" s="572"/>
      <c r="I604" s="599"/>
      <c r="J604" s="600"/>
      <c r="K604" s="575"/>
    </row>
    <row r="605" spans="1:11" s="4" customFormat="1" x14ac:dyDescent="0.2">
      <c r="A605" s="28" t="str">
        <f>IF(D605&gt;0,IF(INDEX(A593:A604,MATCH(REPT("z",255),A593:A604))="H","J",IF(INDEX(A593:A604,MATCH(REPT("z",255),A593:A604))="N","P",CHAR(CODE(INDEX(A593:A604,MATCH(REPT("z",255),A593:A604)))+1))),)</f>
        <v>E</v>
      </c>
      <c r="B605" s="38" t="s">
        <v>1455</v>
      </c>
      <c r="C605" s="835">
        <v>5</v>
      </c>
      <c r="D605" s="606" t="s">
        <v>199</v>
      </c>
      <c r="E605" s="572">
        <v>351.56</v>
      </c>
      <c r="F605" s="597">
        <v>25.11</v>
      </c>
      <c r="G605" s="597">
        <v>75.34</v>
      </c>
      <c r="H605" s="594">
        <v>50.22</v>
      </c>
      <c r="I605" s="573">
        <f>+E605+F605+G605+H605</f>
        <v>502.23</v>
      </c>
      <c r="J605" s="574">
        <f>I605*C605</f>
        <v>2511.15</v>
      </c>
      <c r="K605" s="575"/>
    </row>
    <row r="606" spans="1:11" s="4" customFormat="1" x14ac:dyDescent="0.2">
      <c r="A606" s="41"/>
      <c r="B606" s="38"/>
      <c r="C606" s="835"/>
      <c r="D606" s="606"/>
      <c r="E606" s="572"/>
      <c r="F606" s="598"/>
      <c r="G606" s="598"/>
      <c r="H606" s="572"/>
      <c r="I606" s="599"/>
      <c r="J606" s="600"/>
      <c r="K606" s="575"/>
    </row>
    <row r="607" spans="1:11" s="4" customFormat="1" x14ac:dyDescent="0.2">
      <c r="A607" s="28" t="str">
        <f>IF(D607&gt;0,IF(INDEX(A595:A606,MATCH(REPT("z",255),A595:A606))="H","J",IF(INDEX(A595:A606,MATCH(REPT("z",255),A595:A606))="N","P",CHAR(CODE(INDEX(A595:A606,MATCH(REPT("z",255),A595:A606)))+1))),)</f>
        <v>F</v>
      </c>
      <c r="B607" s="38" t="s">
        <v>1456</v>
      </c>
      <c r="C607" s="835">
        <v>2</v>
      </c>
      <c r="D607" s="606" t="s">
        <v>199</v>
      </c>
      <c r="E607" s="572">
        <v>351.56</v>
      </c>
      <c r="F607" s="597">
        <v>25.11</v>
      </c>
      <c r="G607" s="597">
        <v>75.34</v>
      </c>
      <c r="H607" s="594">
        <v>50.22</v>
      </c>
      <c r="I607" s="573">
        <f>+E607+F607+G607+H607</f>
        <v>502.23</v>
      </c>
      <c r="J607" s="574">
        <f>I607*C607</f>
        <v>1004.46</v>
      </c>
      <c r="K607" s="575"/>
    </row>
    <row r="608" spans="1:11" s="4" customFormat="1" x14ac:dyDescent="0.2">
      <c r="A608" s="41"/>
      <c r="B608" s="38"/>
      <c r="C608" s="835"/>
      <c r="D608" s="606"/>
      <c r="E608" s="572"/>
      <c r="F608" s="598"/>
      <c r="G608" s="598"/>
      <c r="H608" s="572"/>
      <c r="I608" s="599"/>
      <c r="J608" s="600"/>
      <c r="K608" s="575"/>
    </row>
    <row r="609" spans="1:11" s="4" customFormat="1" x14ac:dyDescent="0.2">
      <c r="A609" s="28" t="str">
        <f>IF(D609&gt;0,IF(INDEX(A597:A608,MATCH(REPT("z",255),A597:A608))="H","J",IF(INDEX(A597:A608,MATCH(REPT("z",255),A597:A608))="N","P",CHAR(CODE(INDEX(A597:A608,MATCH(REPT("z",255),A597:A608)))+1))),)</f>
        <v>G</v>
      </c>
      <c r="B609" s="38" t="s">
        <v>1457</v>
      </c>
      <c r="C609" s="835">
        <v>6</v>
      </c>
      <c r="D609" s="606" t="s">
        <v>199</v>
      </c>
      <c r="E609" s="572">
        <v>351.56</v>
      </c>
      <c r="F609" s="597">
        <v>25.11</v>
      </c>
      <c r="G609" s="597">
        <v>75.34</v>
      </c>
      <c r="H609" s="594">
        <v>50.22</v>
      </c>
      <c r="I609" s="573">
        <f>+E609+F609+G609+H609</f>
        <v>502.23</v>
      </c>
      <c r="J609" s="574">
        <f>I609*C609</f>
        <v>3013.38</v>
      </c>
      <c r="K609" s="575"/>
    </row>
    <row r="610" spans="1:11" s="4" customFormat="1" x14ac:dyDescent="0.2">
      <c r="A610" s="41"/>
      <c r="B610" s="38"/>
      <c r="C610" s="835"/>
      <c r="D610" s="606"/>
      <c r="E610" s="572"/>
      <c r="F610" s="598"/>
      <c r="G610" s="598"/>
      <c r="H610" s="572"/>
      <c r="I610" s="599"/>
      <c r="J610" s="600"/>
      <c r="K610" s="575"/>
    </row>
    <row r="611" spans="1:11" s="4" customFormat="1" x14ac:dyDescent="0.2">
      <c r="A611" s="41"/>
      <c r="B611" s="74" t="s">
        <v>1458</v>
      </c>
      <c r="C611" s="845"/>
      <c r="D611" s="606"/>
      <c r="E611" s="572"/>
      <c r="F611" s="598"/>
      <c r="G611" s="598"/>
      <c r="H611" s="572"/>
      <c r="I611" s="599"/>
      <c r="J611" s="600"/>
      <c r="K611" s="575"/>
    </row>
    <row r="612" spans="1:11" s="4" customFormat="1" x14ac:dyDescent="0.2">
      <c r="A612" s="41"/>
      <c r="B612" s="110"/>
      <c r="C612" s="835"/>
      <c r="D612" s="606"/>
      <c r="E612" s="572"/>
      <c r="F612" s="598"/>
      <c r="G612" s="598"/>
      <c r="H612" s="572"/>
      <c r="I612" s="599"/>
      <c r="J612" s="600"/>
      <c r="K612" s="575"/>
    </row>
    <row r="613" spans="1:11" s="4" customFormat="1" x14ac:dyDescent="0.2">
      <c r="A613" s="28" t="str">
        <f>IF(D613&gt;0,IF(INDEX(A601:A612,MATCH(REPT("z",255),A601:A612))="H","J",IF(INDEX(A601:A612,MATCH(REPT("z",255),A601:A612))="N","P",CHAR(CODE(INDEX(A601:A612,MATCH(REPT("z",255),A601:A612)))+1))),)</f>
        <v>H</v>
      </c>
      <c r="B613" s="38" t="s">
        <v>1459</v>
      </c>
      <c r="C613" s="835">
        <v>8</v>
      </c>
      <c r="D613" s="606" t="s">
        <v>199</v>
      </c>
      <c r="E613" s="572">
        <v>351.56</v>
      </c>
      <c r="F613" s="597">
        <v>25.11</v>
      </c>
      <c r="G613" s="597">
        <v>75.34</v>
      </c>
      <c r="H613" s="594">
        <v>50.22</v>
      </c>
      <c r="I613" s="573">
        <f>+E613+F613+G613+H613</f>
        <v>502.23</v>
      </c>
      <c r="J613" s="574">
        <f>I613*C613</f>
        <v>4017.84</v>
      </c>
      <c r="K613" s="575"/>
    </row>
    <row r="614" spans="1:11" s="4" customFormat="1" x14ac:dyDescent="0.2">
      <c r="A614" s="41"/>
      <c r="B614" s="38"/>
      <c r="C614" s="835"/>
      <c r="D614" s="606"/>
      <c r="E614" s="572"/>
      <c r="F614" s="598"/>
      <c r="G614" s="598"/>
      <c r="H614" s="572"/>
      <c r="I614" s="599"/>
      <c r="J614" s="600"/>
      <c r="K614" s="575"/>
    </row>
    <row r="615" spans="1:11" s="4" customFormat="1" x14ac:dyDescent="0.2">
      <c r="A615" s="28" t="str">
        <f>IF(D615&gt;0,IF(INDEX(A603:A614,MATCH(REPT("z",255),A603:A614))="H","J",IF(INDEX(A603:A614,MATCH(REPT("z",255),A603:A614))="N","P",CHAR(CODE(INDEX(A603:A614,MATCH(REPT("z",255),A603:A614)))+1))),)</f>
        <v>J</v>
      </c>
      <c r="B615" s="38" t="s">
        <v>1460</v>
      </c>
      <c r="C615" s="835">
        <v>23</v>
      </c>
      <c r="D615" s="606" t="s">
        <v>199</v>
      </c>
      <c r="E615" s="572">
        <v>351.56</v>
      </c>
      <c r="F615" s="597">
        <v>25.11</v>
      </c>
      <c r="G615" s="597">
        <v>75.34</v>
      </c>
      <c r="H615" s="594">
        <v>50.22</v>
      </c>
      <c r="I615" s="573">
        <f>+E615+F615+G615+H615</f>
        <v>502.23</v>
      </c>
      <c r="J615" s="574">
        <f>I615*C615</f>
        <v>11551.29</v>
      </c>
      <c r="K615" s="575"/>
    </row>
    <row r="616" spans="1:11" s="4" customFormat="1" x14ac:dyDescent="0.2">
      <c r="A616" s="41"/>
      <c r="B616" s="38"/>
      <c r="C616" s="835"/>
      <c r="D616" s="606"/>
      <c r="E616" s="572"/>
      <c r="F616" s="598"/>
      <c r="G616" s="598"/>
      <c r="H616" s="572"/>
      <c r="I616" s="599"/>
      <c r="J616" s="600"/>
      <c r="K616" s="575"/>
    </row>
    <row r="617" spans="1:11" s="4" customFormat="1" x14ac:dyDescent="0.2">
      <c r="A617" s="28" t="str">
        <f>IF(D617&gt;0,IF(INDEX(A605:A616,MATCH(REPT("z",255),A605:A616))="H","J",IF(INDEX(A605:A616,MATCH(REPT("z",255),A605:A616))="N","P",CHAR(CODE(INDEX(A605:A616,MATCH(REPT("z",255),A605:A616)))+1))),)</f>
        <v>K</v>
      </c>
      <c r="B617" s="38" t="s">
        <v>1461</v>
      </c>
      <c r="C617" s="835">
        <v>67</v>
      </c>
      <c r="D617" s="606" t="s">
        <v>199</v>
      </c>
      <c r="E617" s="572">
        <v>351.56</v>
      </c>
      <c r="F617" s="597">
        <v>25.11</v>
      </c>
      <c r="G617" s="597">
        <v>75.34</v>
      </c>
      <c r="H617" s="594">
        <v>50.22</v>
      </c>
      <c r="I617" s="573">
        <f>+E617+F617+G617+H617</f>
        <v>502.23</v>
      </c>
      <c r="J617" s="574">
        <f>I617*C617</f>
        <v>33649.410000000003</v>
      </c>
      <c r="K617" s="575"/>
    </row>
    <row r="618" spans="1:11" s="4" customFormat="1" x14ac:dyDescent="0.2">
      <c r="A618" s="41"/>
      <c r="B618" s="38"/>
      <c r="C618" s="835"/>
      <c r="D618" s="606"/>
      <c r="E618" s="572"/>
      <c r="F618" s="598"/>
      <c r="G618" s="598"/>
      <c r="H618" s="572"/>
      <c r="I618" s="599"/>
      <c r="J618" s="600"/>
      <c r="K618" s="575"/>
    </row>
    <row r="619" spans="1:11" s="4" customFormat="1" x14ac:dyDescent="0.2">
      <c r="A619" s="41"/>
      <c r="B619" s="38"/>
      <c r="C619" s="835"/>
      <c r="D619" s="606"/>
      <c r="E619" s="572"/>
      <c r="F619" s="598"/>
      <c r="G619" s="598"/>
      <c r="H619" s="572"/>
      <c r="I619" s="599"/>
      <c r="J619" s="627"/>
      <c r="K619" s="575"/>
    </row>
    <row r="620" spans="1:11" s="4" customFormat="1" hidden="1" x14ac:dyDescent="0.2">
      <c r="A620" s="41"/>
      <c r="B620" s="38"/>
      <c r="C620" s="835"/>
      <c r="D620" s="606"/>
      <c r="E620" s="572"/>
      <c r="F620" s="598"/>
      <c r="G620" s="598"/>
      <c r="H620" s="572"/>
      <c r="I620" s="599"/>
      <c r="J620" s="627"/>
      <c r="K620" s="575"/>
    </row>
    <row r="621" spans="1:11" s="4" customFormat="1" hidden="1" x14ac:dyDescent="0.2">
      <c r="A621" s="41"/>
      <c r="B621" s="38"/>
      <c r="C621" s="835"/>
      <c r="D621" s="606"/>
      <c r="E621" s="572"/>
      <c r="F621" s="598"/>
      <c r="G621" s="598"/>
      <c r="H621" s="572"/>
      <c r="I621" s="599"/>
      <c r="J621" s="627"/>
      <c r="K621" s="575"/>
    </row>
    <row r="622" spans="1:11" s="4" customFormat="1" x14ac:dyDescent="0.2">
      <c r="A622" s="41"/>
      <c r="B622" s="38"/>
      <c r="C622" s="835"/>
      <c r="D622" s="606"/>
      <c r="E622" s="572"/>
      <c r="F622" s="598"/>
      <c r="G622" s="598"/>
      <c r="H622" s="572"/>
      <c r="I622" s="599"/>
      <c r="J622" s="627"/>
      <c r="K622" s="575"/>
    </row>
    <row r="623" spans="1:11" s="4" customFormat="1" x14ac:dyDescent="0.2">
      <c r="A623" s="41"/>
      <c r="B623" s="38"/>
      <c r="C623" s="835"/>
      <c r="D623" s="606"/>
      <c r="E623" s="572"/>
      <c r="F623" s="598"/>
      <c r="G623" s="598"/>
      <c r="H623" s="572"/>
      <c r="I623" s="599"/>
      <c r="J623" s="627"/>
      <c r="K623" s="575"/>
    </row>
    <row r="624" spans="1:11" s="4" customFormat="1" x14ac:dyDescent="0.2">
      <c r="A624" s="41"/>
      <c r="B624" s="38"/>
      <c r="C624" s="835"/>
      <c r="D624" s="606"/>
      <c r="E624" s="572"/>
      <c r="F624" s="598"/>
      <c r="G624" s="598"/>
      <c r="H624" s="572"/>
      <c r="I624" s="599"/>
      <c r="J624" s="627"/>
      <c r="K624" s="575"/>
    </row>
    <row r="625" spans="1:11" s="4" customFormat="1" ht="12" customHeight="1" x14ac:dyDescent="0.2">
      <c r="A625" s="41"/>
      <c r="B625" s="38"/>
      <c r="C625" s="835"/>
      <c r="D625" s="606"/>
      <c r="E625" s="572"/>
      <c r="F625" s="598"/>
      <c r="G625" s="598"/>
      <c r="H625" s="572"/>
      <c r="I625" s="599"/>
      <c r="J625" s="627"/>
      <c r="K625" s="575"/>
    </row>
    <row r="626" spans="1:11" ht="15.75" thickBot="1" x14ac:dyDescent="0.3">
      <c r="A626" s="54"/>
      <c r="B626" s="56" t="s">
        <v>111</v>
      </c>
      <c r="C626" s="836"/>
      <c r="D626" s="611"/>
      <c r="E626" s="603"/>
      <c r="F626" s="602"/>
      <c r="G626" s="602"/>
      <c r="H626" s="603"/>
      <c r="I626" s="604"/>
      <c r="J626" s="604">
        <f>SUM(J588:J625)</f>
        <v>87399.65</v>
      </c>
      <c r="K626" s="577">
        <v>16</v>
      </c>
    </row>
    <row r="627" spans="1:11" s="4" customFormat="1" ht="15" thickTop="1" x14ac:dyDescent="0.2">
      <c r="A627" s="41"/>
      <c r="B627" s="38"/>
      <c r="C627" s="845"/>
      <c r="D627" s="606"/>
      <c r="E627" s="572"/>
      <c r="F627" s="598"/>
      <c r="G627" s="598"/>
      <c r="H627" s="572"/>
      <c r="I627" s="599"/>
      <c r="J627" s="600"/>
      <c r="K627" s="575"/>
    </row>
    <row r="628" spans="1:11" s="4" customFormat="1" ht="15" x14ac:dyDescent="0.2">
      <c r="A628" s="41"/>
      <c r="B628" s="366" t="s">
        <v>1447</v>
      </c>
      <c r="C628" s="835"/>
      <c r="D628" s="606"/>
      <c r="E628" s="572"/>
      <c r="F628" s="598"/>
      <c r="G628" s="598"/>
      <c r="H628" s="572"/>
      <c r="I628" s="599"/>
      <c r="J628" s="600"/>
      <c r="K628" s="575"/>
    </row>
    <row r="629" spans="1:11" s="4" customFormat="1" ht="15" x14ac:dyDescent="0.2">
      <c r="A629" s="41"/>
      <c r="B629" s="60"/>
      <c r="C629" s="845"/>
      <c r="D629" s="606"/>
      <c r="E629" s="572"/>
      <c r="F629" s="598"/>
      <c r="G629" s="598"/>
      <c r="H629" s="572"/>
      <c r="I629" s="599"/>
      <c r="J629" s="600"/>
      <c r="K629" s="575"/>
    </row>
    <row r="630" spans="1:11" s="4" customFormat="1" ht="28.5" x14ac:dyDescent="0.2">
      <c r="A630" s="41"/>
      <c r="B630" s="34" t="s">
        <v>1424</v>
      </c>
      <c r="C630" s="845"/>
      <c r="D630" s="606"/>
      <c r="E630" s="572"/>
      <c r="F630" s="598"/>
      <c r="G630" s="598"/>
      <c r="H630" s="572"/>
      <c r="I630" s="599"/>
      <c r="J630" s="600"/>
      <c r="K630" s="575"/>
    </row>
    <row r="631" spans="1:11" s="4" customFormat="1" x14ac:dyDescent="0.2">
      <c r="A631" s="41"/>
      <c r="B631" s="38"/>
      <c r="C631" s="835"/>
      <c r="D631" s="606"/>
      <c r="E631" s="572"/>
      <c r="F631" s="598"/>
      <c r="G631" s="598"/>
      <c r="H631" s="572"/>
      <c r="I631" s="599"/>
      <c r="J631" s="600"/>
      <c r="K631" s="575"/>
    </row>
    <row r="632" spans="1:11" s="4" customFormat="1" x14ac:dyDescent="0.2">
      <c r="A632" s="41"/>
      <c r="B632" s="74" t="s">
        <v>1462</v>
      </c>
      <c r="C632" s="835"/>
      <c r="D632" s="606"/>
      <c r="E632" s="572"/>
      <c r="F632" s="598"/>
      <c r="G632" s="598"/>
      <c r="H632" s="572"/>
      <c r="I632" s="599"/>
      <c r="J632" s="600"/>
      <c r="K632" s="575"/>
    </row>
    <row r="633" spans="1:11" s="4" customFormat="1" x14ac:dyDescent="0.2">
      <c r="A633" s="41"/>
      <c r="B633" s="110"/>
      <c r="C633" s="835"/>
      <c r="D633" s="606"/>
      <c r="E633" s="572"/>
      <c r="F633" s="598"/>
      <c r="G633" s="598"/>
      <c r="H633" s="572"/>
      <c r="I633" s="599"/>
      <c r="J633" s="600"/>
      <c r="K633" s="575"/>
    </row>
    <row r="634" spans="1:11" s="4" customFormat="1" x14ac:dyDescent="0.2">
      <c r="A634" s="28" t="s">
        <v>77</v>
      </c>
      <c r="B634" s="38" t="s">
        <v>1463</v>
      </c>
      <c r="C634" s="835">
        <v>12</v>
      </c>
      <c r="D634" s="606" t="s">
        <v>199</v>
      </c>
      <c r="E634" s="572">
        <v>351.56</v>
      </c>
      <c r="F634" s="597">
        <v>25.11</v>
      </c>
      <c r="G634" s="597">
        <v>75.34</v>
      </c>
      <c r="H634" s="594">
        <v>50.22</v>
      </c>
      <c r="I634" s="573">
        <f>+E634+F634+G634+H634</f>
        <v>502.23</v>
      </c>
      <c r="J634" s="574">
        <f>I634*C634</f>
        <v>6026.76</v>
      </c>
      <c r="K634" s="575"/>
    </row>
    <row r="635" spans="1:11" s="4" customFormat="1" x14ac:dyDescent="0.2">
      <c r="A635" s="41"/>
      <c r="B635" s="38"/>
      <c r="C635" s="835"/>
      <c r="D635" s="606"/>
      <c r="E635" s="572"/>
      <c r="F635" s="598"/>
      <c r="G635" s="598"/>
      <c r="H635" s="572"/>
      <c r="I635" s="599"/>
      <c r="J635" s="600"/>
      <c r="K635" s="575"/>
    </row>
    <row r="636" spans="1:11" s="4" customFormat="1" x14ac:dyDescent="0.2">
      <c r="A636" s="41"/>
      <c r="B636" s="74" t="s">
        <v>1464</v>
      </c>
      <c r="C636" s="835"/>
      <c r="D636" s="606"/>
      <c r="E636" s="572"/>
      <c r="F636" s="598"/>
      <c r="G636" s="598"/>
      <c r="H636" s="572"/>
      <c r="I636" s="599"/>
      <c r="J636" s="600"/>
      <c r="K636" s="575"/>
    </row>
    <row r="637" spans="1:11" s="4" customFormat="1" x14ac:dyDescent="0.2">
      <c r="A637" s="41"/>
      <c r="B637" s="110"/>
      <c r="C637" s="835"/>
      <c r="D637" s="606"/>
      <c r="E637" s="572"/>
      <c r="F637" s="598"/>
      <c r="G637" s="598"/>
      <c r="H637" s="572"/>
      <c r="I637" s="599"/>
      <c r="J637" s="600"/>
      <c r="K637" s="575"/>
    </row>
    <row r="638" spans="1:11" s="4" customFormat="1" x14ac:dyDescent="0.2">
      <c r="A638" s="28" t="str">
        <f>IF(D638&gt;0,IF(INDEX(A618:A637,MATCH(REPT("z",255),A618:A637))="H","J",IF(INDEX(A618:A637,MATCH(REPT("z",255),A618:A637))="N","P",CHAR(CODE(INDEX(A618:A637,MATCH(REPT("z",255),A618:A637)))+1))),)</f>
        <v>B</v>
      </c>
      <c r="B638" s="38" t="s">
        <v>1465</v>
      </c>
      <c r="C638" s="835">
        <v>6</v>
      </c>
      <c r="D638" s="606" t="s">
        <v>199</v>
      </c>
      <c r="E638" s="572">
        <v>351.56</v>
      </c>
      <c r="F638" s="597">
        <v>25.11</v>
      </c>
      <c r="G638" s="597">
        <v>75.34</v>
      </c>
      <c r="H638" s="594">
        <v>50.22</v>
      </c>
      <c r="I638" s="573">
        <f>+E638+F638+G638+H638</f>
        <v>502.23</v>
      </c>
      <c r="J638" s="574">
        <f>I638*C638</f>
        <v>3013.38</v>
      </c>
      <c r="K638" s="575"/>
    </row>
    <row r="639" spans="1:11" s="4" customFormat="1" x14ac:dyDescent="0.2">
      <c r="A639" s="41"/>
      <c r="B639" s="38"/>
      <c r="C639" s="835"/>
      <c r="D639" s="606"/>
      <c r="E639" s="572"/>
      <c r="F639" s="598"/>
      <c r="G639" s="598"/>
      <c r="H639" s="572"/>
      <c r="I639" s="599"/>
      <c r="J639" s="600"/>
      <c r="K639" s="575"/>
    </row>
    <row r="640" spans="1:11" s="4" customFormat="1" x14ac:dyDescent="0.2">
      <c r="A640" s="41"/>
      <c r="B640" s="74" t="s">
        <v>1466</v>
      </c>
      <c r="C640" s="835"/>
      <c r="D640" s="606"/>
      <c r="E640" s="572"/>
      <c r="F640" s="598"/>
      <c r="G640" s="598"/>
      <c r="H640" s="572"/>
      <c r="I640" s="599"/>
      <c r="J640" s="600"/>
      <c r="K640" s="575"/>
    </row>
    <row r="641" spans="1:11" s="4" customFormat="1" x14ac:dyDescent="0.2">
      <c r="A641" s="41"/>
      <c r="B641" s="110"/>
      <c r="C641" s="835"/>
      <c r="D641" s="606"/>
      <c r="E641" s="572"/>
      <c r="F641" s="598"/>
      <c r="G641" s="598"/>
      <c r="H641" s="572"/>
      <c r="I641" s="599"/>
      <c r="J641" s="600"/>
      <c r="K641" s="575"/>
    </row>
    <row r="642" spans="1:11" s="4" customFormat="1" x14ac:dyDescent="0.2">
      <c r="A642" s="28" t="str">
        <f>IF(D642&gt;0,IF(INDEX(A625:A641,MATCH(REPT("z",255),A625:A641))="H","J",IF(INDEX(A625:A641,MATCH(REPT("z",255),A625:A641))="N","P",CHAR(CODE(INDEX(A625:A641,MATCH(REPT("z",255),A625:A641)))+1))),)</f>
        <v>C</v>
      </c>
      <c r="B642" s="127" t="s">
        <v>1467</v>
      </c>
      <c r="C642" s="835">
        <v>62</v>
      </c>
      <c r="D642" s="606" t="s">
        <v>199</v>
      </c>
      <c r="E642" s="605">
        <v>0</v>
      </c>
      <c r="F642" s="605">
        <v>0</v>
      </c>
      <c r="G642" s="605">
        <v>0</v>
      </c>
      <c r="H642" s="605">
        <v>3026.19</v>
      </c>
      <c r="I642" s="573">
        <f>+E642+F642+G642+H642</f>
        <v>3026.19</v>
      </c>
      <c r="J642" s="630">
        <f>I642*C642</f>
        <v>187623.78</v>
      </c>
      <c r="K642" s="544">
        <v>187623.78</v>
      </c>
    </row>
    <row r="643" spans="1:11" s="4" customFormat="1" x14ac:dyDescent="0.2">
      <c r="A643" s="41"/>
      <c r="B643" s="38"/>
      <c r="C643" s="835"/>
      <c r="D643" s="606"/>
      <c r="E643" s="572"/>
      <c r="F643" s="598"/>
      <c r="G643" s="598"/>
      <c r="H643" s="572"/>
      <c r="I643" s="599"/>
      <c r="J643" s="600"/>
      <c r="K643" s="575"/>
    </row>
    <row r="644" spans="1:11" s="4" customFormat="1" ht="15.75" customHeight="1" x14ac:dyDescent="0.2">
      <c r="A644" s="41"/>
      <c r="B644" s="60" t="s">
        <v>1468</v>
      </c>
      <c r="C644" s="835"/>
      <c r="D644" s="606"/>
      <c r="E644" s="572"/>
      <c r="F644" s="598"/>
      <c r="G644" s="598"/>
      <c r="H644" s="572"/>
      <c r="I644" s="599"/>
      <c r="J644" s="600"/>
      <c r="K644" s="575"/>
    </row>
    <row r="645" spans="1:11" s="4" customFormat="1" ht="15" x14ac:dyDescent="0.2">
      <c r="A645" s="41"/>
      <c r="B645" s="60"/>
      <c r="C645" s="835"/>
      <c r="D645" s="606"/>
      <c r="E645" s="572"/>
      <c r="F645" s="598"/>
      <c r="G645" s="598"/>
      <c r="H645" s="572"/>
      <c r="I645" s="599"/>
      <c r="J645" s="600"/>
      <c r="K645" s="575"/>
    </row>
    <row r="646" spans="1:11" s="4" customFormat="1" ht="28.5" x14ac:dyDescent="0.2">
      <c r="A646" s="28" t="str">
        <f>IF(D646&gt;0,IF(INDEX(A628:A644,MATCH(REPT("z",255),A628:A644))="H","J",IF(INDEX(A628:A644,MATCH(REPT("z",255),A628:A644))="N","P",CHAR(CODE(INDEX(A628:A644,MATCH(REPT("z",255),A628:A644)))+1))),)</f>
        <v>D</v>
      </c>
      <c r="B646" s="75" t="s">
        <v>1469</v>
      </c>
      <c r="C646" s="835">
        <v>21</v>
      </c>
      <c r="D646" s="606" t="s">
        <v>199</v>
      </c>
      <c r="E646" s="572">
        <v>2158.1999999999998</v>
      </c>
      <c r="F646" s="597">
        <v>154.16</v>
      </c>
      <c r="G646" s="597">
        <v>462.47</v>
      </c>
      <c r="H646" s="594">
        <v>308.31</v>
      </c>
      <c r="I646" s="573">
        <f>+E646+F646+G646+H646</f>
        <v>3083.14</v>
      </c>
      <c r="J646" s="574">
        <f>I646*C646</f>
        <v>64745.94</v>
      </c>
      <c r="K646" s="575"/>
    </row>
    <row r="647" spans="1:11" s="4" customFormat="1" x14ac:dyDescent="0.2">
      <c r="A647" s="41"/>
      <c r="B647" s="38"/>
      <c r="C647" s="835"/>
      <c r="D647" s="606"/>
      <c r="E647" s="572"/>
      <c r="F647" s="598"/>
      <c r="G647" s="598"/>
      <c r="H647" s="572"/>
      <c r="I647" s="599"/>
      <c r="J647" s="600"/>
      <c r="K647" s="575"/>
    </row>
    <row r="648" spans="1:11" s="4" customFormat="1" ht="14.25" customHeight="1" x14ac:dyDescent="0.2">
      <c r="A648" s="41"/>
      <c r="B648" s="60" t="s">
        <v>1470</v>
      </c>
      <c r="C648" s="835"/>
      <c r="D648" s="606"/>
      <c r="E648" s="572"/>
      <c r="F648" s="598"/>
      <c r="G648" s="598"/>
      <c r="H648" s="572"/>
      <c r="I648" s="599"/>
      <c r="J648" s="600"/>
      <c r="K648" s="575"/>
    </row>
    <row r="649" spans="1:11" s="4" customFormat="1" x14ac:dyDescent="0.2">
      <c r="A649" s="41"/>
      <c r="B649" s="38"/>
      <c r="C649" s="835"/>
      <c r="D649" s="606"/>
      <c r="E649" s="572"/>
      <c r="F649" s="598"/>
      <c r="G649" s="598"/>
      <c r="H649" s="572"/>
      <c r="I649" s="599"/>
      <c r="J649" s="600"/>
      <c r="K649" s="575"/>
    </row>
    <row r="650" spans="1:11" s="4" customFormat="1" ht="57" x14ac:dyDescent="0.2">
      <c r="A650" s="28" t="str">
        <f>IF(D650&gt;0,IF(INDEX(A638:A649,MATCH(REPT("z",255),A638:A649))="H","J",IF(INDEX(A638:A649,MATCH(REPT("z",255),A638:A649))="N","P",CHAR(CODE(INDEX(A638:A649,MATCH(REPT("z",255),A638:A649)))+1))),)</f>
        <v>E</v>
      </c>
      <c r="B650" s="75" t="s">
        <v>1471</v>
      </c>
      <c r="C650" s="835">
        <v>2</v>
      </c>
      <c r="D650" s="606" t="s">
        <v>199</v>
      </c>
      <c r="E650" s="572">
        <v>13585.96</v>
      </c>
      <c r="F650" s="597">
        <v>970.43</v>
      </c>
      <c r="G650" s="597">
        <v>2911.28</v>
      </c>
      <c r="H650" s="594">
        <v>1940.85</v>
      </c>
      <c r="I650" s="573">
        <f>+E650+F650+G650+H650</f>
        <v>19408.52</v>
      </c>
      <c r="J650" s="574">
        <f>I650*C650</f>
        <v>38817.040000000001</v>
      </c>
      <c r="K650" s="575"/>
    </row>
    <row r="651" spans="1:11" s="12" customFormat="1" x14ac:dyDescent="0.2">
      <c r="A651" s="1"/>
      <c r="B651" s="2"/>
      <c r="C651" s="835"/>
      <c r="D651" s="594"/>
      <c r="E651" s="598"/>
      <c r="F651" s="598"/>
      <c r="G651" s="598"/>
      <c r="H651" s="572"/>
      <c r="I651" s="614"/>
      <c r="J651" s="600"/>
      <c r="K651" s="632"/>
    </row>
    <row r="652" spans="1:11" s="12" customFormat="1" x14ac:dyDescent="0.2">
      <c r="A652" s="1"/>
      <c r="B652" s="2"/>
      <c r="C652" s="835"/>
      <c r="D652" s="594"/>
      <c r="E652" s="598"/>
      <c r="F652" s="598"/>
      <c r="G652" s="598"/>
      <c r="H652" s="572"/>
      <c r="I652" s="614"/>
      <c r="J652" s="600"/>
      <c r="K652" s="632"/>
    </row>
    <row r="653" spans="1:11" s="12" customFormat="1" hidden="1" x14ac:dyDescent="0.2">
      <c r="A653" s="1"/>
      <c r="B653" s="2"/>
      <c r="C653" s="835"/>
      <c r="D653" s="594"/>
      <c r="E653" s="598"/>
      <c r="F653" s="598"/>
      <c r="G653" s="598"/>
      <c r="H653" s="572"/>
      <c r="I653" s="614"/>
      <c r="J653" s="600"/>
      <c r="K653" s="632"/>
    </row>
    <row r="654" spans="1:11" s="12" customFormat="1" hidden="1" x14ac:dyDescent="0.2">
      <c r="A654" s="1"/>
      <c r="B654" s="2"/>
      <c r="C654" s="835"/>
      <c r="D654" s="594"/>
      <c r="E654" s="598"/>
      <c r="F654" s="598"/>
      <c r="G654" s="598"/>
      <c r="H654" s="572"/>
      <c r="I654" s="614"/>
      <c r="J654" s="600"/>
      <c r="K654" s="632"/>
    </row>
    <row r="655" spans="1:11" s="12" customFormat="1" x14ac:dyDescent="0.2">
      <c r="A655" s="1"/>
      <c r="B655" s="2"/>
      <c r="C655" s="835"/>
      <c r="D655" s="594"/>
      <c r="E655" s="598"/>
      <c r="F655" s="598"/>
      <c r="G655" s="598"/>
      <c r="H655" s="572"/>
      <c r="I655" s="614"/>
      <c r="J655" s="600"/>
      <c r="K655" s="632"/>
    </row>
    <row r="656" spans="1:11" s="12" customFormat="1" x14ac:dyDescent="0.2">
      <c r="A656" s="1"/>
      <c r="B656" s="2"/>
      <c r="C656" s="835"/>
      <c r="D656" s="594"/>
      <c r="E656" s="598"/>
      <c r="F656" s="598"/>
      <c r="G656" s="598"/>
      <c r="H656" s="572"/>
      <c r="I656" s="614"/>
      <c r="J656" s="600"/>
      <c r="K656" s="632"/>
    </row>
    <row r="657" spans="1:11" s="12" customFormat="1" x14ac:dyDescent="0.2">
      <c r="A657" s="1"/>
      <c r="B657" s="2"/>
      <c r="C657" s="835"/>
      <c r="D657" s="594"/>
      <c r="E657" s="598"/>
      <c r="F657" s="598"/>
      <c r="G657" s="598"/>
      <c r="H657" s="572"/>
      <c r="I657" s="614"/>
      <c r="J657" s="600"/>
      <c r="K657" s="632"/>
    </row>
    <row r="658" spans="1:11" s="12" customFormat="1" x14ac:dyDescent="0.2">
      <c r="A658" s="1"/>
      <c r="B658" s="2"/>
      <c r="C658" s="835"/>
      <c r="D658" s="594"/>
      <c r="E658" s="598"/>
      <c r="F658" s="598"/>
      <c r="G658" s="598"/>
      <c r="H658" s="572"/>
      <c r="I658" s="614"/>
      <c r="J658" s="600"/>
      <c r="K658" s="632"/>
    </row>
    <row r="659" spans="1:11" s="12" customFormat="1" x14ac:dyDescent="0.2">
      <c r="A659" s="1"/>
      <c r="B659" s="2"/>
      <c r="C659" s="835"/>
      <c r="D659" s="594"/>
      <c r="E659" s="598"/>
      <c r="F659" s="598"/>
      <c r="G659" s="598"/>
      <c r="H659" s="572"/>
      <c r="I659" s="614"/>
      <c r="J659" s="600"/>
      <c r="K659" s="632"/>
    </row>
    <row r="660" spans="1:11" s="12" customFormat="1" ht="11.25" customHeight="1" x14ac:dyDescent="0.2">
      <c r="A660" s="1"/>
      <c r="B660" s="2"/>
      <c r="C660" s="835"/>
      <c r="D660" s="594"/>
      <c r="E660" s="598"/>
      <c r="F660" s="598"/>
      <c r="G660" s="598"/>
      <c r="H660" s="572"/>
      <c r="I660" s="614"/>
      <c r="J660" s="600"/>
      <c r="K660" s="632"/>
    </row>
    <row r="661" spans="1:11" ht="15.75" thickBot="1" x14ac:dyDescent="0.3">
      <c r="A661" s="31"/>
      <c r="B661" s="56" t="s">
        <v>111</v>
      </c>
      <c r="C661" s="836"/>
      <c r="D661" s="611"/>
      <c r="E661" s="603"/>
      <c r="F661" s="602"/>
      <c r="G661" s="602"/>
      <c r="H661" s="603"/>
      <c r="I661" s="604"/>
      <c r="J661" s="604">
        <f>SUM(J627:J660)</f>
        <v>300226.90000000002</v>
      </c>
      <c r="K661" s="577">
        <v>17</v>
      </c>
    </row>
    <row r="662" spans="1:11" s="12" customFormat="1" ht="15" thickTop="1" x14ac:dyDescent="0.2">
      <c r="A662" s="1"/>
      <c r="B662" s="2"/>
      <c r="C662" s="835"/>
      <c r="D662" s="594"/>
      <c r="E662" s="598"/>
      <c r="F662" s="598"/>
      <c r="G662" s="598"/>
      <c r="H662" s="572"/>
      <c r="I662" s="614"/>
      <c r="J662" s="600"/>
      <c r="K662" s="632"/>
    </row>
    <row r="663" spans="1:11" s="12" customFormat="1" ht="15" x14ac:dyDescent="0.2">
      <c r="A663" s="1"/>
      <c r="B663" s="29" t="s">
        <v>1472</v>
      </c>
      <c r="C663" s="835"/>
      <c r="D663" s="594"/>
      <c r="E663" s="598"/>
      <c r="F663" s="598"/>
      <c r="G663" s="598"/>
      <c r="H663" s="572"/>
      <c r="I663" s="614"/>
      <c r="J663" s="600"/>
      <c r="K663" s="632"/>
    </row>
    <row r="664" spans="1:11" s="4" customFormat="1" ht="12.6" customHeight="1" x14ac:dyDescent="0.2">
      <c r="A664" s="42"/>
      <c r="B664" s="2"/>
      <c r="C664" s="835"/>
      <c r="D664" s="606"/>
      <c r="E664" s="572"/>
      <c r="F664" s="598"/>
      <c r="G664" s="598"/>
      <c r="H664" s="572"/>
      <c r="I664" s="614"/>
      <c r="J664" s="600"/>
      <c r="K664" s="575"/>
    </row>
    <row r="665" spans="1:11" s="4" customFormat="1" ht="59.25" customHeight="1" x14ac:dyDescent="0.2">
      <c r="A665" s="42"/>
      <c r="B665" s="74" t="s">
        <v>1473</v>
      </c>
      <c r="C665" s="845"/>
      <c r="D665" s="606"/>
      <c r="E665" s="572"/>
      <c r="F665" s="598"/>
      <c r="G665" s="598"/>
      <c r="H665" s="572"/>
      <c r="I665" s="614"/>
      <c r="J665" s="600"/>
      <c r="K665" s="575"/>
    </row>
    <row r="666" spans="1:11" s="4" customFormat="1" ht="12.6" customHeight="1" x14ac:dyDescent="0.2">
      <c r="A666" s="42"/>
      <c r="B666" s="68"/>
      <c r="C666" s="845"/>
      <c r="D666" s="606"/>
      <c r="E666" s="572"/>
      <c r="F666" s="598"/>
      <c r="G666" s="598"/>
      <c r="H666" s="572"/>
      <c r="I666" s="614"/>
      <c r="J666" s="600"/>
      <c r="K666" s="575"/>
    </row>
    <row r="667" spans="1:11" s="4" customFormat="1" x14ac:dyDescent="0.2">
      <c r="A667" s="1" t="s">
        <v>77</v>
      </c>
      <c r="B667" s="68" t="s">
        <v>1474</v>
      </c>
      <c r="C667" s="845">
        <v>62</v>
      </c>
      <c r="D667" s="594" t="s">
        <v>199</v>
      </c>
      <c r="E667" s="572">
        <v>607.12</v>
      </c>
      <c r="F667" s="597">
        <v>43.37</v>
      </c>
      <c r="G667" s="597">
        <v>130.1</v>
      </c>
      <c r="H667" s="594">
        <v>86.73</v>
      </c>
      <c r="I667" s="573">
        <f>+E667+F667+G667+H667</f>
        <v>867.32</v>
      </c>
      <c r="J667" s="574">
        <f>I667*C667</f>
        <v>53773.84</v>
      </c>
      <c r="K667" s="575"/>
    </row>
    <row r="668" spans="1:11" s="4" customFormat="1" ht="12.6" customHeight="1" x14ac:dyDescent="0.2">
      <c r="A668" s="42"/>
      <c r="B668" s="68"/>
      <c r="C668" s="845"/>
      <c r="D668" s="606"/>
      <c r="E668" s="572"/>
      <c r="F668" s="598"/>
      <c r="G668" s="598"/>
      <c r="H668" s="572"/>
      <c r="I668" s="614"/>
      <c r="J668" s="600"/>
      <c r="K668" s="575"/>
    </row>
    <row r="669" spans="1:11" s="4" customFormat="1" x14ac:dyDescent="0.2">
      <c r="A669" s="1" t="s">
        <v>78</v>
      </c>
      <c r="B669" s="68" t="s">
        <v>1475</v>
      </c>
      <c r="C669" s="845">
        <v>206</v>
      </c>
      <c r="D669" s="594" t="s">
        <v>199</v>
      </c>
      <c r="E669" s="572">
        <v>777.55</v>
      </c>
      <c r="F669" s="597">
        <v>55.54</v>
      </c>
      <c r="G669" s="597">
        <v>166.62</v>
      </c>
      <c r="H669" s="594">
        <v>111.08</v>
      </c>
      <c r="I669" s="573">
        <f>+E669+F669+G669+H669</f>
        <v>1110.79</v>
      </c>
      <c r="J669" s="574">
        <f>I669*C669</f>
        <v>228822.74</v>
      </c>
      <c r="K669" s="575"/>
    </row>
    <row r="670" spans="1:11" s="4" customFormat="1" ht="12.6" customHeight="1" x14ac:dyDescent="0.2">
      <c r="A670" s="42"/>
      <c r="B670" s="68"/>
      <c r="C670" s="845"/>
      <c r="D670" s="606"/>
      <c r="E670" s="572"/>
      <c r="F670" s="598"/>
      <c r="G670" s="598"/>
      <c r="H670" s="572"/>
      <c r="I670" s="614"/>
      <c r="J670" s="600"/>
      <c r="K670" s="575"/>
    </row>
    <row r="671" spans="1:11" s="4" customFormat="1" x14ac:dyDescent="0.2">
      <c r="A671" s="1" t="s">
        <v>79</v>
      </c>
      <c r="B671" s="68" t="s">
        <v>1476</v>
      </c>
      <c r="C671" s="845">
        <v>10</v>
      </c>
      <c r="D671" s="594" t="s">
        <v>199</v>
      </c>
      <c r="E671" s="572">
        <v>976.52</v>
      </c>
      <c r="F671" s="597">
        <v>69.75</v>
      </c>
      <c r="G671" s="597">
        <v>209.25</v>
      </c>
      <c r="H671" s="594">
        <v>139.5</v>
      </c>
      <c r="I671" s="573">
        <f>+E671+F671+G671+H671</f>
        <v>1395.02</v>
      </c>
      <c r="J671" s="574">
        <f>I671*C671</f>
        <v>13950.2</v>
      </c>
      <c r="K671" s="575"/>
    </row>
    <row r="672" spans="1:11" s="4" customFormat="1" ht="12.6" customHeight="1" x14ac:dyDescent="0.2">
      <c r="A672" s="42"/>
      <c r="B672" s="68"/>
      <c r="C672" s="845"/>
      <c r="D672" s="606"/>
      <c r="E672" s="572"/>
      <c r="F672" s="598"/>
      <c r="G672" s="598"/>
      <c r="H672" s="572"/>
      <c r="I672" s="614"/>
      <c r="J672" s="600"/>
      <c r="K672" s="575"/>
    </row>
    <row r="673" spans="1:11" s="4" customFormat="1" x14ac:dyDescent="0.2">
      <c r="A673" s="1" t="s">
        <v>80</v>
      </c>
      <c r="B673" s="68" t="s">
        <v>1477</v>
      </c>
      <c r="C673" s="845">
        <v>37</v>
      </c>
      <c r="D673" s="594" t="s">
        <v>199</v>
      </c>
      <c r="E673" s="572">
        <v>374.92</v>
      </c>
      <c r="F673" s="597">
        <v>26.78</v>
      </c>
      <c r="G673" s="597">
        <v>80.34</v>
      </c>
      <c r="H673" s="594">
        <v>53.56</v>
      </c>
      <c r="I673" s="573">
        <f>+E673+F673+G673+H673</f>
        <v>535.6</v>
      </c>
      <c r="J673" s="574">
        <f>I673*C673</f>
        <v>19817.2</v>
      </c>
      <c r="K673" s="575"/>
    </row>
    <row r="674" spans="1:11" s="4" customFormat="1" ht="12.6" customHeight="1" x14ac:dyDescent="0.2">
      <c r="A674" s="42"/>
      <c r="B674" s="68"/>
      <c r="C674" s="845"/>
      <c r="D674" s="606"/>
      <c r="E674" s="572"/>
      <c r="F674" s="598"/>
      <c r="G674" s="598"/>
      <c r="H674" s="572"/>
      <c r="I674" s="614"/>
      <c r="J674" s="600"/>
      <c r="K674" s="575"/>
    </row>
    <row r="675" spans="1:11" s="4" customFormat="1" x14ac:dyDescent="0.2">
      <c r="A675" s="1" t="s">
        <v>81</v>
      </c>
      <c r="B675" s="68" t="s">
        <v>1478</v>
      </c>
      <c r="C675" s="845">
        <v>18</v>
      </c>
      <c r="D675" s="594" t="s">
        <v>199</v>
      </c>
      <c r="E675" s="572">
        <v>470.69</v>
      </c>
      <c r="F675" s="597">
        <v>33.619999999999997</v>
      </c>
      <c r="G675" s="597">
        <v>100.86</v>
      </c>
      <c r="H675" s="594">
        <v>67.239999999999995</v>
      </c>
      <c r="I675" s="573">
        <f>+E675+F675+G675+H675</f>
        <v>672.41</v>
      </c>
      <c r="J675" s="574">
        <f>I675*C675</f>
        <v>12103.38</v>
      </c>
      <c r="K675" s="575"/>
    </row>
    <row r="676" spans="1:11" s="4" customFormat="1" ht="12.6" customHeight="1" x14ac:dyDescent="0.2">
      <c r="A676" s="1"/>
      <c r="B676" s="68"/>
      <c r="C676" s="845"/>
      <c r="D676" s="606"/>
      <c r="E676" s="572"/>
      <c r="F676" s="598"/>
      <c r="G676" s="598"/>
      <c r="H676" s="572"/>
      <c r="I676" s="614"/>
      <c r="J676" s="600"/>
      <c r="K676" s="575"/>
    </row>
    <row r="677" spans="1:11" s="4" customFormat="1" x14ac:dyDescent="0.2">
      <c r="A677" s="1" t="s">
        <v>92</v>
      </c>
      <c r="B677" s="286" t="s">
        <v>1479</v>
      </c>
      <c r="C677" s="845">
        <v>206</v>
      </c>
      <c r="D677" s="594" t="s">
        <v>199</v>
      </c>
      <c r="E677" s="572">
        <v>1254.8399999999999</v>
      </c>
      <c r="F677" s="597">
        <v>89.63</v>
      </c>
      <c r="G677" s="597">
        <v>268.89</v>
      </c>
      <c r="H677" s="594">
        <v>179.26</v>
      </c>
      <c r="I677" s="573">
        <f>+E677+F677+G677+H677</f>
        <v>1792.62</v>
      </c>
      <c r="J677" s="574">
        <f>I677*C677</f>
        <v>369279.72</v>
      </c>
      <c r="K677" s="575"/>
    </row>
    <row r="678" spans="1:11" s="4" customFormat="1" ht="12.6" customHeight="1" x14ac:dyDescent="0.2">
      <c r="A678" s="42"/>
      <c r="B678" s="68"/>
      <c r="C678" s="845"/>
      <c r="D678" s="606"/>
      <c r="E678" s="572"/>
      <c r="F678" s="598"/>
      <c r="G678" s="598"/>
      <c r="H678" s="572"/>
      <c r="I678" s="614"/>
      <c r="J678" s="600"/>
      <c r="K678" s="575"/>
    </row>
    <row r="679" spans="1:11" s="4" customFormat="1" ht="28.5" x14ac:dyDescent="0.2">
      <c r="A679" s="1" t="str">
        <f>IF(D679&gt;0,IF(INDEX(A670:A678,MATCH(REPT("z",255),A670:A678))="H","J",IF(INDEX(A670:A678,MATCH(REPT("z",255),A670:A678))="N","P",CHAR(CODE(INDEX(A670:A678,MATCH(REPT("z",255),A670:A678)))+1))),)</f>
        <v>G</v>
      </c>
      <c r="B679" s="68" t="s">
        <v>1480</v>
      </c>
      <c r="C679" s="845">
        <v>58</v>
      </c>
      <c r="D679" s="594" t="s">
        <v>199</v>
      </c>
      <c r="E679" s="572">
        <v>908.89</v>
      </c>
      <c r="F679" s="597">
        <v>64.92</v>
      </c>
      <c r="G679" s="597">
        <v>194.76</v>
      </c>
      <c r="H679" s="594">
        <v>129.84</v>
      </c>
      <c r="I679" s="573">
        <f>+E679+F679+G679+H679</f>
        <v>1298.4100000000001</v>
      </c>
      <c r="J679" s="574">
        <f>I679*C679</f>
        <v>75307.78</v>
      </c>
      <c r="K679" s="575"/>
    </row>
    <row r="680" spans="1:11" s="4" customFormat="1" ht="12.6" customHeight="1" x14ac:dyDescent="0.2">
      <c r="A680" s="42"/>
      <c r="B680" s="68"/>
      <c r="C680" s="845"/>
      <c r="D680" s="606"/>
      <c r="E680" s="572"/>
      <c r="F680" s="598"/>
      <c r="G680" s="598"/>
      <c r="H680" s="572"/>
      <c r="I680" s="614"/>
      <c r="J680" s="600"/>
      <c r="K680" s="575"/>
    </row>
    <row r="681" spans="1:11" s="4" customFormat="1" x14ac:dyDescent="0.2">
      <c r="A681" s="1" t="str">
        <f>IF(D681&gt;0,IF(INDEX(A672:A680,MATCH(REPT("z",255),A672:A680))="H","J",IF(INDEX(A672:A680,MATCH(REPT("z",255),A672:A680))="N","P",CHAR(CODE(INDEX(A672:A680,MATCH(REPT("z",255),A672:A680)))+1))),)</f>
        <v>H</v>
      </c>
      <c r="B681" s="68" t="s">
        <v>1481</v>
      </c>
      <c r="C681" s="845">
        <v>206</v>
      </c>
      <c r="D681" s="594" t="s">
        <v>199</v>
      </c>
      <c r="E681" s="572">
        <v>159.29</v>
      </c>
      <c r="F681" s="597">
        <v>11.38</v>
      </c>
      <c r="G681" s="597">
        <v>34.130000000000003</v>
      </c>
      <c r="H681" s="594">
        <v>22.76</v>
      </c>
      <c r="I681" s="573">
        <f>+E681+F681+G681+H681</f>
        <v>227.56</v>
      </c>
      <c r="J681" s="574">
        <f>I681*C681</f>
        <v>46877.36</v>
      </c>
      <c r="K681" s="575"/>
    </row>
    <row r="682" spans="1:11" s="4" customFormat="1" ht="12.6" customHeight="1" x14ac:dyDescent="0.2">
      <c r="A682" s="42"/>
      <c r="B682" s="68"/>
      <c r="C682" s="845"/>
      <c r="D682" s="606"/>
      <c r="E682" s="572"/>
      <c r="F682" s="598"/>
      <c r="G682" s="598"/>
      <c r="H682" s="572"/>
      <c r="I682" s="614"/>
      <c r="J682" s="600"/>
      <c r="K682" s="575"/>
    </row>
    <row r="683" spans="1:11" s="4" customFormat="1" x14ac:dyDescent="0.2">
      <c r="A683" s="1" t="str">
        <f>IF(D683&gt;0,IF(INDEX(A674:A682,MATCH(REPT("z",255),A674:A682))="H","J",IF(INDEX(A674:A682,MATCH(REPT("z",255),A674:A682))="N","P",CHAR(CODE(INDEX(A674:A682,MATCH(REPT("z",255),A674:A682)))+1))),)</f>
        <v>J</v>
      </c>
      <c r="B683" s="68" t="s">
        <v>1482</v>
      </c>
      <c r="C683" s="845">
        <v>172</v>
      </c>
      <c r="D683" s="594" t="s">
        <v>199</v>
      </c>
      <c r="E683" s="572">
        <v>1115.68</v>
      </c>
      <c r="F683" s="597">
        <v>79.69</v>
      </c>
      <c r="G683" s="597">
        <v>239.07</v>
      </c>
      <c r="H683" s="594">
        <v>159.38</v>
      </c>
      <c r="I683" s="573">
        <f>+E683+F683+G683+H683</f>
        <v>1593.82</v>
      </c>
      <c r="J683" s="574">
        <f>I683*C683</f>
        <v>274137.03999999998</v>
      </c>
      <c r="K683" s="575"/>
    </row>
    <row r="684" spans="1:11" s="4" customFormat="1" ht="12.6" customHeight="1" x14ac:dyDescent="0.2">
      <c r="A684" s="42"/>
      <c r="B684" s="68"/>
      <c r="C684" s="845"/>
      <c r="D684" s="606"/>
      <c r="E684" s="572"/>
      <c r="F684" s="598"/>
      <c r="G684" s="598"/>
      <c r="H684" s="572"/>
      <c r="I684" s="614"/>
      <c r="J684" s="600"/>
      <c r="K684" s="575"/>
    </row>
    <row r="685" spans="1:11" s="4" customFormat="1" x14ac:dyDescent="0.2">
      <c r="A685" s="1" t="str">
        <f>IF(D685&gt;0,IF(INDEX(A677:A684,MATCH(REPT("z",255),A677:A684))="H","J",IF(INDEX(A677:A684,MATCH(REPT("z",255),A677:A684))="N","P",CHAR(CODE(INDEX(A677:A684,MATCH(REPT("z",255),A677:A684)))+1))),)</f>
        <v>K</v>
      </c>
      <c r="B685" s="68" t="s">
        <v>1483</v>
      </c>
      <c r="C685" s="845">
        <v>31</v>
      </c>
      <c r="D685" s="594" t="s">
        <v>199</v>
      </c>
      <c r="E685" s="572">
        <v>835.79</v>
      </c>
      <c r="F685" s="597">
        <v>59.7</v>
      </c>
      <c r="G685" s="597">
        <v>179.1</v>
      </c>
      <c r="H685" s="594">
        <v>119.4</v>
      </c>
      <c r="I685" s="573">
        <f>+E685+F685+G685+H685</f>
        <v>1193.99</v>
      </c>
      <c r="J685" s="574">
        <f>I685*C685</f>
        <v>37013.69</v>
      </c>
      <c r="K685" s="575"/>
    </row>
    <row r="686" spans="1:11" s="4" customFormat="1" ht="12.6" customHeight="1" x14ac:dyDescent="0.2">
      <c r="A686" s="42"/>
      <c r="B686" s="68"/>
      <c r="C686" s="845"/>
      <c r="D686" s="606"/>
      <c r="E686" s="572"/>
      <c r="F686" s="598"/>
      <c r="G686" s="598"/>
      <c r="H686" s="572"/>
      <c r="I686" s="614"/>
      <c r="J686" s="600"/>
      <c r="K686" s="575"/>
    </row>
    <row r="687" spans="1:11" s="4" customFormat="1" x14ac:dyDescent="0.2">
      <c r="A687" s="1" t="str">
        <f>IF(D687&gt;0,IF(INDEX(A677:A686,MATCH(REPT("z",255),A677:A686))="H","J",IF(INDEX(A677:A686,MATCH(REPT("z",255),A677:A686))="N","P",CHAR(CODE(INDEX(A677:A686,MATCH(REPT("z",255),A677:A686)))+1))),)</f>
        <v>L</v>
      </c>
      <c r="B687" s="68" t="s">
        <v>1484</v>
      </c>
      <c r="C687" s="845">
        <v>3</v>
      </c>
      <c r="D687" s="594" t="s">
        <v>199</v>
      </c>
      <c r="E687" s="572">
        <v>360.85</v>
      </c>
      <c r="F687" s="597">
        <v>25.77</v>
      </c>
      <c r="G687" s="597">
        <v>77.319999999999993</v>
      </c>
      <c r="H687" s="594">
        <v>51.55</v>
      </c>
      <c r="I687" s="573">
        <f>+E687+F687+G687+H687</f>
        <v>515.49</v>
      </c>
      <c r="J687" s="574">
        <f>I687*C687</f>
        <v>1546.47</v>
      </c>
      <c r="K687" s="575"/>
    </row>
    <row r="688" spans="1:11" s="4" customFormat="1" ht="12.6" customHeight="1" x14ac:dyDescent="0.2">
      <c r="A688" s="42"/>
      <c r="B688" s="68"/>
      <c r="C688" s="845"/>
      <c r="D688" s="606"/>
      <c r="E688" s="572"/>
      <c r="F688" s="598"/>
      <c r="G688" s="598"/>
      <c r="H688" s="572"/>
      <c r="I688" s="614"/>
      <c r="J688" s="600"/>
      <c r="K688" s="575"/>
    </row>
    <row r="689" spans="1:11" s="4" customFormat="1" x14ac:dyDescent="0.2">
      <c r="A689" s="1" t="str">
        <f>IF(D689&gt;0,IF(INDEX(A678:A688,MATCH(REPT("z",255),A678:A688))="H","J",IF(INDEX(A678:A688,MATCH(REPT("z",255),A678:A688))="N","P",CHAR(CODE(INDEX(A678:A688,MATCH(REPT("z",255),A678:A688)))+1))),)</f>
        <v>M</v>
      </c>
      <c r="B689" s="68" t="s">
        <v>1485</v>
      </c>
      <c r="C689" s="845">
        <v>15</v>
      </c>
      <c r="D689" s="594" t="s">
        <v>199</v>
      </c>
      <c r="E689" s="572">
        <v>267.02999999999997</v>
      </c>
      <c r="F689" s="597">
        <v>19.07</v>
      </c>
      <c r="G689" s="597">
        <v>57.22</v>
      </c>
      <c r="H689" s="594">
        <v>38.15</v>
      </c>
      <c r="I689" s="573">
        <f>+E689+F689+G689+H689</f>
        <v>381.47</v>
      </c>
      <c r="J689" s="574">
        <f>I689*C689</f>
        <v>5722.05</v>
      </c>
      <c r="K689" s="575"/>
    </row>
    <row r="690" spans="1:11" s="4" customFormat="1" ht="12.6" customHeight="1" x14ac:dyDescent="0.2">
      <c r="A690" s="42"/>
      <c r="B690" s="68"/>
      <c r="C690" s="845"/>
      <c r="D690" s="606"/>
      <c r="E690" s="572"/>
      <c r="F690" s="598"/>
      <c r="G690" s="598"/>
      <c r="H690" s="572"/>
      <c r="I690" s="614"/>
      <c r="J690" s="600"/>
      <c r="K690" s="575"/>
    </row>
    <row r="691" spans="1:11" s="4" customFormat="1" x14ac:dyDescent="0.2">
      <c r="A691" s="1" t="s">
        <v>96</v>
      </c>
      <c r="B691" s="2" t="s">
        <v>1486</v>
      </c>
      <c r="C691" s="845">
        <v>162</v>
      </c>
      <c r="D691" s="594" t="s">
        <v>199</v>
      </c>
      <c r="E691" s="572">
        <v>362.41</v>
      </c>
      <c r="F691" s="597">
        <v>25.89</v>
      </c>
      <c r="G691" s="597">
        <v>77.66</v>
      </c>
      <c r="H691" s="594">
        <v>51.77</v>
      </c>
      <c r="I691" s="573">
        <f>+E691+F691+G691+H691</f>
        <v>517.73</v>
      </c>
      <c r="J691" s="574">
        <f>I691*C691</f>
        <v>83872.259999999995</v>
      </c>
      <c r="K691" s="575"/>
    </row>
    <row r="692" spans="1:11" s="4" customFormat="1" ht="12.6" customHeight="1" x14ac:dyDescent="0.2">
      <c r="A692" s="1"/>
      <c r="B692" s="2"/>
      <c r="C692" s="845"/>
      <c r="D692" s="606"/>
      <c r="E692" s="572"/>
      <c r="F692" s="598"/>
      <c r="G692" s="598"/>
      <c r="H692" s="572"/>
      <c r="I692" s="614"/>
      <c r="J692" s="600"/>
      <c r="K692" s="575"/>
    </row>
    <row r="693" spans="1:11" s="4" customFormat="1" x14ac:dyDescent="0.2">
      <c r="A693" s="1" t="s">
        <v>99</v>
      </c>
      <c r="B693" s="2" t="s">
        <v>1487</v>
      </c>
      <c r="C693" s="845">
        <v>26</v>
      </c>
      <c r="D693" s="594" t="s">
        <v>199</v>
      </c>
      <c r="E693" s="572">
        <v>512.13</v>
      </c>
      <c r="F693" s="597">
        <v>36.58</v>
      </c>
      <c r="G693" s="597">
        <v>109.74</v>
      </c>
      <c r="H693" s="594">
        <v>73.16</v>
      </c>
      <c r="I693" s="573">
        <f>+E693+F693+G693+H693</f>
        <v>731.61</v>
      </c>
      <c r="J693" s="574">
        <f>I693*C693</f>
        <v>19021.86</v>
      </c>
      <c r="K693" s="575"/>
    </row>
    <row r="694" spans="1:11" s="4" customFormat="1" hidden="1" x14ac:dyDescent="0.2">
      <c r="A694" s="1"/>
      <c r="B694" s="2"/>
      <c r="C694" s="845"/>
      <c r="D694" s="606"/>
      <c r="E694" s="572"/>
      <c r="F694" s="598"/>
      <c r="G694" s="598"/>
      <c r="H694" s="572"/>
      <c r="I694" s="614"/>
      <c r="J694" s="600"/>
      <c r="K694" s="575"/>
    </row>
    <row r="695" spans="1:11" s="4" customFormat="1" hidden="1" x14ac:dyDescent="0.2">
      <c r="A695" s="1"/>
      <c r="B695" s="2"/>
      <c r="C695" s="845"/>
      <c r="D695" s="606"/>
      <c r="E695" s="572"/>
      <c r="F695" s="598"/>
      <c r="G695" s="598"/>
      <c r="H695" s="572"/>
      <c r="I695" s="614"/>
      <c r="J695" s="600"/>
      <c r="K695" s="575"/>
    </row>
    <row r="696" spans="1:11" s="4" customFormat="1" x14ac:dyDescent="0.2">
      <c r="A696" s="1"/>
      <c r="B696" s="2"/>
      <c r="C696" s="845"/>
      <c r="D696" s="606"/>
      <c r="E696" s="572"/>
      <c r="F696" s="598"/>
      <c r="G696" s="598"/>
      <c r="H696" s="572"/>
      <c r="I696" s="614"/>
      <c r="J696" s="600"/>
      <c r="K696" s="575"/>
    </row>
    <row r="697" spans="1:11" s="4" customFormat="1" ht="22.5" customHeight="1" x14ac:dyDescent="0.2">
      <c r="A697" s="1"/>
      <c r="B697" s="2"/>
      <c r="C697" s="845"/>
      <c r="D697" s="606"/>
      <c r="E697" s="572"/>
      <c r="F697" s="598"/>
      <c r="G697" s="598"/>
      <c r="H697" s="572"/>
      <c r="I697" s="614"/>
      <c r="J697" s="600"/>
      <c r="K697" s="575"/>
    </row>
    <row r="698" spans="1:11" ht="15.75" thickBot="1" x14ac:dyDescent="0.3">
      <c r="A698" s="31"/>
      <c r="B698" s="56" t="s">
        <v>111</v>
      </c>
      <c r="C698" s="836"/>
      <c r="D698" s="611"/>
      <c r="E698" s="603"/>
      <c r="F698" s="602"/>
      <c r="G698" s="602"/>
      <c r="H698" s="603"/>
      <c r="I698" s="604"/>
      <c r="J698" s="604">
        <f>SUM(J662:J697)</f>
        <v>1241245.5900000001</v>
      </c>
      <c r="K698" s="577">
        <v>18</v>
      </c>
    </row>
    <row r="699" spans="1:11" s="12" customFormat="1" ht="15" thickTop="1" x14ac:dyDescent="0.2">
      <c r="A699" s="1"/>
      <c r="B699" s="2"/>
      <c r="C699" s="835"/>
      <c r="D699" s="594"/>
      <c r="E699" s="598"/>
      <c r="F699" s="598"/>
      <c r="G699" s="598"/>
      <c r="H699" s="572"/>
      <c r="I699" s="614"/>
      <c r="J699" s="600"/>
      <c r="K699" s="632"/>
    </row>
    <row r="700" spans="1:11" s="12" customFormat="1" ht="15" x14ac:dyDescent="0.2">
      <c r="A700" s="1"/>
      <c r="B700" s="29" t="s">
        <v>1488</v>
      </c>
      <c r="C700" s="835"/>
      <c r="D700" s="594"/>
      <c r="E700" s="598"/>
      <c r="F700" s="598"/>
      <c r="G700" s="598"/>
      <c r="H700" s="572"/>
      <c r="I700" s="614"/>
      <c r="J700" s="600"/>
      <c r="K700" s="632"/>
    </row>
    <row r="701" spans="1:11" s="4" customFormat="1" x14ac:dyDescent="0.2">
      <c r="A701" s="1"/>
      <c r="B701" s="2"/>
      <c r="C701" s="835"/>
      <c r="D701" s="606"/>
      <c r="E701" s="572"/>
      <c r="F701" s="598"/>
      <c r="G701" s="598"/>
      <c r="H701" s="572"/>
      <c r="I701" s="614"/>
      <c r="J701" s="600"/>
      <c r="K701" s="575"/>
    </row>
    <row r="702" spans="1:11" s="4" customFormat="1" ht="57" x14ac:dyDescent="0.2">
      <c r="A702" s="1"/>
      <c r="B702" s="74" t="s">
        <v>1489</v>
      </c>
      <c r="C702" s="845"/>
      <c r="D702" s="606"/>
      <c r="E702" s="572"/>
      <c r="F702" s="598"/>
      <c r="G702" s="598"/>
      <c r="H702" s="572"/>
      <c r="I702" s="614"/>
      <c r="J702" s="600"/>
      <c r="K702" s="575"/>
    </row>
    <row r="703" spans="1:11" s="4" customFormat="1" x14ac:dyDescent="0.2">
      <c r="A703" s="1"/>
      <c r="B703" s="2"/>
      <c r="C703" s="845"/>
      <c r="D703" s="606"/>
      <c r="E703" s="572"/>
      <c r="F703" s="598"/>
      <c r="G703" s="598"/>
      <c r="H703" s="572"/>
      <c r="I703" s="614"/>
      <c r="J703" s="600"/>
      <c r="K703" s="575"/>
    </row>
    <row r="704" spans="1:11" s="4" customFormat="1" x14ac:dyDescent="0.2">
      <c r="A704" s="1" t="s">
        <v>77</v>
      </c>
      <c r="B704" s="2" t="s">
        <v>1490</v>
      </c>
      <c r="C704" s="845">
        <v>7</v>
      </c>
      <c r="D704" s="594" t="s">
        <v>199</v>
      </c>
      <c r="E704" s="572">
        <v>285.8</v>
      </c>
      <c r="F704" s="597">
        <v>20.41</v>
      </c>
      <c r="G704" s="597">
        <v>61.24</v>
      </c>
      <c r="H704" s="594">
        <v>40.83</v>
      </c>
      <c r="I704" s="573">
        <f>+E704+F704+G704+H704</f>
        <v>408.28</v>
      </c>
      <c r="J704" s="574">
        <f>I704*C704</f>
        <v>2857.96</v>
      </c>
      <c r="K704" s="575"/>
    </row>
    <row r="705" spans="1:11" s="4" customFormat="1" x14ac:dyDescent="0.2">
      <c r="A705" s="42"/>
      <c r="B705" s="2"/>
      <c r="C705" s="845"/>
      <c r="D705" s="606"/>
      <c r="E705" s="572"/>
      <c r="F705" s="598"/>
      <c r="G705" s="598"/>
      <c r="H705" s="572"/>
      <c r="I705" s="614"/>
      <c r="J705" s="600"/>
      <c r="K705" s="575"/>
    </row>
    <row r="706" spans="1:11" s="4" customFormat="1" x14ac:dyDescent="0.2">
      <c r="A706" s="1" t="s">
        <v>78</v>
      </c>
      <c r="B706" s="2" t="s">
        <v>1491</v>
      </c>
      <c r="C706" s="845">
        <v>35</v>
      </c>
      <c r="D706" s="594" t="s">
        <v>199</v>
      </c>
      <c r="E706" s="572">
        <v>360.85</v>
      </c>
      <c r="F706" s="597">
        <v>25.77</v>
      </c>
      <c r="G706" s="597">
        <v>77.319999999999993</v>
      </c>
      <c r="H706" s="594">
        <v>51.55</v>
      </c>
      <c r="I706" s="573">
        <f>+E706+F706+G706+H706</f>
        <v>515.49</v>
      </c>
      <c r="J706" s="574">
        <f>I706*C706</f>
        <v>18042.150000000001</v>
      </c>
      <c r="K706" s="575"/>
    </row>
    <row r="707" spans="1:11" s="4" customFormat="1" x14ac:dyDescent="0.2">
      <c r="A707" s="28"/>
      <c r="B707" s="75"/>
      <c r="C707" s="835"/>
      <c r="D707" s="606"/>
      <c r="E707" s="572"/>
      <c r="F707" s="598"/>
      <c r="G707" s="598"/>
      <c r="H707" s="572"/>
      <c r="I707" s="599"/>
      <c r="J707" s="600"/>
      <c r="K707" s="575"/>
    </row>
    <row r="708" spans="1:11" s="4" customFormat="1" ht="15" x14ac:dyDescent="0.2">
      <c r="A708" s="41"/>
      <c r="B708" s="60" t="s">
        <v>1492</v>
      </c>
      <c r="C708" s="835"/>
      <c r="D708" s="606"/>
      <c r="E708" s="572"/>
      <c r="F708" s="598"/>
      <c r="G708" s="598"/>
      <c r="H708" s="572"/>
      <c r="I708" s="599"/>
      <c r="J708" s="600"/>
      <c r="K708" s="575"/>
    </row>
    <row r="709" spans="1:11" s="4" customFormat="1" x14ac:dyDescent="0.2">
      <c r="A709" s="41"/>
      <c r="B709" s="38"/>
      <c r="C709" s="835"/>
      <c r="D709" s="606"/>
      <c r="E709" s="572"/>
      <c r="F709" s="598"/>
      <c r="G709" s="598"/>
      <c r="H709" s="572"/>
      <c r="I709" s="599"/>
      <c r="J709" s="600"/>
      <c r="K709" s="575"/>
    </row>
    <row r="710" spans="1:11" s="4" customFormat="1" x14ac:dyDescent="0.2">
      <c r="A710" s="28" t="str">
        <f>IF(D710&gt;0,IF(INDEX(A643:A709,MATCH(REPT("z",255),A643:A709))="H","J",IF(INDEX(A643:A709,MATCH(REPT("z",255),A643:A709))="N","P",CHAR(CODE(INDEX(A643:A709,MATCH(REPT("z",255),A643:A709)))+1))),)</f>
        <v>C</v>
      </c>
      <c r="B710" s="73" t="s">
        <v>1493</v>
      </c>
      <c r="C710" s="845">
        <v>8</v>
      </c>
      <c r="D710" s="606" t="s">
        <v>199</v>
      </c>
      <c r="E710" s="572">
        <v>11418.28</v>
      </c>
      <c r="F710" s="597">
        <v>815.59</v>
      </c>
      <c r="G710" s="597">
        <v>2446.77</v>
      </c>
      <c r="H710" s="594">
        <v>1631.18</v>
      </c>
      <c r="I710" s="573">
        <f>+E710+F710+G710+H710</f>
        <v>16311.82</v>
      </c>
      <c r="J710" s="574">
        <f>I710*C710</f>
        <v>130494.56</v>
      </c>
      <c r="K710" s="575"/>
    </row>
    <row r="711" spans="1:11" s="4" customFormat="1" x14ac:dyDescent="0.2">
      <c r="A711" s="28"/>
      <c r="B711" s="73"/>
      <c r="C711" s="845"/>
      <c r="D711" s="606"/>
      <c r="E711" s="572"/>
      <c r="F711" s="598"/>
      <c r="G711" s="598"/>
      <c r="H711" s="572"/>
      <c r="I711" s="599"/>
      <c r="J711" s="600"/>
      <c r="K711" s="575"/>
    </row>
    <row r="712" spans="1:11" s="4" customFormat="1" x14ac:dyDescent="0.2">
      <c r="A712" s="28"/>
      <c r="B712" s="73"/>
      <c r="C712" s="845"/>
      <c r="D712" s="606"/>
      <c r="E712" s="572"/>
      <c r="F712" s="598"/>
      <c r="G712" s="598"/>
      <c r="H712" s="572"/>
      <c r="I712" s="599"/>
      <c r="J712" s="600"/>
      <c r="K712" s="575"/>
    </row>
    <row r="713" spans="1:11" s="4" customFormat="1" x14ac:dyDescent="0.2">
      <c r="A713" s="28"/>
      <c r="B713" s="73"/>
      <c r="C713" s="845"/>
      <c r="D713" s="606"/>
      <c r="E713" s="572"/>
      <c r="F713" s="598"/>
      <c r="G713" s="598"/>
      <c r="H713" s="572"/>
      <c r="I713" s="599"/>
      <c r="J713" s="600"/>
      <c r="K713" s="575"/>
    </row>
    <row r="714" spans="1:11" s="4" customFormat="1" x14ac:dyDescent="0.2">
      <c r="A714" s="28"/>
      <c r="B714" s="73"/>
      <c r="C714" s="845"/>
      <c r="D714" s="606"/>
      <c r="E714" s="572"/>
      <c r="F714" s="598"/>
      <c r="G714" s="598"/>
      <c r="H714" s="572"/>
      <c r="I714" s="599"/>
      <c r="J714" s="600"/>
      <c r="K714" s="575"/>
    </row>
    <row r="715" spans="1:11" s="4" customFormat="1" x14ac:dyDescent="0.2">
      <c r="A715" s="28"/>
      <c r="B715" s="73"/>
      <c r="C715" s="845"/>
      <c r="D715" s="606"/>
      <c r="E715" s="572"/>
      <c r="F715" s="598"/>
      <c r="G715" s="598"/>
      <c r="H715" s="572"/>
      <c r="I715" s="599"/>
      <c r="J715" s="600"/>
      <c r="K715" s="575"/>
    </row>
    <row r="716" spans="1:11" s="4" customFormat="1" x14ac:dyDescent="0.2">
      <c r="A716" s="28"/>
      <c r="B716" s="73"/>
      <c r="C716" s="845"/>
      <c r="D716" s="606"/>
      <c r="E716" s="572"/>
      <c r="F716" s="598"/>
      <c r="G716" s="598"/>
      <c r="H716" s="572"/>
      <c r="I716" s="599"/>
      <c r="J716" s="600"/>
      <c r="K716" s="575"/>
    </row>
    <row r="717" spans="1:11" s="4" customFormat="1" x14ac:dyDescent="0.2">
      <c r="A717" s="28"/>
      <c r="B717" s="73"/>
      <c r="C717" s="845"/>
      <c r="D717" s="606"/>
      <c r="E717" s="572"/>
      <c r="F717" s="598"/>
      <c r="G717" s="598"/>
      <c r="H717" s="572"/>
      <c r="I717" s="599"/>
      <c r="J717" s="600"/>
      <c r="K717" s="575"/>
    </row>
    <row r="718" spans="1:11" s="4" customFormat="1" x14ac:dyDescent="0.2">
      <c r="A718" s="28"/>
      <c r="B718" s="73"/>
      <c r="C718" s="845"/>
      <c r="D718" s="606"/>
      <c r="E718" s="572"/>
      <c r="F718" s="598"/>
      <c r="G718" s="598"/>
      <c r="H718" s="572"/>
      <c r="I718" s="599"/>
      <c r="J718" s="600"/>
      <c r="K718" s="575"/>
    </row>
    <row r="719" spans="1:11" s="4" customFormat="1" x14ac:dyDescent="0.2">
      <c r="A719" s="28"/>
      <c r="B719" s="73"/>
      <c r="C719" s="845"/>
      <c r="D719" s="606"/>
      <c r="E719" s="572"/>
      <c r="F719" s="598"/>
      <c r="G719" s="598"/>
      <c r="H719" s="572"/>
      <c r="I719" s="599"/>
      <c r="J719" s="600"/>
      <c r="K719" s="575"/>
    </row>
    <row r="720" spans="1:11" s="4" customFormat="1" x14ac:dyDescent="0.2">
      <c r="A720" s="28"/>
      <c r="B720" s="73"/>
      <c r="C720" s="845"/>
      <c r="D720" s="606"/>
      <c r="E720" s="572"/>
      <c r="F720" s="598"/>
      <c r="G720" s="598"/>
      <c r="H720" s="572"/>
      <c r="I720" s="599"/>
      <c r="J720" s="600"/>
      <c r="K720" s="575"/>
    </row>
    <row r="721" spans="1:11" s="4" customFormat="1" x14ac:dyDescent="0.2">
      <c r="A721" s="28"/>
      <c r="B721" s="73"/>
      <c r="C721" s="845"/>
      <c r="D721" s="606"/>
      <c r="E721" s="572"/>
      <c r="F721" s="598"/>
      <c r="G721" s="598"/>
      <c r="H721" s="572"/>
      <c r="I721" s="599"/>
      <c r="J721" s="600"/>
      <c r="K721" s="575"/>
    </row>
    <row r="722" spans="1:11" s="4" customFormat="1" x14ac:dyDescent="0.2">
      <c r="A722" s="28"/>
      <c r="B722" s="73"/>
      <c r="C722" s="845"/>
      <c r="D722" s="606"/>
      <c r="E722" s="572"/>
      <c r="F722" s="598"/>
      <c r="G722" s="598"/>
      <c r="H722" s="572"/>
      <c r="I722" s="599"/>
      <c r="J722" s="600"/>
      <c r="K722" s="575"/>
    </row>
    <row r="723" spans="1:11" s="4" customFormat="1" x14ac:dyDescent="0.2">
      <c r="A723" s="28"/>
      <c r="B723" s="73"/>
      <c r="C723" s="845"/>
      <c r="D723" s="606"/>
      <c r="E723" s="572"/>
      <c r="F723" s="598"/>
      <c r="G723" s="598"/>
      <c r="H723" s="572"/>
      <c r="I723" s="599"/>
      <c r="J723" s="600"/>
      <c r="K723" s="575"/>
    </row>
    <row r="724" spans="1:11" s="4" customFormat="1" x14ac:dyDescent="0.2">
      <c r="A724" s="28"/>
      <c r="B724" s="73"/>
      <c r="C724" s="845"/>
      <c r="D724" s="606"/>
      <c r="E724" s="572"/>
      <c r="F724" s="598"/>
      <c r="G724" s="598"/>
      <c r="H724" s="572"/>
      <c r="I724" s="599"/>
      <c r="J724" s="600"/>
      <c r="K724" s="575"/>
    </row>
    <row r="725" spans="1:11" s="4" customFormat="1" x14ac:dyDescent="0.2">
      <c r="A725" s="28"/>
      <c r="B725" s="73"/>
      <c r="C725" s="845"/>
      <c r="D725" s="606"/>
      <c r="E725" s="572"/>
      <c r="F725" s="598"/>
      <c r="G725" s="598"/>
      <c r="H725" s="572"/>
      <c r="I725" s="599"/>
      <c r="J725" s="600"/>
      <c r="K725" s="575"/>
    </row>
    <row r="726" spans="1:11" s="4" customFormat="1" x14ac:dyDescent="0.2">
      <c r="A726" s="28"/>
      <c r="B726" s="73"/>
      <c r="C726" s="845"/>
      <c r="D726" s="606"/>
      <c r="E726" s="572"/>
      <c r="F726" s="598"/>
      <c r="G726" s="598"/>
      <c r="H726" s="572"/>
      <c r="I726" s="599"/>
      <c r="J726" s="600"/>
      <c r="K726" s="575"/>
    </row>
    <row r="727" spans="1:11" s="4" customFormat="1" x14ac:dyDescent="0.2">
      <c r="A727" s="28"/>
      <c r="B727" s="73"/>
      <c r="C727" s="845"/>
      <c r="D727" s="606"/>
      <c r="E727" s="572"/>
      <c r="F727" s="598"/>
      <c r="G727" s="598"/>
      <c r="H727" s="572"/>
      <c r="I727" s="599"/>
      <c r="J727" s="600"/>
      <c r="K727" s="575"/>
    </row>
    <row r="728" spans="1:11" s="4" customFormat="1" x14ac:dyDescent="0.2">
      <c r="A728" s="28"/>
      <c r="B728" s="73"/>
      <c r="C728" s="845"/>
      <c r="D728" s="606"/>
      <c r="E728" s="572"/>
      <c r="F728" s="598"/>
      <c r="G728" s="598"/>
      <c r="H728" s="572"/>
      <c r="I728" s="599"/>
      <c r="J728" s="600"/>
      <c r="K728" s="575"/>
    </row>
    <row r="729" spans="1:11" s="4" customFormat="1" x14ac:dyDescent="0.2">
      <c r="A729" s="28"/>
      <c r="B729" s="73"/>
      <c r="C729" s="845"/>
      <c r="D729" s="606"/>
      <c r="E729" s="572"/>
      <c r="F729" s="598"/>
      <c r="G729" s="598"/>
      <c r="H729" s="572"/>
      <c r="I729" s="599"/>
      <c r="J729" s="600"/>
      <c r="K729" s="575"/>
    </row>
    <row r="730" spans="1:11" s="4" customFormat="1" hidden="1" x14ac:dyDescent="0.2">
      <c r="A730" s="28"/>
      <c r="B730" s="73"/>
      <c r="C730" s="845"/>
      <c r="D730" s="606"/>
      <c r="E730" s="572"/>
      <c r="F730" s="598"/>
      <c r="G730" s="598"/>
      <c r="H730" s="572"/>
      <c r="I730" s="599"/>
      <c r="J730" s="600"/>
      <c r="K730" s="575"/>
    </row>
    <row r="731" spans="1:11" s="4" customFormat="1" x14ac:dyDescent="0.2">
      <c r="A731" s="28"/>
      <c r="B731" s="73"/>
      <c r="C731" s="845"/>
      <c r="D731" s="606"/>
      <c r="E731" s="572"/>
      <c r="F731" s="598"/>
      <c r="G731" s="598"/>
      <c r="H731" s="572"/>
      <c r="I731" s="599"/>
      <c r="J731" s="600"/>
      <c r="K731" s="575"/>
    </row>
    <row r="732" spans="1:11" s="4" customFormat="1" hidden="1" x14ac:dyDescent="0.2">
      <c r="A732" s="28"/>
      <c r="B732" s="73"/>
      <c r="C732" s="845"/>
      <c r="D732" s="606"/>
      <c r="E732" s="572"/>
      <c r="F732" s="598"/>
      <c r="G732" s="598"/>
      <c r="H732" s="572"/>
      <c r="I732" s="599"/>
      <c r="J732" s="600"/>
      <c r="K732" s="575"/>
    </row>
    <row r="733" spans="1:11" s="4" customFormat="1" x14ac:dyDescent="0.2">
      <c r="A733" s="28"/>
      <c r="B733" s="73"/>
      <c r="C733" s="845"/>
      <c r="D733" s="606"/>
      <c r="E733" s="572"/>
      <c r="F733" s="598"/>
      <c r="G733" s="598"/>
      <c r="H733" s="572"/>
      <c r="I733" s="599"/>
      <c r="J733" s="600"/>
      <c r="K733" s="575"/>
    </row>
    <row r="734" spans="1:11" s="4" customFormat="1" ht="11.25" customHeight="1" x14ac:dyDescent="0.2">
      <c r="A734" s="41"/>
      <c r="B734" s="38"/>
      <c r="C734" s="835"/>
      <c r="D734" s="606"/>
      <c r="E734" s="572"/>
      <c r="F734" s="598"/>
      <c r="G734" s="598"/>
      <c r="H734" s="572"/>
      <c r="I734" s="599"/>
      <c r="J734" s="600"/>
      <c r="K734" s="575"/>
    </row>
    <row r="735" spans="1:11" s="8" customFormat="1" ht="15.75" thickBot="1" x14ac:dyDescent="0.3">
      <c r="A735" s="31"/>
      <c r="B735" s="56" t="s">
        <v>111</v>
      </c>
      <c r="C735" s="836"/>
      <c r="D735" s="611"/>
      <c r="E735" s="603"/>
      <c r="F735" s="602"/>
      <c r="G735" s="602"/>
      <c r="H735" s="603"/>
      <c r="I735" s="604"/>
      <c r="J735" s="604">
        <f>SUM(J699:J734)</f>
        <v>151394.67000000001</v>
      </c>
      <c r="K735" s="617">
        <v>19</v>
      </c>
    </row>
    <row r="736" spans="1:11" ht="15" thickTop="1" x14ac:dyDescent="0.2">
      <c r="A736" s="37"/>
      <c r="B736" s="43"/>
      <c r="C736" s="835"/>
      <c r="D736" s="606"/>
      <c r="E736" s="572"/>
      <c r="F736" s="598"/>
      <c r="G736" s="598"/>
      <c r="H736" s="572"/>
      <c r="I736" s="599"/>
      <c r="J736" s="600"/>
    </row>
    <row r="737" spans="1:11" s="13" customFormat="1" ht="15" x14ac:dyDescent="0.25">
      <c r="A737" s="44"/>
      <c r="B737" s="30" t="s">
        <v>152</v>
      </c>
      <c r="C737" s="849"/>
      <c r="D737" s="609"/>
      <c r="E737" s="591"/>
      <c r="F737" s="590"/>
      <c r="G737" s="590"/>
      <c r="H737" s="591"/>
      <c r="I737" s="592"/>
      <c r="J737" s="593"/>
      <c r="K737" s="608"/>
    </row>
    <row r="738" spans="1:11" x14ac:dyDescent="0.2">
      <c r="A738" s="28"/>
      <c r="B738" s="34"/>
      <c r="C738" s="835"/>
      <c r="D738" s="606"/>
      <c r="E738" s="572"/>
      <c r="F738" s="598"/>
      <c r="G738" s="598"/>
      <c r="H738" s="572"/>
      <c r="I738" s="599"/>
      <c r="J738" s="600"/>
    </row>
    <row r="739" spans="1:11" ht="99.75" x14ac:dyDescent="0.2">
      <c r="A739" s="28"/>
      <c r="B739" s="2" t="s">
        <v>153</v>
      </c>
      <c r="C739" s="835"/>
      <c r="D739" s="606"/>
      <c r="E739" s="572"/>
      <c r="F739" s="598"/>
      <c r="G739" s="598"/>
      <c r="H739" s="572"/>
      <c r="I739" s="599"/>
      <c r="J739" s="600"/>
    </row>
    <row r="740" spans="1:11" x14ac:dyDescent="0.2">
      <c r="A740" s="28"/>
      <c r="B740" s="38"/>
      <c r="C740" s="835"/>
      <c r="D740" s="606"/>
      <c r="E740" s="572"/>
      <c r="F740" s="598"/>
      <c r="G740" s="598"/>
      <c r="H740" s="572"/>
      <c r="I740" s="599"/>
      <c r="J740" s="600"/>
    </row>
    <row r="741" spans="1:11" x14ac:dyDescent="0.2">
      <c r="A741" s="28" t="s">
        <v>77</v>
      </c>
      <c r="B741" s="38" t="s">
        <v>154</v>
      </c>
      <c r="C741" s="835"/>
      <c r="D741" s="606"/>
      <c r="E741" s="572"/>
      <c r="F741" s="598"/>
      <c r="G741" s="598"/>
      <c r="H741" s="572"/>
      <c r="I741" s="599"/>
      <c r="J741" s="600"/>
    </row>
    <row r="742" spans="1:11" x14ac:dyDescent="0.2">
      <c r="A742" s="28"/>
      <c r="B742" s="63"/>
      <c r="C742" s="835"/>
      <c r="D742" s="606"/>
      <c r="E742" s="572"/>
      <c r="F742" s="598"/>
      <c r="G742" s="598"/>
      <c r="H742" s="572"/>
      <c r="I742" s="599"/>
      <c r="J742" s="600"/>
    </row>
    <row r="743" spans="1:11" x14ac:dyDescent="0.2">
      <c r="A743" s="28" t="s">
        <v>78</v>
      </c>
      <c r="B743" s="38" t="s">
        <v>154</v>
      </c>
      <c r="C743" s="835"/>
      <c r="D743" s="606"/>
      <c r="E743" s="572"/>
      <c r="F743" s="598"/>
      <c r="G743" s="598"/>
      <c r="H743" s="572"/>
      <c r="I743" s="599"/>
      <c r="J743" s="600"/>
    </row>
    <row r="744" spans="1:11" x14ac:dyDescent="0.2">
      <c r="A744" s="28"/>
      <c r="B744" s="63"/>
      <c r="C744" s="835"/>
      <c r="D744" s="606"/>
      <c r="E744" s="572"/>
      <c r="F744" s="598"/>
      <c r="G744" s="598"/>
      <c r="H744" s="572"/>
      <c r="I744" s="599"/>
      <c r="J744" s="600"/>
    </row>
    <row r="745" spans="1:11" x14ac:dyDescent="0.2">
      <c r="A745" s="28" t="s">
        <v>79</v>
      </c>
      <c r="B745" s="38" t="s">
        <v>154</v>
      </c>
      <c r="C745" s="835"/>
      <c r="D745" s="606"/>
      <c r="E745" s="572"/>
      <c r="F745" s="598"/>
      <c r="G745" s="598"/>
      <c r="H745" s="572"/>
      <c r="I745" s="599"/>
      <c r="J745" s="600"/>
    </row>
    <row r="746" spans="1:11" x14ac:dyDescent="0.2">
      <c r="A746" s="28"/>
      <c r="B746" s="38"/>
      <c r="C746" s="835"/>
      <c r="D746" s="606"/>
      <c r="E746" s="572"/>
      <c r="F746" s="598"/>
      <c r="G746" s="598"/>
      <c r="H746" s="572"/>
      <c r="I746" s="599"/>
      <c r="J746" s="600"/>
    </row>
    <row r="747" spans="1:11" x14ac:dyDescent="0.2">
      <c r="A747" s="28" t="s">
        <v>80</v>
      </c>
      <c r="B747" s="38" t="s">
        <v>154</v>
      </c>
      <c r="C747" s="835"/>
      <c r="D747" s="606"/>
      <c r="E747" s="572"/>
      <c r="F747" s="598"/>
      <c r="G747" s="598"/>
      <c r="H747" s="572"/>
      <c r="I747" s="599"/>
      <c r="J747" s="600"/>
    </row>
    <row r="748" spans="1:11" x14ac:dyDescent="0.2">
      <c r="A748" s="28"/>
      <c r="B748" s="63"/>
      <c r="C748" s="835"/>
      <c r="D748" s="606"/>
      <c r="E748" s="572"/>
      <c r="F748" s="598"/>
      <c r="G748" s="598"/>
      <c r="H748" s="572"/>
      <c r="I748" s="599"/>
      <c r="J748" s="600"/>
    </row>
    <row r="749" spans="1:11" x14ac:dyDescent="0.2">
      <c r="A749" s="28" t="s">
        <v>81</v>
      </c>
      <c r="B749" s="38" t="s">
        <v>154</v>
      </c>
      <c r="C749" s="835"/>
      <c r="D749" s="606"/>
      <c r="E749" s="572"/>
      <c r="F749" s="598"/>
      <c r="G749" s="598"/>
      <c r="H749" s="572"/>
      <c r="I749" s="599"/>
      <c r="J749" s="600"/>
    </row>
    <row r="750" spans="1:11" x14ac:dyDescent="0.2">
      <c r="A750" s="28"/>
      <c r="B750" s="63"/>
      <c r="C750" s="835"/>
      <c r="D750" s="606"/>
      <c r="E750" s="572"/>
      <c r="F750" s="598"/>
      <c r="G750" s="598"/>
      <c r="H750" s="572"/>
      <c r="I750" s="599"/>
      <c r="J750" s="600"/>
    </row>
    <row r="751" spans="1:11" x14ac:dyDescent="0.2">
      <c r="A751" s="28" t="s">
        <v>92</v>
      </c>
      <c r="B751" s="38" t="s">
        <v>154</v>
      </c>
      <c r="C751" s="835"/>
      <c r="D751" s="606"/>
      <c r="E751" s="572"/>
      <c r="F751" s="598"/>
      <c r="G751" s="598"/>
      <c r="H751" s="572"/>
      <c r="I751" s="599"/>
      <c r="J751" s="600"/>
    </row>
    <row r="752" spans="1:11" x14ac:dyDescent="0.2">
      <c r="A752" s="28"/>
      <c r="B752" s="38"/>
      <c r="C752" s="835"/>
      <c r="D752" s="606"/>
      <c r="E752" s="572"/>
      <c r="F752" s="598"/>
      <c r="G752" s="598"/>
      <c r="H752" s="572"/>
      <c r="I752" s="599"/>
      <c r="J752" s="600"/>
    </row>
    <row r="753" spans="1:10" x14ac:dyDescent="0.2">
      <c r="A753" s="28" t="s">
        <v>94</v>
      </c>
      <c r="B753" s="38" t="s">
        <v>154</v>
      </c>
      <c r="C753" s="835"/>
      <c r="D753" s="606"/>
      <c r="E753" s="572"/>
      <c r="F753" s="598"/>
      <c r="G753" s="598"/>
      <c r="H753" s="572"/>
      <c r="I753" s="599"/>
      <c r="J753" s="600"/>
    </row>
    <row r="754" spans="1:10" x14ac:dyDescent="0.2">
      <c r="A754" s="28"/>
      <c r="B754" s="63"/>
      <c r="C754" s="835"/>
      <c r="D754" s="606"/>
      <c r="E754" s="572"/>
      <c r="F754" s="598"/>
      <c r="G754" s="598"/>
      <c r="H754" s="572"/>
      <c r="I754" s="599"/>
      <c r="J754" s="600"/>
    </row>
    <row r="755" spans="1:10" x14ac:dyDescent="0.2">
      <c r="A755" s="28" t="s">
        <v>96</v>
      </c>
      <c r="B755" s="38" t="s">
        <v>154</v>
      </c>
      <c r="C755" s="835"/>
      <c r="D755" s="606"/>
      <c r="E755" s="572"/>
      <c r="F755" s="598"/>
      <c r="G755" s="598"/>
      <c r="H755" s="572"/>
      <c r="I755" s="599"/>
      <c r="J755" s="600"/>
    </row>
    <row r="756" spans="1:10" x14ac:dyDescent="0.2">
      <c r="A756" s="28"/>
      <c r="B756" s="63"/>
      <c r="C756" s="835"/>
      <c r="D756" s="606"/>
      <c r="E756" s="572"/>
      <c r="F756" s="598"/>
      <c r="G756" s="598"/>
      <c r="H756" s="572"/>
      <c r="I756" s="599"/>
      <c r="J756" s="600"/>
    </row>
    <row r="757" spans="1:10" x14ac:dyDescent="0.2">
      <c r="A757" s="28" t="s">
        <v>99</v>
      </c>
      <c r="B757" s="38" t="s">
        <v>154</v>
      </c>
      <c r="C757" s="835"/>
      <c r="D757" s="606"/>
      <c r="E757" s="572"/>
      <c r="F757" s="598"/>
      <c r="G757" s="598"/>
      <c r="H757" s="572"/>
      <c r="I757" s="599"/>
      <c r="J757" s="600"/>
    </row>
    <row r="758" spans="1:10" x14ac:dyDescent="0.2">
      <c r="A758" s="28"/>
      <c r="B758" s="38"/>
      <c r="C758" s="835"/>
      <c r="D758" s="606"/>
      <c r="E758" s="572"/>
      <c r="F758" s="598"/>
      <c r="G758" s="598"/>
      <c r="H758" s="572"/>
      <c r="I758" s="599"/>
      <c r="J758" s="600"/>
    </row>
    <row r="759" spans="1:10" x14ac:dyDescent="0.2">
      <c r="A759" s="28" t="s">
        <v>101</v>
      </c>
      <c r="B759" s="38" t="s">
        <v>154</v>
      </c>
      <c r="C759" s="835"/>
      <c r="D759" s="606"/>
      <c r="E759" s="572"/>
      <c r="F759" s="598"/>
      <c r="G759" s="598"/>
      <c r="H759" s="572"/>
      <c r="I759" s="599"/>
      <c r="J759" s="600"/>
    </row>
    <row r="760" spans="1:10" x14ac:dyDescent="0.2">
      <c r="A760" s="28"/>
      <c r="B760" s="38"/>
      <c r="C760" s="835"/>
      <c r="D760" s="606"/>
      <c r="E760" s="572"/>
      <c r="F760" s="598"/>
      <c r="G760" s="598"/>
      <c r="H760" s="572"/>
      <c r="I760" s="599"/>
      <c r="J760" s="600"/>
    </row>
    <row r="761" spans="1:10" x14ac:dyDescent="0.2">
      <c r="A761" s="28" t="s">
        <v>103</v>
      </c>
      <c r="B761" s="38" t="s">
        <v>154</v>
      </c>
      <c r="C761" s="835"/>
      <c r="D761" s="594"/>
      <c r="E761" s="572"/>
      <c r="F761" s="598"/>
      <c r="G761" s="598"/>
      <c r="H761" s="572"/>
      <c r="I761" s="599"/>
      <c r="J761" s="600"/>
    </row>
    <row r="762" spans="1:10" x14ac:dyDescent="0.2">
      <c r="A762" s="28"/>
      <c r="B762" s="38"/>
      <c r="C762" s="835"/>
      <c r="D762" s="606"/>
      <c r="E762" s="572"/>
      <c r="F762" s="598"/>
      <c r="G762" s="598"/>
      <c r="H762" s="572"/>
      <c r="I762" s="599"/>
      <c r="J762" s="600"/>
    </row>
    <row r="763" spans="1:10" x14ac:dyDescent="0.2">
      <c r="A763" s="28"/>
      <c r="B763" s="38"/>
      <c r="C763" s="835"/>
      <c r="D763" s="606"/>
      <c r="E763" s="572"/>
      <c r="F763" s="598"/>
      <c r="G763" s="598"/>
      <c r="H763" s="572"/>
      <c r="I763" s="599"/>
      <c r="J763" s="600"/>
    </row>
    <row r="764" spans="1:10" hidden="1" x14ac:dyDescent="0.2">
      <c r="A764" s="28"/>
      <c r="B764" s="38"/>
      <c r="C764" s="835"/>
      <c r="D764" s="606"/>
      <c r="E764" s="572"/>
      <c r="F764" s="598"/>
      <c r="G764" s="598"/>
      <c r="H764" s="572"/>
      <c r="I764" s="599"/>
      <c r="J764" s="600"/>
    </row>
    <row r="765" spans="1:10" ht="11.25" hidden="1" customHeight="1" x14ac:dyDescent="0.2">
      <c r="A765" s="28"/>
      <c r="B765" s="38"/>
      <c r="C765" s="835"/>
      <c r="D765" s="606"/>
      <c r="E765" s="572"/>
      <c r="F765" s="598"/>
      <c r="G765" s="598"/>
      <c r="H765" s="572"/>
      <c r="I765" s="599"/>
      <c r="J765" s="600"/>
    </row>
    <row r="766" spans="1:10" ht="12" customHeight="1" x14ac:dyDescent="0.2">
      <c r="A766" s="28"/>
      <c r="B766" s="38"/>
      <c r="C766" s="835"/>
      <c r="D766" s="606"/>
      <c r="E766" s="572"/>
      <c r="F766" s="598"/>
      <c r="G766" s="598"/>
      <c r="H766" s="572"/>
      <c r="I766" s="599"/>
      <c r="J766" s="600"/>
    </row>
    <row r="767" spans="1:10" ht="11.25" customHeight="1" x14ac:dyDescent="0.2">
      <c r="A767" s="28"/>
      <c r="B767" s="38"/>
      <c r="C767" s="835"/>
      <c r="D767" s="606"/>
      <c r="E767" s="572"/>
      <c r="F767" s="598"/>
      <c r="G767" s="598"/>
      <c r="H767" s="572"/>
      <c r="I767" s="599"/>
      <c r="J767" s="600"/>
    </row>
    <row r="768" spans="1:10" ht="11.25" customHeight="1" x14ac:dyDescent="0.2">
      <c r="A768" s="28"/>
      <c r="B768" s="38"/>
      <c r="C768" s="835"/>
      <c r="D768" s="606"/>
      <c r="E768" s="572"/>
      <c r="F768" s="598"/>
      <c r="G768" s="598"/>
      <c r="H768" s="572"/>
      <c r="I768" s="599"/>
      <c r="J768" s="600"/>
    </row>
    <row r="769" spans="1:11" ht="10.5" customHeight="1" x14ac:dyDescent="0.2">
      <c r="A769" s="28"/>
      <c r="B769" s="38"/>
      <c r="C769" s="835"/>
      <c r="D769" s="606"/>
      <c r="E769" s="572"/>
      <c r="F769" s="598"/>
      <c r="G769" s="598"/>
      <c r="H769" s="572"/>
      <c r="I769" s="599"/>
      <c r="J769" s="600"/>
    </row>
    <row r="770" spans="1:11" s="8" customFormat="1" ht="15.75" thickBot="1" x14ac:dyDescent="0.3">
      <c r="A770" s="31"/>
      <c r="B770" s="56" t="s">
        <v>111</v>
      </c>
      <c r="C770" s="836"/>
      <c r="D770" s="611"/>
      <c r="E770" s="603"/>
      <c r="F770" s="602"/>
      <c r="G770" s="602"/>
      <c r="H770" s="603"/>
      <c r="I770" s="604"/>
      <c r="J770" s="604">
        <f>SUM(J736:J769)</f>
        <v>0</v>
      </c>
      <c r="K770" s="617">
        <v>20</v>
      </c>
    </row>
    <row r="771" spans="1:11" ht="15" thickTop="1" x14ac:dyDescent="0.2">
      <c r="A771" s="28"/>
      <c r="B771" s="38"/>
      <c r="C771" s="835"/>
      <c r="D771" s="606"/>
      <c r="E771" s="572"/>
      <c r="F771" s="598"/>
      <c r="G771" s="598"/>
      <c r="H771" s="572"/>
      <c r="I771" s="599"/>
      <c r="J771" s="600"/>
    </row>
    <row r="772" spans="1:11" ht="15" x14ac:dyDescent="0.2">
      <c r="A772" s="28"/>
      <c r="B772" s="46" t="s">
        <v>155</v>
      </c>
      <c r="C772" s="835"/>
      <c r="D772" s="606"/>
      <c r="E772" s="572"/>
      <c r="F772" s="598"/>
      <c r="G772" s="598"/>
      <c r="H772" s="572"/>
      <c r="I772" s="599"/>
      <c r="J772" s="600"/>
    </row>
    <row r="773" spans="1:11" ht="12" customHeight="1" x14ac:dyDescent="0.2">
      <c r="A773" s="28"/>
      <c r="B773" s="38"/>
      <c r="C773" s="835"/>
      <c r="D773" s="606"/>
      <c r="E773" s="572"/>
      <c r="F773" s="598"/>
      <c r="G773" s="598"/>
      <c r="H773" s="572"/>
      <c r="I773" s="599"/>
      <c r="J773" s="600"/>
    </row>
    <row r="774" spans="1:11" x14ac:dyDescent="0.2">
      <c r="A774" s="28"/>
      <c r="B774" s="38" t="s">
        <v>1494</v>
      </c>
      <c r="C774" s="835"/>
      <c r="D774" s="606"/>
      <c r="E774" s="572"/>
      <c r="F774" s="598"/>
      <c r="G774" s="598"/>
      <c r="H774" s="572"/>
      <c r="I774" s="599"/>
      <c r="J774" s="600">
        <f>_xlfn.XLOOKUP(K774,$K$46:$K$770,$J$46:$J$770)</f>
        <v>132267.04</v>
      </c>
      <c r="K774">
        <v>1</v>
      </c>
    </row>
    <row r="775" spans="1:11" ht="12" customHeight="1" x14ac:dyDescent="0.2">
      <c r="A775" s="28"/>
      <c r="B775" s="38"/>
      <c r="C775" s="835"/>
      <c r="D775" s="606"/>
      <c r="E775" s="572"/>
      <c r="F775" s="598"/>
      <c r="G775" s="598"/>
      <c r="H775" s="572"/>
      <c r="I775" s="599"/>
      <c r="J775" s="600"/>
      <c r="K775"/>
    </row>
    <row r="776" spans="1:11" x14ac:dyDescent="0.2">
      <c r="A776" s="28"/>
      <c r="B776" s="38" t="s">
        <v>1495</v>
      </c>
      <c r="C776" s="835"/>
      <c r="D776" s="606"/>
      <c r="E776" s="572"/>
      <c r="F776" s="598"/>
      <c r="G776" s="598"/>
      <c r="H776" s="572"/>
      <c r="I776" s="599"/>
      <c r="J776" s="600">
        <f>_xlfn.XLOOKUP(K776,$K$46:$K$770,$J$46:$J$770)</f>
        <v>136103.97</v>
      </c>
      <c r="K776">
        <v>2</v>
      </c>
    </row>
    <row r="777" spans="1:11" ht="12" customHeight="1" x14ac:dyDescent="0.2">
      <c r="A777" s="28"/>
      <c r="B777" s="38"/>
      <c r="C777" s="835"/>
      <c r="D777" s="606"/>
      <c r="E777" s="572"/>
      <c r="F777" s="598"/>
      <c r="G777" s="598"/>
      <c r="H777" s="572"/>
      <c r="I777" s="599"/>
      <c r="J777" s="600"/>
      <c r="K777"/>
    </row>
    <row r="778" spans="1:11" x14ac:dyDescent="0.2">
      <c r="A778" s="28"/>
      <c r="B778" s="38" t="s">
        <v>1496</v>
      </c>
      <c r="C778" s="835"/>
      <c r="D778" s="606"/>
      <c r="E778" s="572"/>
      <c r="F778" s="598"/>
      <c r="G778" s="598"/>
      <c r="H778" s="572"/>
      <c r="I778" s="599"/>
      <c r="J778" s="600">
        <f>_xlfn.XLOOKUP(K778,$K$46:$K$770,$J$46:$J$770)</f>
        <v>13293.9</v>
      </c>
      <c r="K778">
        <v>3</v>
      </c>
    </row>
    <row r="779" spans="1:11" ht="12" customHeight="1" x14ac:dyDescent="0.2">
      <c r="A779" s="28"/>
      <c r="B779" s="38"/>
      <c r="C779" s="835"/>
      <c r="D779" s="606"/>
      <c r="E779" s="572"/>
      <c r="F779" s="598"/>
      <c r="G779" s="598"/>
      <c r="H779" s="572"/>
      <c r="I779" s="599"/>
      <c r="J779" s="600"/>
      <c r="K779"/>
    </row>
    <row r="780" spans="1:11" x14ac:dyDescent="0.2">
      <c r="A780" s="28"/>
      <c r="B780" s="38" t="s">
        <v>1497</v>
      </c>
      <c r="C780" s="835"/>
      <c r="D780" s="606"/>
      <c r="E780" s="572"/>
      <c r="F780" s="598"/>
      <c r="G780" s="598"/>
      <c r="H780" s="572"/>
      <c r="I780" s="599"/>
      <c r="J780" s="600">
        <f>_xlfn.XLOOKUP(K780,$K$46:$K$770,$J$46:$J$770)</f>
        <v>202765.52</v>
      </c>
      <c r="K780">
        <v>4</v>
      </c>
    </row>
    <row r="781" spans="1:11" ht="12" customHeight="1" x14ac:dyDescent="0.2">
      <c r="A781" s="28"/>
      <c r="B781" s="38"/>
      <c r="C781" s="835"/>
      <c r="D781" s="606"/>
      <c r="E781" s="572"/>
      <c r="F781" s="598"/>
      <c r="G781" s="598"/>
      <c r="H781" s="572"/>
      <c r="I781" s="599"/>
      <c r="J781" s="600"/>
      <c r="K781"/>
    </row>
    <row r="782" spans="1:11" x14ac:dyDescent="0.2">
      <c r="A782" s="28"/>
      <c r="B782" s="38" t="s">
        <v>1498</v>
      </c>
      <c r="C782" s="835"/>
      <c r="D782" s="606"/>
      <c r="E782" s="572"/>
      <c r="F782" s="598"/>
      <c r="G782" s="598"/>
      <c r="H782" s="572"/>
      <c r="I782" s="599"/>
      <c r="J782" s="600">
        <f>_xlfn.XLOOKUP(K782,$K$46:$K$770,$J$46:$J$770)</f>
        <v>169519.05</v>
      </c>
      <c r="K782">
        <v>5</v>
      </c>
    </row>
    <row r="783" spans="1:11" ht="12" customHeight="1" x14ac:dyDescent="0.2">
      <c r="A783" s="28"/>
      <c r="B783" s="38"/>
      <c r="C783" s="835"/>
      <c r="D783" s="606"/>
      <c r="E783" s="572"/>
      <c r="F783" s="598"/>
      <c r="G783" s="598"/>
      <c r="H783" s="572"/>
      <c r="I783" s="599"/>
      <c r="J783" s="600"/>
      <c r="K783"/>
    </row>
    <row r="784" spans="1:11" x14ac:dyDescent="0.2">
      <c r="A784" s="28"/>
      <c r="B784" s="38" t="s">
        <v>1499</v>
      </c>
      <c r="C784" s="835"/>
      <c r="D784" s="606"/>
      <c r="E784" s="572"/>
      <c r="F784" s="598"/>
      <c r="G784" s="598"/>
      <c r="H784" s="572"/>
      <c r="I784" s="599"/>
      <c r="J784" s="600">
        <f>_xlfn.XLOOKUP(K784,$K$46:$K$770,$J$46:$J$770)</f>
        <v>189031.45</v>
      </c>
      <c r="K784">
        <v>6</v>
      </c>
    </row>
    <row r="785" spans="1:11" ht="12" customHeight="1" x14ac:dyDescent="0.2">
      <c r="A785" s="28"/>
      <c r="B785" s="38"/>
      <c r="C785" s="835"/>
      <c r="D785" s="606"/>
      <c r="E785" s="572"/>
      <c r="F785" s="598"/>
      <c r="G785" s="598"/>
      <c r="H785" s="572"/>
      <c r="I785" s="599"/>
      <c r="J785" s="600"/>
      <c r="K785"/>
    </row>
    <row r="786" spans="1:11" x14ac:dyDescent="0.2">
      <c r="A786" s="28"/>
      <c r="B786" s="38" t="s">
        <v>1500</v>
      </c>
      <c r="C786" s="835"/>
      <c r="D786" s="606"/>
      <c r="E786" s="572"/>
      <c r="F786" s="598"/>
      <c r="G786" s="598"/>
      <c r="H786" s="572"/>
      <c r="I786" s="599"/>
      <c r="J786" s="600">
        <f>_xlfn.XLOOKUP(K786,$K$46:$K$770,$J$46:$J$770)</f>
        <v>71327.19</v>
      </c>
      <c r="K786">
        <v>7</v>
      </c>
    </row>
    <row r="787" spans="1:11" ht="12" customHeight="1" x14ac:dyDescent="0.2">
      <c r="A787" s="28"/>
      <c r="B787" s="38"/>
      <c r="C787" s="835"/>
      <c r="D787" s="606"/>
      <c r="E787" s="572"/>
      <c r="F787" s="598"/>
      <c r="G787" s="598"/>
      <c r="H787" s="572"/>
      <c r="I787" s="599"/>
      <c r="J787" s="600"/>
      <c r="K787"/>
    </row>
    <row r="788" spans="1:11" x14ac:dyDescent="0.2">
      <c r="A788" s="28"/>
      <c r="B788" s="38" t="s">
        <v>1501</v>
      </c>
      <c r="C788" s="835"/>
      <c r="D788" s="606"/>
      <c r="E788" s="572"/>
      <c r="F788" s="598"/>
      <c r="G788" s="598"/>
      <c r="H788" s="572"/>
      <c r="I788" s="599"/>
      <c r="J788" s="600">
        <f>_xlfn.XLOOKUP(K788,$K$46:$K$770,$J$46:$J$770)</f>
        <v>48058.46</v>
      </c>
      <c r="K788">
        <v>8</v>
      </c>
    </row>
    <row r="789" spans="1:11" ht="12" customHeight="1" x14ac:dyDescent="0.2">
      <c r="A789" s="28"/>
      <c r="B789" s="38"/>
      <c r="C789" s="835"/>
      <c r="D789" s="606"/>
      <c r="E789" s="572"/>
      <c r="F789" s="598"/>
      <c r="G789" s="598"/>
      <c r="H789" s="572"/>
      <c r="I789" s="599"/>
      <c r="J789" s="600"/>
      <c r="K789"/>
    </row>
    <row r="790" spans="1:11" x14ac:dyDescent="0.2">
      <c r="A790" s="28"/>
      <c r="B790" s="38" t="s">
        <v>1502</v>
      </c>
      <c r="C790" s="835"/>
      <c r="D790" s="606"/>
      <c r="E790" s="572"/>
      <c r="F790" s="598"/>
      <c r="G790" s="598"/>
      <c r="H790" s="572"/>
      <c r="I790" s="599"/>
      <c r="J790" s="600">
        <f>_xlfn.XLOOKUP(K790,$K$46:$K$770,$J$46:$J$770)</f>
        <v>254170.15</v>
      </c>
      <c r="K790">
        <v>9</v>
      </c>
    </row>
    <row r="791" spans="1:11" ht="12" customHeight="1" x14ac:dyDescent="0.2">
      <c r="A791" s="28"/>
      <c r="B791" s="38"/>
      <c r="C791" s="835"/>
      <c r="D791" s="606"/>
      <c r="E791" s="572"/>
      <c r="F791" s="598"/>
      <c r="G791" s="598"/>
      <c r="H791" s="572"/>
      <c r="I791" s="599"/>
      <c r="J791" s="600"/>
      <c r="K791"/>
    </row>
    <row r="792" spans="1:11" x14ac:dyDescent="0.2">
      <c r="A792" s="28"/>
      <c r="B792" s="38" t="s">
        <v>1503</v>
      </c>
      <c r="C792" s="835"/>
      <c r="D792" s="606"/>
      <c r="E792" s="572"/>
      <c r="F792" s="598"/>
      <c r="G792" s="598"/>
      <c r="H792" s="572"/>
      <c r="I792" s="599"/>
      <c r="J792" s="600">
        <f>_xlfn.XLOOKUP(K792,$K$46:$K$770,$J$46:$J$770)</f>
        <v>382012.86</v>
      </c>
      <c r="K792">
        <v>10</v>
      </c>
    </row>
    <row r="793" spans="1:11" ht="12" customHeight="1" x14ac:dyDescent="0.2">
      <c r="A793" s="28"/>
      <c r="B793" s="38"/>
      <c r="C793" s="835"/>
      <c r="D793" s="606"/>
      <c r="E793" s="572"/>
      <c r="F793" s="598"/>
      <c r="G793" s="598"/>
      <c r="H793" s="572"/>
      <c r="I793" s="599"/>
      <c r="J793" s="600"/>
      <c r="K793"/>
    </row>
    <row r="794" spans="1:11" x14ac:dyDescent="0.2">
      <c r="A794" s="28"/>
      <c r="B794" s="38" t="s">
        <v>1504</v>
      </c>
      <c r="C794" s="835"/>
      <c r="D794" s="606"/>
      <c r="E794" s="572"/>
      <c r="F794" s="598"/>
      <c r="G794" s="598"/>
      <c r="H794" s="572"/>
      <c r="I794" s="599"/>
      <c r="J794" s="600">
        <f>_xlfn.XLOOKUP(K794,$K$46:$K$770,$J$46:$J$770)</f>
        <v>115044.97</v>
      </c>
      <c r="K794">
        <v>11</v>
      </c>
    </row>
    <row r="795" spans="1:11" ht="12" customHeight="1" x14ac:dyDescent="0.2">
      <c r="A795" s="28"/>
      <c r="B795" s="38"/>
      <c r="C795" s="835"/>
      <c r="D795" s="606"/>
      <c r="E795" s="572"/>
      <c r="F795" s="598"/>
      <c r="G795" s="598"/>
      <c r="H795" s="572"/>
      <c r="I795" s="599"/>
      <c r="J795" s="600"/>
      <c r="K795"/>
    </row>
    <row r="796" spans="1:11" x14ac:dyDescent="0.2">
      <c r="A796" s="28"/>
      <c r="B796" s="38" t="s">
        <v>1505</v>
      </c>
      <c r="C796" s="835"/>
      <c r="D796" s="606"/>
      <c r="E796" s="572"/>
      <c r="F796" s="598"/>
      <c r="G796" s="598"/>
      <c r="H796" s="572"/>
      <c r="I796" s="599"/>
      <c r="J796" s="600">
        <f>_xlfn.XLOOKUP(K796,$K$46:$K$770,$J$46:$J$770)</f>
        <v>330246.73</v>
      </c>
      <c r="K796">
        <v>12</v>
      </c>
    </row>
    <row r="797" spans="1:11" ht="12" customHeight="1" x14ac:dyDescent="0.2">
      <c r="A797" s="28"/>
      <c r="B797" s="38"/>
      <c r="C797" s="835"/>
      <c r="D797" s="606"/>
      <c r="E797" s="572"/>
      <c r="F797" s="598"/>
      <c r="G797" s="598"/>
      <c r="H797" s="572"/>
      <c r="I797" s="599"/>
      <c r="J797" s="600"/>
      <c r="K797"/>
    </row>
    <row r="798" spans="1:11" x14ac:dyDescent="0.2">
      <c r="A798" s="28"/>
      <c r="B798" s="38" t="s">
        <v>1506</v>
      </c>
      <c r="C798" s="835"/>
      <c r="D798" s="606"/>
      <c r="E798" s="572"/>
      <c r="F798" s="598"/>
      <c r="G798" s="598"/>
      <c r="H798" s="572"/>
      <c r="I798" s="599"/>
      <c r="J798" s="600">
        <f>_xlfn.XLOOKUP(K798,$K$46:$K$770,$J$46:$J$770)</f>
        <v>71746.52</v>
      </c>
      <c r="K798">
        <v>13</v>
      </c>
    </row>
    <row r="799" spans="1:11" ht="12" customHeight="1" x14ac:dyDescent="0.2">
      <c r="A799" s="28"/>
      <c r="B799" s="38"/>
      <c r="C799" s="835"/>
      <c r="D799" s="606"/>
      <c r="E799" s="572"/>
      <c r="F799" s="598"/>
      <c r="G799" s="598"/>
      <c r="H799" s="572"/>
      <c r="I799" s="599"/>
      <c r="J799" s="600"/>
      <c r="K799"/>
    </row>
    <row r="800" spans="1:11" x14ac:dyDescent="0.2">
      <c r="A800" s="28"/>
      <c r="B800" s="38" t="s">
        <v>1507</v>
      </c>
      <c r="C800" s="835"/>
      <c r="D800" s="606"/>
      <c r="E800" s="572"/>
      <c r="F800" s="598"/>
      <c r="G800" s="598"/>
      <c r="H800" s="572"/>
      <c r="I800" s="599"/>
      <c r="J800" s="600">
        <f>_xlfn.XLOOKUP(K800,$K$46:$K$770,$J$46:$J$770)</f>
        <v>125305</v>
      </c>
      <c r="K800">
        <v>14</v>
      </c>
    </row>
    <row r="801" spans="1:11" ht="12" customHeight="1" x14ac:dyDescent="0.2">
      <c r="A801" s="28"/>
      <c r="B801" s="38"/>
      <c r="C801" s="835"/>
      <c r="D801" s="606"/>
      <c r="E801" s="572"/>
      <c r="F801" s="598"/>
      <c r="G801" s="598"/>
      <c r="H801" s="572"/>
      <c r="I801" s="599"/>
      <c r="J801" s="600"/>
      <c r="K801"/>
    </row>
    <row r="802" spans="1:11" x14ac:dyDescent="0.2">
      <c r="A802" s="28"/>
      <c r="B802" s="38" t="s">
        <v>1508</v>
      </c>
      <c r="C802" s="835"/>
      <c r="D802" s="606"/>
      <c r="E802" s="572"/>
      <c r="F802" s="598"/>
      <c r="G802" s="598"/>
      <c r="H802" s="572"/>
      <c r="I802" s="599"/>
      <c r="J802" s="600">
        <f>_xlfn.XLOOKUP(K802,$K$46:$K$770,$J$46:$J$770)</f>
        <v>289995.98</v>
      </c>
      <c r="K802">
        <v>15</v>
      </c>
    </row>
    <row r="803" spans="1:11" ht="12" customHeight="1" x14ac:dyDescent="0.2">
      <c r="A803" s="28"/>
      <c r="B803" s="38"/>
      <c r="C803" s="835"/>
      <c r="D803" s="606"/>
      <c r="E803" s="572"/>
      <c r="F803" s="598"/>
      <c r="G803" s="598"/>
      <c r="H803" s="572"/>
      <c r="I803" s="599"/>
      <c r="J803" s="600"/>
      <c r="K803"/>
    </row>
    <row r="804" spans="1:11" x14ac:dyDescent="0.2">
      <c r="A804" s="28"/>
      <c r="B804" s="38" t="s">
        <v>1509</v>
      </c>
      <c r="C804" s="835"/>
      <c r="D804" s="606"/>
      <c r="E804" s="572"/>
      <c r="F804" s="598"/>
      <c r="G804" s="598"/>
      <c r="H804" s="572"/>
      <c r="I804" s="599"/>
      <c r="J804" s="600">
        <f>_xlfn.XLOOKUP(K804,$K$46:$K$770,$J$46:$J$770)</f>
        <v>87399.65</v>
      </c>
      <c r="K804">
        <v>16</v>
      </c>
    </row>
    <row r="805" spans="1:11" ht="12" customHeight="1" x14ac:dyDescent="0.2">
      <c r="A805" s="28"/>
      <c r="B805" s="38"/>
      <c r="C805" s="835"/>
      <c r="D805" s="606"/>
      <c r="E805" s="572"/>
      <c r="F805" s="598"/>
      <c r="G805" s="598"/>
      <c r="H805" s="572"/>
      <c r="I805" s="599"/>
      <c r="J805" s="600"/>
      <c r="K805"/>
    </row>
    <row r="806" spans="1:11" x14ac:dyDescent="0.2">
      <c r="A806" s="28"/>
      <c r="B806" s="38" t="s">
        <v>1510</v>
      </c>
      <c r="C806" s="835"/>
      <c r="D806" s="606"/>
      <c r="E806" s="572"/>
      <c r="F806" s="598"/>
      <c r="G806" s="598"/>
      <c r="H806" s="572"/>
      <c r="I806" s="599"/>
      <c r="J806" s="600">
        <f>_xlfn.XLOOKUP(K806,$K$46:$K$770,$J$46:$J$770)</f>
        <v>300226.90000000002</v>
      </c>
      <c r="K806">
        <v>17</v>
      </c>
    </row>
    <row r="807" spans="1:11" ht="12" customHeight="1" x14ac:dyDescent="0.2">
      <c r="A807" s="28"/>
      <c r="B807" s="38"/>
      <c r="C807" s="835"/>
      <c r="D807" s="606"/>
      <c r="E807" s="572"/>
      <c r="F807" s="598"/>
      <c r="G807" s="598"/>
      <c r="H807" s="572"/>
      <c r="I807" s="599"/>
      <c r="J807" s="600"/>
      <c r="K807"/>
    </row>
    <row r="808" spans="1:11" x14ac:dyDescent="0.2">
      <c r="A808" s="28"/>
      <c r="B808" s="38" t="s">
        <v>1511</v>
      </c>
      <c r="C808" s="835"/>
      <c r="D808" s="606"/>
      <c r="E808" s="572"/>
      <c r="F808" s="598"/>
      <c r="G808" s="598"/>
      <c r="H808" s="572"/>
      <c r="I808" s="599"/>
      <c r="J808" s="600">
        <f>_xlfn.XLOOKUP(K808,$K$46:$K$770,$J$46:$J$770)</f>
        <v>1241245.5900000001</v>
      </c>
      <c r="K808">
        <v>18</v>
      </c>
    </row>
    <row r="809" spans="1:11" hidden="1" x14ac:dyDescent="0.2">
      <c r="A809" s="28"/>
      <c r="B809" s="38"/>
      <c r="C809" s="835"/>
      <c r="D809" s="606"/>
      <c r="E809" s="572"/>
      <c r="F809" s="598"/>
      <c r="G809" s="598"/>
      <c r="H809" s="572"/>
      <c r="I809" s="599"/>
      <c r="J809" s="600"/>
      <c r="K809"/>
    </row>
    <row r="810" spans="1:11" hidden="1" x14ac:dyDescent="0.2">
      <c r="A810" s="28"/>
      <c r="B810" s="38"/>
      <c r="C810" s="835"/>
      <c r="D810" s="606"/>
      <c r="E810" s="572"/>
      <c r="F810" s="598"/>
      <c r="G810" s="598"/>
      <c r="H810" s="572"/>
      <c r="I810" s="599"/>
      <c r="J810" s="600"/>
      <c r="K810"/>
    </row>
    <row r="811" spans="1:11" x14ac:dyDescent="0.2">
      <c r="A811" s="28"/>
      <c r="B811" s="38"/>
      <c r="C811" s="835"/>
      <c r="D811" s="606"/>
      <c r="E811" s="572"/>
      <c r="F811" s="598"/>
      <c r="G811" s="598"/>
      <c r="H811" s="572"/>
      <c r="I811" s="599"/>
      <c r="J811" s="600"/>
    </row>
    <row r="812" spans="1:11" ht="12" customHeight="1" x14ac:dyDescent="0.2">
      <c r="A812" s="28"/>
      <c r="B812" s="38"/>
      <c r="C812" s="835"/>
      <c r="D812" s="606"/>
      <c r="E812" s="572"/>
      <c r="F812" s="598"/>
      <c r="G812" s="598"/>
      <c r="H812" s="572"/>
      <c r="I812" s="599"/>
      <c r="J812" s="600"/>
    </row>
    <row r="813" spans="1:11" s="8" customFormat="1" ht="15.75" thickBot="1" x14ac:dyDescent="0.3">
      <c r="A813" s="31"/>
      <c r="B813" s="56" t="s">
        <v>111</v>
      </c>
      <c r="C813" s="836"/>
      <c r="D813" s="611"/>
      <c r="E813" s="603"/>
      <c r="F813" s="602"/>
      <c r="G813" s="602"/>
      <c r="H813" s="603"/>
      <c r="I813" s="604"/>
      <c r="J813" s="604">
        <f>SUM(J773:J812)</f>
        <v>4159760.93</v>
      </c>
      <c r="K813" s="617"/>
    </row>
    <row r="814" spans="1:11" s="8" customFormat="1" ht="15.75" thickTop="1" x14ac:dyDescent="0.25">
      <c r="A814" s="58"/>
      <c r="B814" s="59"/>
      <c r="C814" s="834"/>
      <c r="D814" s="622"/>
      <c r="E814" s="623"/>
      <c r="F814" s="624"/>
      <c r="G814" s="624"/>
      <c r="H814" s="623"/>
      <c r="I814" s="625"/>
      <c r="J814" s="626"/>
      <c r="K814" s="617"/>
    </row>
    <row r="815" spans="1:11" ht="15" x14ac:dyDescent="0.2">
      <c r="A815" s="28"/>
      <c r="B815" s="46" t="s">
        <v>155</v>
      </c>
      <c r="C815" s="835"/>
      <c r="D815" s="606"/>
      <c r="E815" s="572"/>
      <c r="F815" s="598"/>
      <c r="G815" s="598"/>
      <c r="H815" s="572"/>
      <c r="I815" s="599"/>
      <c r="J815" s="600"/>
    </row>
    <row r="816" spans="1:11" x14ac:dyDescent="0.2">
      <c r="A816" s="28"/>
      <c r="B816" s="38"/>
      <c r="C816" s="835"/>
      <c r="D816" s="606"/>
      <c r="E816" s="572"/>
      <c r="F816" s="598"/>
      <c r="G816" s="598"/>
      <c r="H816" s="572"/>
      <c r="I816" s="599"/>
      <c r="J816" s="600"/>
    </row>
    <row r="817" spans="1:11" x14ac:dyDescent="0.2">
      <c r="A817" s="1"/>
      <c r="B817" s="2" t="s">
        <v>1112</v>
      </c>
      <c r="C817" s="845"/>
      <c r="D817" s="594"/>
      <c r="E817" s="598"/>
      <c r="F817" s="598"/>
      <c r="G817" s="598"/>
      <c r="H817" s="572"/>
      <c r="I817" s="599"/>
      <c r="J817" s="600">
        <f>+J813</f>
        <v>4159760.93</v>
      </c>
    </row>
    <row r="818" spans="1:11" x14ac:dyDescent="0.2">
      <c r="A818" s="1"/>
      <c r="B818" s="2"/>
      <c r="C818" s="845"/>
      <c r="D818" s="606"/>
      <c r="E818" s="572"/>
      <c r="F818" s="598"/>
      <c r="G818" s="598"/>
      <c r="H818" s="572"/>
      <c r="I818" s="599"/>
      <c r="J818" s="600"/>
    </row>
    <row r="819" spans="1:11" x14ac:dyDescent="0.2">
      <c r="A819" s="28"/>
      <c r="B819" s="38" t="s">
        <v>1512</v>
      </c>
      <c r="C819" s="835"/>
      <c r="D819" s="606"/>
      <c r="E819" s="572"/>
      <c r="F819" s="598"/>
      <c r="G819" s="598"/>
      <c r="H819" s="572"/>
      <c r="I819" s="599"/>
      <c r="J819" s="600">
        <f>_xlfn.XLOOKUP(K819,$K$46:$K$770,$J$46:$J$770)</f>
        <v>151394.67000000001</v>
      </c>
      <c r="K819" s="577">
        <v>19</v>
      </c>
    </row>
    <row r="820" spans="1:11" x14ac:dyDescent="0.2">
      <c r="A820" s="28"/>
      <c r="B820" s="38"/>
      <c r="C820" s="835"/>
      <c r="D820" s="606"/>
      <c r="E820" s="572"/>
      <c r="F820" s="598"/>
      <c r="G820" s="598"/>
      <c r="H820" s="572"/>
      <c r="I820" s="599"/>
      <c r="J820" s="600"/>
    </row>
    <row r="821" spans="1:11" x14ac:dyDescent="0.2">
      <c r="A821" s="28"/>
      <c r="B821" s="38" t="s">
        <v>1513</v>
      </c>
      <c r="C821" s="835"/>
      <c r="D821" s="606"/>
      <c r="E821" s="572"/>
      <c r="F821" s="598"/>
      <c r="G821" s="598"/>
      <c r="H821" s="572"/>
      <c r="I821" s="599"/>
      <c r="J821" s="600">
        <f>_xlfn.XLOOKUP(K821,$K$46:$K$770,$J$46:$J$770)</f>
        <v>0</v>
      </c>
      <c r="K821" s="577">
        <v>20</v>
      </c>
    </row>
    <row r="822" spans="1:11" x14ac:dyDescent="0.2">
      <c r="A822" s="28"/>
      <c r="B822" s="38"/>
      <c r="C822" s="835"/>
      <c r="D822" s="606"/>
      <c r="E822" s="572"/>
      <c r="F822" s="598"/>
      <c r="G822" s="598"/>
      <c r="H822" s="572"/>
      <c r="I822" s="599"/>
      <c r="J822" s="600"/>
    </row>
    <row r="823" spans="1:11" x14ac:dyDescent="0.2">
      <c r="A823" s="28"/>
      <c r="B823" s="38"/>
      <c r="C823" s="835"/>
      <c r="D823" s="606"/>
      <c r="E823" s="572"/>
      <c r="F823" s="598"/>
      <c r="G823" s="598"/>
      <c r="H823" s="572"/>
      <c r="I823" s="599"/>
      <c r="J823" s="600"/>
    </row>
    <row r="824" spans="1:11" x14ac:dyDescent="0.2">
      <c r="A824" s="28"/>
      <c r="B824" s="38"/>
      <c r="C824" s="835"/>
      <c r="D824" s="606"/>
      <c r="E824" s="572"/>
      <c r="F824" s="598"/>
      <c r="G824" s="598"/>
      <c r="H824" s="572"/>
      <c r="I824" s="599"/>
      <c r="J824" s="600"/>
    </row>
    <row r="825" spans="1:11" x14ac:dyDescent="0.2">
      <c r="A825" s="28"/>
      <c r="B825" s="38"/>
      <c r="C825" s="835"/>
      <c r="D825" s="606"/>
      <c r="E825" s="572"/>
      <c r="F825" s="598"/>
      <c r="G825" s="598"/>
      <c r="H825" s="572"/>
      <c r="I825" s="599"/>
      <c r="J825" s="600"/>
    </row>
    <row r="826" spans="1:11" x14ac:dyDescent="0.2">
      <c r="A826" s="28"/>
      <c r="B826" s="38"/>
      <c r="C826" s="835"/>
      <c r="D826" s="606"/>
      <c r="E826" s="572"/>
      <c r="F826" s="598"/>
      <c r="G826" s="598"/>
      <c r="H826" s="572"/>
      <c r="I826" s="599"/>
      <c r="J826" s="600"/>
    </row>
    <row r="827" spans="1:11" x14ac:dyDescent="0.2">
      <c r="A827" s="28"/>
      <c r="B827" s="38"/>
      <c r="C827" s="835"/>
      <c r="D827" s="606"/>
      <c r="E827" s="572"/>
      <c r="F827" s="598"/>
      <c r="G827" s="598"/>
      <c r="H827" s="572"/>
      <c r="I827" s="599"/>
      <c r="J827" s="600"/>
    </row>
    <row r="828" spans="1:11" x14ac:dyDescent="0.2">
      <c r="A828" s="28"/>
      <c r="B828" s="38"/>
      <c r="C828" s="835"/>
      <c r="D828" s="606"/>
      <c r="E828" s="572"/>
      <c r="F828" s="598"/>
      <c r="G828" s="598"/>
      <c r="H828" s="572"/>
      <c r="I828" s="599"/>
      <c r="J828" s="600"/>
    </row>
    <row r="829" spans="1:11" x14ac:dyDescent="0.2">
      <c r="A829" s="28"/>
      <c r="B829" s="38"/>
      <c r="C829" s="835"/>
      <c r="D829" s="606"/>
      <c r="E829" s="572"/>
      <c r="F829" s="598"/>
      <c r="G829" s="598"/>
      <c r="H829" s="572"/>
      <c r="I829" s="599"/>
      <c r="J829" s="600"/>
    </row>
    <row r="830" spans="1:11" x14ac:dyDescent="0.2">
      <c r="A830" s="28"/>
      <c r="B830" s="38"/>
      <c r="C830" s="835"/>
      <c r="D830" s="606"/>
      <c r="E830" s="572"/>
      <c r="F830" s="598"/>
      <c r="G830" s="598"/>
      <c r="H830" s="572"/>
      <c r="I830" s="599"/>
      <c r="J830" s="600"/>
    </row>
    <row r="831" spans="1:11" x14ac:dyDescent="0.2">
      <c r="A831" s="28"/>
      <c r="B831" s="38"/>
      <c r="C831" s="835"/>
      <c r="D831" s="606"/>
      <c r="E831" s="572"/>
      <c r="F831" s="598"/>
      <c r="G831" s="598"/>
      <c r="H831" s="572"/>
      <c r="I831" s="599"/>
      <c r="J831" s="600"/>
    </row>
    <row r="832" spans="1:11" x14ac:dyDescent="0.2">
      <c r="A832" s="28"/>
      <c r="B832" s="38"/>
      <c r="C832" s="835"/>
      <c r="D832" s="606"/>
      <c r="E832" s="572"/>
      <c r="F832" s="598"/>
      <c r="G832" s="598"/>
      <c r="H832" s="572"/>
      <c r="I832" s="599"/>
      <c r="J832" s="600"/>
    </row>
    <row r="833" spans="1:10" x14ac:dyDescent="0.2">
      <c r="A833" s="28"/>
      <c r="B833" s="38"/>
      <c r="C833" s="835"/>
      <c r="D833" s="606"/>
      <c r="E833" s="572"/>
      <c r="F833" s="598"/>
      <c r="G833" s="598"/>
      <c r="H833" s="572"/>
      <c r="I833" s="599"/>
      <c r="J833" s="600"/>
    </row>
    <row r="834" spans="1:10" x14ac:dyDescent="0.2">
      <c r="A834" s="28"/>
      <c r="B834" s="38"/>
      <c r="C834" s="835"/>
      <c r="D834" s="606"/>
      <c r="E834" s="572"/>
      <c r="F834" s="598"/>
      <c r="G834" s="598"/>
      <c r="H834" s="572"/>
      <c r="I834" s="599"/>
      <c r="J834" s="600"/>
    </row>
    <row r="835" spans="1:10" x14ac:dyDescent="0.2">
      <c r="A835" s="28"/>
      <c r="B835" s="38"/>
      <c r="C835" s="835"/>
      <c r="D835" s="606"/>
      <c r="E835" s="572"/>
      <c r="F835" s="598"/>
      <c r="G835" s="598"/>
      <c r="H835" s="572"/>
      <c r="I835" s="599"/>
      <c r="J835" s="600"/>
    </row>
    <row r="836" spans="1:10" x14ac:dyDescent="0.2">
      <c r="A836" s="28"/>
      <c r="B836" s="38"/>
      <c r="C836" s="835"/>
      <c r="D836" s="606"/>
      <c r="E836" s="572"/>
      <c r="F836" s="598"/>
      <c r="G836" s="598"/>
      <c r="H836" s="572"/>
      <c r="I836" s="599"/>
      <c r="J836" s="600"/>
    </row>
    <row r="837" spans="1:10" x14ac:dyDescent="0.2">
      <c r="A837" s="28"/>
      <c r="B837" s="38"/>
      <c r="C837" s="835"/>
      <c r="D837" s="606"/>
      <c r="E837" s="572"/>
      <c r="F837" s="598"/>
      <c r="G837" s="598"/>
      <c r="H837" s="572"/>
      <c r="I837" s="599"/>
      <c r="J837" s="600"/>
    </row>
    <row r="838" spans="1:10" x14ac:dyDescent="0.2">
      <c r="A838" s="28"/>
      <c r="B838" s="38"/>
      <c r="C838" s="835"/>
      <c r="D838" s="606"/>
      <c r="E838" s="572"/>
      <c r="F838" s="598"/>
      <c r="G838" s="598"/>
      <c r="H838" s="572"/>
      <c r="I838" s="599"/>
      <c r="J838" s="600"/>
    </row>
    <row r="839" spans="1:10" x14ac:dyDescent="0.2">
      <c r="A839" s="28"/>
      <c r="B839" s="38"/>
      <c r="C839" s="835"/>
      <c r="D839" s="606"/>
      <c r="E839" s="572"/>
      <c r="F839" s="598"/>
      <c r="G839" s="598"/>
      <c r="H839" s="572"/>
      <c r="I839" s="599"/>
      <c r="J839" s="600"/>
    </row>
    <row r="840" spans="1:10" x14ac:dyDescent="0.2">
      <c r="A840" s="28"/>
      <c r="B840" s="38"/>
      <c r="C840" s="835"/>
      <c r="D840" s="606"/>
      <c r="E840" s="572"/>
      <c r="F840" s="598"/>
      <c r="G840" s="598"/>
      <c r="H840" s="572"/>
      <c r="I840" s="599"/>
      <c r="J840" s="600"/>
    </row>
    <row r="841" spans="1:10" x14ac:dyDescent="0.2">
      <c r="A841" s="28"/>
      <c r="B841" s="38"/>
      <c r="C841" s="835"/>
      <c r="D841" s="606"/>
      <c r="E841" s="572"/>
      <c r="F841" s="598"/>
      <c r="G841" s="598"/>
      <c r="H841" s="572"/>
      <c r="I841" s="599"/>
      <c r="J841" s="600"/>
    </row>
    <row r="842" spans="1:10" x14ac:dyDescent="0.2">
      <c r="A842" s="28"/>
      <c r="B842" s="38"/>
      <c r="C842" s="835"/>
      <c r="D842" s="606"/>
      <c r="E842" s="572"/>
      <c r="F842" s="598"/>
      <c r="G842" s="598"/>
      <c r="H842" s="572"/>
      <c r="I842" s="599"/>
      <c r="J842" s="600"/>
    </row>
    <row r="843" spans="1:10" x14ac:dyDescent="0.2">
      <c r="A843" s="28"/>
      <c r="B843" s="38"/>
      <c r="C843" s="835"/>
      <c r="D843" s="606"/>
      <c r="E843" s="572"/>
      <c r="F843" s="598"/>
      <c r="G843" s="598"/>
      <c r="H843" s="572"/>
      <c r="I843" s="599"/>
      <c r="J843" s="600"/>
    </row>
    <row r="844" spans="1:10" x14ac:dyDescent="0.2">
      <c r="A844" s="28"/>
      <c r="B844" s="38"/>
      <c r="C844" s="835"/>
      <c r="D844" s="606"/>
      <c r="E844" s="572"/>
      <c r="F844" s="598"/>
      <c r="G844" s="598"/>
      <c r="H844" s="572"/>
      <c r="I844" s="599"/>
      <c r="J844" s="600"/>
    </row>
    <row r="845" spans="1:10" x14ac:dyDescent="0.2">
      <c r="A845" s="28"/>
      <c r="B845" s="38"/>
      <c r="C845" s="835"/>
      <c r="D845" s="606"/>
      <c r="E845" s="572"/>
      <c r="F845" s="598"/>
      <c r="G845" s="598"/>
      <c r="H845" s="572"/>
      <c r="I845" s="599"/>
      <c r="J845" s="600"/>
    </row>
    <row r="846" spans="1:10" x14ac:dyDescent="0.2">
      <c r="A846" s="28"/>
      <c r="B846" s="38"/>
      <c r="C846" s="835"/>
      <c r="D846" s="606"/>
      <c r="E846" s="572"/>
      <c r="F846" s="598"/>
      <c r="G846" s="598"/>
      <c r="H846" s="572"/>
      <c r="I846" s="599"/>
      <c r="J846" s="600"/>
    </row>
    <row r="847" spans="1:10" hidden="1" x14ac:dyDescent="0.2">
      <c r="A847" s="28"/>
      <c r="B847" s="38"/>
      <c r="C847" s="835"/>
      <c r="D847" s="606"/>
      <c r="E847" s="572"/>
      <c r="F847" s="598"/>
      <c r="G847" s="598"/>
      <c r="H847" s="572"/>
      <c r="I847" s="599"/>
      <c r="J847" s="600"/>
    </row>
    <row r="848" spans="1:10" x14ac:dyDescent="0.2">
      <c r="A848" s="28"/>
      <c r="B848" s="38"/>
      <c r="C848" s="835"/>
      <c r="D848" s="606"/>
      <c r="E848" s="572"/>
      <c r="F848" s="598"/>
      <c r="G848" s="598"/>
      <c r="H848" s="572"/>
      <c r="I848" s="599"/>
      <c r="J848" s="600"/>
    </row>
    <row r="849" spans="1:11" hidden="1" x14ac:dyDescent="0.2">
      <c r="A849" s="28"/>
      <c r="B849" s="38"/>
      <c r="C849" s="835"/>
      <c r="D849" s="606"/>
      <c r="E849" s="572"/>
      <c r="F849" s="598"/>
      <c r="G849" s="598"/>
      <c r="H849" s="572"/>
      <c r="I849" s="599"/>
      <c r="J849" s="600"/>
    </row>
    <row r="850" spans="1:11" x14ac:dyDescent="0.2">
      <c r="A850" s="28"/>
      <c r="B850" s="38"/>
      <c r="C850" s="835"/>
      <c r="D850" s="606"/>
      <c r="E850" s="572"/>
      <c r="F850" s="598"/>
      <c r="G850" s="598"/>
      <c r="H850" s="572"/>
      <c r="I850" s="599"/>
      <c r="J850" s="600"/>
    </row>
    <row r="851" spans="1:11" ht="11.25" customHeight="1" x14ac:dyDescent="0.2">
      <c r="A851" s="28"/>
      <c r="B851" s="34"/>
      <c r="C851" s="835"/>
      <c r="D851" s="606"/>
      <c r="E851" s="572"/>
      <c r="F851" s="598"/>
      <c r="G851" s="598"/>
      <c r="H851" s="572"/>
      <c r="I851" s="599"/>
      <c r="J851" s="600"/>
    </row>
    <row r="852" spans="1:11" s="8" customFormat="1" ht="32.1" customHeight="1" thickBot="1" x14ac:dyDescent="0.3">
      <c r="A852" s="31"/>
      <c r="B852" s="56" t="str">
        <f>A3&amp;" 
TOTAL CARRIED TO SUMMARY (US$)"</f>
        <v>DIVISION 22 - PLUMBING 
TOTAL CARRIED TO SUMMARY (US$)</v>
      </c>
      <c r="C852" s="836"/>
      <c r="D852" s="611"/>
      <c r="E852" s="603"/>
      <c r="F852" s="602"/>
      <c r="G852" s="602"/>
      <c r="H852" s="603"/>
      <c r="I852" s="604"/>
      <c r="J852" s="604">
        <f>SUM(J815:J835)</f>
        <v>4311155.5999999996</v>
      </c>
      <c r="K852" s="617"/>
    </row>
    <row r="853" spans="1:11" ht="15" thickTop="1" x14ac:dyDescent="0.2"/>
  </sheetData>
  <autoFilter ref="A8:J770" xr:uid="{3B9E58B3-C504-44DB-9D32-1F4E79F0F131}"/>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rowBreaks count="1" manualBreakCount="1">
    <brk id="813" max="10" man="1"/>
  </rowBreaks>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0EE85-9A43-4F60-A964-F19E0B446EC3}">
  <sheetPr>
    <pageSetUpPr fitToPage="1"/>
  </sheetPr>
  <dimension ref="A1:K2925"/>
  <sheetViews>
    <sheetView showGridLines="0" view="pageBreakPreview" zoomScale="90" zoomScaleSheetLayoutView="90" workbookViewId="0">
      <pane ySplit="7" topLeftCell="A8" activePane="bottomLeft" state="frozen"/>
      <selection activeCell="K14" sqref="K14"/>
      <selection pane="bottomLeft" activeCell="K14" sqref="K14"/>
    </sheetView>
  </sheetViews>
  <sheetFormatPr defaultColWidth="9.33203125" defaultRowHeight="14.25" x14ac:dyDescent="0.2"/>
  <cols>
    <col min="1" max="1" width="8.83203125" style="15" customWidth="1"/>
    <col min="2" max="2" width="65.83203125" style="3" customWidth="1"/>
    <col min="3" max="3" width="13.83203125" style="850" customWidth="1"/>
    <col min="4" max="4" width="7.83203125" style="618" customWidth="1"/>
    <col min="5" max="8" width="15.83203125" style="619" customWidth="1"/>
    <col min="9" max="9" width="18.83203125" style="619" customWidth="1"/>
    <col min="10" max="10" width="20.83203125" style="619" customWidth="1"/>
    <col min="11" max="11" width="0" style="577" hidden="1" customWidth="1"/>
    <col min="12" max="16384" width="9.33203125" style="5"/>
  </cols>
  <sheetData>
    <row r="1" spans="1:11" ht="15" x14ac:dyDescent="0.2">
      <c r="A1" s="922" t="str">
        <f>[3]Cover!A15&amp;" - "&amp;[3]Cover!A17</f>
        <v>BILL NO 3 - MAIN TERMINAL BUILDING</v>
      </c>
      <c r="B1" s="922"/>
      <c r="C1" s="922"/>
      <c r="D1" s="922"/>
      <c r="E1" s="922"/>
      <c r="F1" s="922"/>
      <c r="G1" s="922"/>
      <c r="H1" s="922"/>
      <c r="I1" s="922"/>
      <c r="J1" s="922"/>
      <c r="K1" s="575"/>
    </row>
    <row r="2" spans="1:11" ht="10.15" customHeight="1" x14ac:dyDescent="0.2">
      <c r="A2" s="956"/>
      <c r="B2" s="956"/>
      <c r="C2" s="956"/>
      <c r="D2" s="956"/>
      <c r="E2" s="956"/>
      <c r="F2" s="956"/>
      <c r="G2" s="956"/>
      <c r="H2" s="956"/>
      <c r="I2" s="956"/>
      <c r="J2" s="956"/>
    </row>
    <row r="3" spans="1:11" ht="15" x14ac:dyDescent="0.2">
      <c r="A3" s="922" t="s">
        <v>1514</v>
      </c>
      <c r="B3" s="922"/>
      <c r="C3" s="922"/>
      <c r="D3" s="922"/>
      <c r="E3" s="922"/>
      <c r="F3" s="922"/>
      <c r="G3" s="922"/>
      <c r="H3" s="922"/>
      <c r="I3" s="922"/>
      <c r="J3" s="922"/>
    </row>
    <row r="4" spans="1:11" ht="10.15" customHeight="1" thickBot="1" x14ac:dyDescent="0.25">
      <c r="A4" s="76"/>
      <c r="B4" s="64"/>
      <c r="C4" s="832"/>
      <c r="D4" s="633"/>
      <c r="E4" s="634"/>
      <c r="F4" s="634"/>
      <c r="G4" s="634"/>
      <c r="H4" s="634"/>
      <c r="I4" s="634"/>
      <c r="J4" s="633"/>
    </row>
    <row r="5" spans="1:11" s="10" customFormat="1" ht="16.5" thickTop="1" thickBot="1" x14ac:dyDescent="0.3">
      <c r="A5" s="923" t="s">
        <v>65</v>
      </c>
      <c r="B5" s="925" t="s">
        <v>66</v>
      </c>
      <c r="C5" s="949" t="s">
        <v>67</v>
      </c>
      <c r="D5" s="951" t="s">
        <v>68</v>
      </c>
      <c r="E5" s="958" t="s">
        <v>69</v>
      </c>
      <c r="F5" s="958"/>
      <c r="G5" s="958"/>
      <c r="H5" s="958"/>
      <c r="I5" s="958"/>
      <c r="J5" s="635" t="s">
        <v>70</v>
      </c>
      <c r="K5" s="576"/>
    </row>
    <row r="6" spans="1:11" s="10" customFormat="1" ht="31.5" thickTop="1" thickBot="1" x14ac:dyDescent="0.25">
      <c r="A6" s="923"/>
      <c r="B6" s="925"/>
      <c r="C6" s="949"/>
      <c r="D6" s="951"/>
      <c r="E6" s="582" t="s">
        <v>71</v>
      </c>
      <c r="F6" s="583" t="s">
        <v>72</v>
      </c>
      <c r="G6" s="583" t="s">
        <v>73</v>
      </c>
      <c r="H6" s="583" t="s">
        <v>74</v>
      </c>
      <c r="I6" s="584" t="s">
        <v>75</v>
      </c>
      <c r="J6" s="585" t="s">
        <v>76</v>
      </c>
      <c r="K6" s="576"/>
    </row>
    <row r="7" spans="1:11" s="9" customFormat="1" ht="15.75" thickTop="1" thickBot="1" x14ac:dyDescent="0.25">
      <c r="A7" s="924"/>
      <c r="B7" s="926"/>
      <c r="C7" s="833" t="s">
        <v>77</v>
      </c>
      <c r="D7" s="957"/>
      <c r="E7" s="587" t="s">
        <v>78</v>
      </c>
      <c r="F7" s="587" t="s">
        <v>79</v>
      </c>
      <c r="G7" s="587" t="s">
        <v>80</v>
      </c>
      <c r="H7" s="586" t="s">
        <v>81</v>
      </c>
      <c r="I7" s="588" t="s">
        <v>82</v>
      </c>
      <c r="J7" s="588" t="s">
        <v>83</v>
      </c>
      <c r="K7" s="581"/>
    </row>
    <row r="8" spans="1:11" s="8" customFormat="1" ht="15.75" thickTop="1" x14ac:dyDescent="0.25">
      <c r="A8" s="279"/>
      <c r="B8" s="67"/>
      <c r="C8" s="834"/>
      <c r="D8" s="621"/>
      <c r="E8" s="624"/>
      <c r="F8" s="624"/>
      <c r="G8" s="624"/>
      <c r="H8" s="623"/>
      <c r="I8" s="625"/>
      <c r="J8" s="626"/>
      <c r="K8" s="575"/>
    </row>
    <row r="9" spans="1:11" s="4" customFormat="1" ht="18.75" customHeight="1" x14ac:dyDescent="0.2">
      <c r="A9" s="41"/>
      <c r="B9" s="287" t="s">
        <v>1515</v>
      </c>
      <c r="C9" s="835"/>
      <c r="D9" s="594"/>
      <c r="E9" s="598"/>
      <c r="F9" s="598"/>
      <c r="G9" s="598"/>
      <c r="H9" s="572"/>
      <c r="I9" s="599"/>
      <c r="J9" s="600"/>
      <c r="K9" s="575"/>
    </row>
    <row r="10" spans="1:11" s="4" customFormat="1" ht="11.25" customHeight="1" x14ac:dyDescent="0.2">
      <c r="A10" s="41"/>
      <c r="B10" s="287"/>
      <c r="C10" s="835"/>
      <c r="D10" s="594"/>
      <c r="E10" s="598"/>
      <c r="F10" s="598"/>
      <c r="G10" s="598"/>
      <c r="H10" s="572"/>
      <c r="I10" s="599"/>
      <c r="J10" s="600"/>
      <c r="K10" s="575"/>
    </row>
    <row r="11" spans="1:11" s="4" customFormat="1" ht="28.5" x14ac:dyDescent="0.2">
      <c r="A11" s="41"/>
      <c r="B11" s="288" t="s">
        <v>1516</v>
      </c>
      <c r="C11" s="835"/>
      <c r="D11" s="594"/>
      <c r="E11" s="598"/>
      <c r="F11" s="598"/>
      <c r="G11" s="598"/>
      <c r="H11" s="572"/>
      <c r="I11" s="599"/>
      <c r="J11" s="600"/>
      <c r="K11" s="575"/>
    </row>
    <row r="12" spans="1:11" s="4" customFormat="1" x14ac:dyDescent="0.2">
      <c r="A12" s="41"/>
      <c r="B12" s="289"/>
      <c r="C12" s="835"/>
      <c r="D12" s="594"/>
      <c r="E12" s="598"/>
      <c r="F12" s="598"/>
      <c r="G12" s="598"/>
      <c r="H12" s="572"/>
      <c r="I12" s="599"/>
      <c r="J12" s="600"/>
      <c r="K12" s="575"/>
    </row>
    <row r="13" spans="1:11" s="4" customFormat="1" x14ac:dyDescent="0.2">
      <c r="A13" s="41" t="s">
        <v>77</v>
      </c>
      <c r="B13" s="289" t="s">
        <v>1364</v>
      </c>
      <c r="C13" s="835">
        <v>615</v>
      </c>
      <c r="D13" s="594" t="s">
        <v>199</v>
      </c>
      <c r="E13" s="572">
        <v>38.700000000000003</v>
      </c>
      <c r="F13" s="597">
        <v>2.76</v>
      </c>
      <c r="G13" s="597">
        <v>8.2899999999999991</v>
      </c>
      <c r="H13" s="594">
        <v>5.53</v>
      </c>
      <c r="I13" s="573">
        <f>+E13+F13+G13+H13</f>
        <v>55.28</v>
      </c>
      <c r="J13" s="574">
        <f>I13*C13</f>
        <v>33997.199999999997</v>
      </c>
      <c r="K13" s="575"/>
    </row>
    <row r="14" spans="1:11" s="4" customFormat="1" x14ac:dyDescent="0.2">
      <c r="A14" s="41"/>
      <c r="B14" s="289"/>
      <c r="C14" s="835"/>
      <c r="D14" s="594"/>
      <c r="E14" s="620"/>
      <c r="F14" s="598"/>
      <c r="G14" s="598"/>
      <c r="H14" s="572"/>
      <c r="I14" s="599"/>
      <c r="J14" s="600"/>
      <c r="K14" s="575"/>
    </row>
    <row r="15" spans="1:11" s="4" customFormat="1" x14ac:dyDescent="0.2">
      <c r="A15" s="41" t="s">
        <v>78</v>
      </c>
      <c r="B15" s="289" t="s">
        <v>1199</v>
      </c>
      <c r="C15" s="835">
        <v>87</v>
      </c>
      <c r="D15" s="594" t="s">
        <v>199</v>
      </c>
      <c r="E15" s="572">
        <v>50.05</v>
      </c>
      <c r="F15" s="597">
        <v>3.58</v>
      </c>
      <c r="G15" s="597">
        <v>10.73</v>
      </c>
      <c r="H15" s="594">
        <v>7.15</v>
      </c>
      <c r="I15" s="573">
        <f>+E15+F15+G15+H15</f>
        <v>71.510000000000005</v>
      </c>
      <c r="J15" s="574">
        <f>I15*C15</f>
        <v>6221.37</v>
      </c>
      <c r="K15" s="575"/>
    </row>
    <row r="16" spans="1:11" s="4" customFormat="1" x14ac:dyDescent="0.2">
      <c r="A16" s="41"/>
      <c r="B16" s="289"/>
      <c r="C16" s="835"/>
      <c r="D16" s="594"/>
      <c r="E16" s="598"/>
      <c r="F16" s="598"/>
      <c r="G16" s="598"/>
      <c r="H16" s="572"/>
      <c r="I16" s="599"/>
      <c r="J16" s="600"/>
      <c r="K16" s="575"/>
    </row>
    <row r="17" spans="1:11" s="4" customFormat="1" x14ac:dyDescent="0.2">
      <c r="A17" s="41" t="s">
        <v>79</v>
      </c>
      <c r="B17" s="289" t="s">
        <v>1200</v>
      </c>
      <c r="C17" s="835">
        <v>27</v>
      </c>
      <c r="D17" s="594" t="s">
        <v>199</v>
      </c>
      <c r="E17" s="572">
        <v>65.069999999999993</v>
      </c>
      <c r="F17" s="597">
        <v>4.6500000000000004</v>
      </c>
      <c r="G17" s="597">
        <v>13.94</v>
      </c>
      <c r="H17" s="594">
        <v>9.3000000000000007</v>
      </c>
      <c r="I17" s="573">
        <f>+E17+F17+G17+H17</f>
        <v>92.96</v>
      </c>
      <c r="J17" s="574">
        <f>I17*C17</f>
        <v>2509.92</v>
      </c>
      <c r="K17" s="575"/>
    </row>
    <row r="18" spans="1:11" s="4" customFormat="1" x14ac:dyDescent="0.2">
      <c r="A18" s="41"/>
      <c r="B18" s="289"/>
      <c r="C18" s="835"/>
      <c r="D18" s="594"/>
      <c r="E18" s="598"/>
      <c r="F18" s="598"/>
      <c r="G18" s="598"/>
      <c r="H18" s="572"/>
      <c r="I18" s="599"/>
      <c r="J18" s="600"/>
      <c r="K18" s="575"/>
    </row>
    <row r="19" spans="1:11" s="4" customFormat="1" x14ac:dyDescent="0.2">
      <c r="A19" s="41" t="s">
        <v>80</v>
      </c>
      <c r="B19" s="289" t="s">
        <v>1201</v>
      </c>
      <c r="C19" s="835">
        <v>12</v>
      </c>
      <c r="D19" s="594" t="s">
        <v>199</v>
      </c>
      <c r="E19" s="572">
        <v>87.15</v>
      </c>
      <c r="F19" s="597">
        <v>6.23</v>
      </c>
      <c r="G19" s="597">
        <v>18.68</v>
      </c>
      <c r="H19" s="594">
        <v>12.45</v>
      </c>
      <c r="I19" s="573">
        <f>+E19+F19+G19+H19</f>
        <v>124.51</v>
      </c>
      <c r="J19" s="574">
        <f>I19*C19</f>
        <v>1494.12</v>
      </c>
      <c r="K19" s="575"/>
    </row>
    <row r="20" spans="1:11" s="4" customFormat="1" x14ac:dyDescent="0.2">
      <c r="A20" s="41"/>
      <c r="B20" s="289"/>
      <c r="C20" s="835"/>
      <c r="D20" s="594"/>
      <c r="E20" s="598"/>
      <c r="F20" s="598"/>
      <c r="G20" s="598"/>
      <c r="H20" s="572"/>
      <c r="I20" s="599"/>
      <c r="J20" s="600"/>
      <c r="K20" s="575"/>
    </row>
    <row r="21" spans="1:11" s="4" customFormat="1" x14ac:dyDescent="0.2">
      <c r="A21" s="41" t="s">
        <v>81</v>
      </c>
      <c r="B21" s="289" t="s">
        <v>1202</v>
      </c>
      <c r="C21" s="835">
        <v>51</v>
      </c>
      <c r="D21" s="594" t="s">
        <v>199</v>
      </c>
      <c r="E21" s="572">
        <v>124.25</v>
      </c>
      <c r="F21" s="597">
        <v>8.8800000000000008</v>
      </c>
      <c r="G21" s="597">
        <v>26.63</v>
      </c>
      <c r="H21" s="594">
        <v>17.75</v>
      </c>
      <c r="I21" s="573">
        <f>+E21+F21+G21+H21</f>
        <v>177.51</v>
      </c>
      <c r="J21" s="574">
        <f>I21*C21</f>
        <v>9053.01</v>
      </c>
      <c r="K21" s="575"/>
    </row>
    <row r="22" spans="1:11" s="4" customFormat="1" x14ac:dyDescent="0.2">
      <c r="A22" s="41"/>
      <c r="B22" s="289"/>
      <c r="C22" s="835"/>
      <c r="D22" s="594"/>
      <c r="E22" s="598"/>
      <c r="F22" s="598"/>
      <c r="G22" s="598"/>
      <c r="H22" s="572"/>
      <c r="I22" s="599"/>
      <c r="J22" s="600"/>
      <c r="K22" s="575"/>
    </row>
    <row r="23" spans="1:11" s="4" customFormat="1" x14ac:dyDescent="0.2">
      <c r="A23" s="41" t="s">
        <v>92</v>
      </c>
      <c r="B23" s="289" t="s">
        <v>1195</v>
      </c>
      <c r="C23" s="835">
        <v>27</v>
      </c>
      <c r="D23" s="594" t="s">
        <v>199</v>
      </c>
      <c r="E23" s="572">
        <v>215.73</v>
      </c>
      <c r="F23" s="597">
        <v>15.41</v>
      </c>
      <c r="G23" s="597">
        <v>46.23</v>
      </c>
      <c r="H23" s="594">
        <v>30.82</v>
      </c>
      <c r="I23" s="573">
        <f>+E23+F23+G23+H23</f>
        <v>308.19</v>
      </c>
      <c r="J23" s="574">
        <f>I23*C23</f>
        <v>8321.1299999999992</v>
      </c>
      <c r="K23" s="575"/>
    </row>
    <row r="24" spans="1:11" s="4" customFormat="1" x14ac:dyDescent="0.2">
      <c r="A24" s="41"/>
      <c r="B24" s="289"/>
      <c r="C24" s="835"/>
      <c r="D24" s="594"/>
      <c r="E24" s="598"/>
      <c r="F24" s="598"/>
      <c r="G24" s="598"/>
      <c r="H24" s="572"/>
      <c r="I24" s="599"/>
      <c r="J24" s="600"/>
      <c r="K24" s="575"/>
    </row>
    <row r="25" spans="1:11" s="4" customFormat="1" x14ac:dyDescent="0.2">
      <c r="A25" s="41" t="s">
        <v>94</v>
      </c>
      <c r="B25" s="289" t="s">
        <v>1194</v>
      </c>
      <c r="C25" s="835">
        <v>60</v>
      </c>
      <c r="D25" s="594" t="s">
        <v>199</v>
      </c>
      <c r="E25" s="572">
        <v>367.27</v>
      </c>
      <c r="F25" s="597">
        <v>26.23</v>
      </c>
      <c r="G25" s="597">
        <v>78.7</v>
      </c>
      <c r="H25" s="594">
        <v>52.47</v>
      </c>
      <c r="I25" s="573">
        <f>+E25+F25+G25+H25</f>
        <v>524.66999999999996</v>
      </c>
      <c r="J25" s="574">
        <f>I25*C25</f>
        <v>31480.2</v>
      </c>
      <c r="K25" s="575"/>
    </row>
    <row r="26" spans="1:11" s="4" customFormat="1" x14ac:dyDescent="0.2">
      <c r="A26" s="41"/>
      <c r="B26" s="30"/>
      <c r="C26" s="835"/>
      <c r="D26" s="594"/>
      <c r="E26" s="598"/>
      <c r="F26" s="598"/>
      <c r="G26" s="598"/>
      <c r="H26" s="572"/>
      <c r="I26" s="599"/>
      <c r="J26" s="627"/>
      <c r="K26" s="575"/>
    </row>
    <row r="27" spans="1:11" s="4" customFormat="1" ht="42.75" x14ac:dyDescent="0.2">
      <c r="A27" s="41"/>
      <c r="B27" s="288" t="s">
        <v>1517</v>
      </c>
      <c r="C27" s="835"/>
      <c r="D27" s="594"/>
      <c r="E27" s="598"/>
      <c r="F27" s="598"/>
      <c r="G27" s="598"/>
      <c r="H27" s="572"/>
      <c r="I27" s="599"/>
      <c r="J27" s="627"/>
      <c r="K27" s="575"/>
    </row>
    <row r="28" spans="1:11" s="4" customFormat="1" x14ac:dyDescent="0.2">
      <c r="A28" s="41"/>
      <c r="B28" s="289"/>
      <c r="C28" s="835"/>
      <c r="D28" s="594"/>
      <c r="E28" s="598"/>
      <c r="F28" s="598"/>
      <c r="G28" s="598"/>
      <c r="H28" s="572"/>
      <c r="I28" s="599"/>
      <c r="J28" s="627"/>
      <c r="K28" s="575"/>
    </row>
    <row r="29" spans="1:11" s="4" customFormat="1" x14ac:dyDescent="0.2">
      <c r="A29" s="41" t="s">
        <v>96</v>
      </c>
      <c r="B29" s="289" t="s">
        <v>1364</v>
      </c>
      <c r="C29" s="835">
        <v>205</v>
      </c>
      <c r="D29" s="594" t="s">
        <v>199</v>
      </c>
      <c r="E29" s="572">
        <v>272.54000000000002</v>
      </c>
      <c r="F29" s="597">
        <v>19.47</v>
      </c>
      <c r="G29" s="597">
        <v>58.4</v>
      </c>
      <c r="H29" s="594">
        <v>38.93</v>
      </c>
      <c r="I29" s="573">
        <f>+E29+F29+G29+H29</f>
        <v>389.34</v>
      </c>
      <c r="J29" s="574">
        <f>I29*C29</f>
        <v>79814.7</v>
      </c>
      <c r="K29" s="575"/>
    </row>
    <row r="30" spans="1:11" s="4" customFormat="1" x14ac:dyDescent="0.2">
      <c r="A30" s="41"/>
      <c r="B30" s="289"/>
      <c r="C30" s="835"/>
      <c r="D30" s="594"/>
      <c r="E30" s="598"/>
      <c r="F30" s="598"/>
      <c r="G30" s="598"/>
      <c r="H30" s="572"/>
      <c r="I30" s="599"/>
      <c r="J30" s="627"/>
      <c r="K30" s="575"/>
    </row>
    <row r="31" spans="1:11" s="4" customFormat="1" x14ac:dyDescent="0.2">
      <c r="A31" s="41" t="s">
        <v>99</v>
      </c>
      <c r="B31" s="289" t="s">
        <v>1199</v>
      </c>
      <c r="C31" s="835">
        <v>29</v>
      </c>
      <c r="D31" s="594" t="s">
        <v>199</v>
      </c>
      <c r="E31" s="572">
        <v>423.34</v>
      </c>
      <c r="F31" s="597">
        <v>30.24</v>
      </c>
      <c r="G31" s="597">
        <v>90.72</v>
      </c>
      <c r="H31" s="594">
        <v>60.48</v>
      </c>
      <c r="I31" s="573">
        <f>+E31+F31+G31+H31</f>
        <v>604.78</v>
      </c>
      <c r="J31" s="574">
        <f>I31*C31</f>
        <v>17538.62</v>
      </c>
      <c r="K31" s="575"/>
    </row>
    <row r="32" spans="1:11" s="4" customFormat="1" x14ac:dyDescent="0.2">
      <c r="A32" s="41"/>
      <c r="B32" s="289"/>
      <c r="C32" s="835"/>
      <c r="D32" s="594"/>
      <c r="E32" s="598"/>
      <c r="F32" s="598"/>
      <c r="G32" s="598"/>
      <c r="H32" s="572"/>
      <c r="I32" s="599"/>
      <c r="J32" s="627"/>
      <c r="K32" s="575"/>
    </row>
    <row r="33" spans="1:11" s="4" customFormat="1" x14ac:dyDescent="0.2">
      <c r="A33" s="41" t="s">
        <v>101</v>
      </c>
      <c r="B33" s="289" t="s">
        <v>1200</v>
      </c>
      <c r="C33" s="835">
        <v>9</v>
      </c>
      <c r="D33" s="594" t="s">
        <v>199</v>
      </c>
      <c r="E33" s="572">
        <v>552.05999999999995</v>
      </c>
      <c r="F33" s="597">
        <v>39.43</v>
      </c>
      <c r="G33" s="597">
        <v>118.3</v>
      </c>
      <c r="H33" s="594">
        <v>78.87</v>
      </c>
      <c r="I33" s="573">
        <f>+E33+F33+G33+H33</f>
        <v>788.66</v>
      </c>
      <c r="J33" s="574">
        <f>I33*C33</f>
        <v>7097.94</v>
      </c>
      <c r="K33" s="575"/>
    </row>
    <row r="34" spans="1:11" s="4" customFormat="1" x14ac:dyDescent="0.2">
      <c r="A34" s="41"/>
      <c r="B34" s="289"/>
      <c r="C34" s="835"/>
      <c r="D34" s="594"/>
      <c r="E34" s="598"/>
      <c r="F34" s="598"/>
      <c r="G34" s="598"/>
      <c r="H34" s="572"/>
      <c r="I34" s="599"/>
      <c r="J34" s="627"/>
      <c r="K34" s="575"/>
    </row>
    <row r="35" spans="1:11" s="4" customFormat="1" x14ac:dyDescent="0.2">
      <c r="A35" s="41" t="s">
        <v>103</v>
      </c>
      <c r="B35" s="289" t="s">
        <v>1201</v>
      </c>
      <c r="C35" s="835">
        <v>4</v>
      </c>
      <c r="D35" s="594" t="s">
        <v>199</v>
      </c>
      <c r="E35" s="572">
        <v>981.75</v>
      </c>
      <c r="F35" s="597">
        <v>70.12</v>
      </c>
      <c r="G35" s="597">
        <v>210.37</v>
      </c>
      <c r="H35" s="594">
        <v>140.25</v>
      </c>
      <c r="I35" s="573">
        <f>+E35+F35+G35+H35</f>
        <v>1402.49</v>
      </c>
      <c r="J35" s="574">
        <f>I35*C35</f>
        <v>5609.96</v>
      </c>
      <c r="K35" s="575"/>
    </row>
    <row r="36" spans="1:11" s="4" customFormat="1" x14ac:dyDescent="0.2">
      <c r="A36" s="41"/>
      <c r="B36" s="289"/>
      <c r="C36" s="835"/>
      <c r="D36" s="594"/>
      <c r="E36" s="598"/>
      <c r="F36" s="598"/>
      <c r="G36" s="598"/>
      <c r="H36" s="572"/>
      <c r="I36" s="599"/>
      <c r="J36" s="627"/>
      <c r="K36" s="575"/>
    </row>
    <row r="37" spans="1:11" s="4" customFormat="1" hidden="1" x14ac:dyDescent="0.2">
      <c r="A37" s="41"/>
      <c r="B37" s="289"/>
      <c r="C37" s="835"/>
      <c r="D37" s="594"/>
      <c r="E37" s="598"/>
      <c r="F37" s="598"/>
      <c r="G37" s="598"/>
      <c r="H37" s="572"/>
      <c r="I37" s="599"/>
      <c r="J37" s="627"/>
      <c r="K37" s="575"/>
    </row>
    <row r="38" spans="1:11" s="4" customFormat="1" hidden="1" x14ac:dyDescent="0.2">
      <c r="A38" s="41"/>
      <c r="B38" s="289"/>
      <c r="C38" s="835"/>
      <c r="D38" s="594"/>
      <c r="E38" s="598"/>
      <c r="F38" s="598"/>
      <c r="G38" s="598"/>
      <c r="H38" s="572"/>
      <c r="I38" s="599"/>
      <c r="J38" s="627"/>
      <c r="K38" s="575"/>
    </row>
    <row r="39" spans="1:11" s="4" customFormat="1" x14ac:dyDescent="0.2">
      <c r="A39" s="41"/>
      <c r="B39" s="289"/>
      <c r="C39" s="835"/>
      <c r="D39" s="594"/>
      <c r="E39" s="598"/>
      <c r="F39" s="598"/>
      <c r="G39" s="598"/>
      <c r="H39" s="572"/>
      <c r="I39" s="599"/>
      <c r="J39" s="627"/>
      <c r="K39" s="575"/>
    </row>
    <row r="40" spans="1:11" s="4" customFormat="1" x14ac:dyDescent="0.2">
      <c r="A40" s="41"/>
      <c r="B40" s="289"/>
      <c r="C40" s="835"/>
      <c r="D40" s="594"/>
      <c r="E40" s="598"/>
      <c r="F40" s="598"/>
      <c r="G40" s="598"/>
      <c r="H40" s="572"/>
      <c r="I40" s="599"/>
      <c r="J40" s="627"/>
      <c r="K40" s="575"/>
    </row>
    <row r="41" spans="1:11" s="4" customFormat="1" x14ac:dyDescent="0.2">
      <c r="A41" s="41"/>
      <c r="B41" s="289"/>
      <c r="C41" s="835"/>
      <c r="D41" s="594"/>
      <c r="E41" s="598"/>
      <c r="F41" s="598"/>
      <c r="G41" s="598"/>
      <c r="H41" s="572"/>
      <c r="I41" s="599"/>
      <c r="J41" s="627"/>
      <c r="K41" s="575"/>
    </row>
    <row r="42" spans="1:11" s="4" customFormat="1" x14ac:dyDescent="0.2">
      <c r="A42" s="41"/>
      <c r="B42" s="289"/>
      <c r="C42" s="835"/>
      <c r="D42" s="594"/>
      <c r="E42" s="598"/>
      <c r="F42" s="598"/>
      <c r="G42" s="598"/>
      <c r="H42" s="572"/>
      <c r="I42" s="599"/>
      <c r="J42" s="627"/>
      <c r="K42" s="575"/>
    </row>
    <row r="43" spans="1:11" s="4" customFormat="1" ht="9.75" customHeight="1" x14ac:dyDescent="0.2">
      <c r="A43" s="41"/>
      <c r="B43" s="289"/>
      <c r="C43" s="835"/>
      <c r="D43" s="594"/>
      <c r="E43" s="598"/>
      <c r="F43" s="598"/>
      <c r="G43" s="598"/>
      <c r="H43" s="572"/>
      <c r="I43" s="599"/>
      <c r="J43" s="627"/>
      <c r="K43" s="575"/>
    </row>
    <row r="44" spans="1:11" s="8" customFormat="1" ht="15.75" thickBot="1" x14ac:dyDescent="0.3">
      <c r="A44" s="290"/>
      <c r="B44" s="32" t="s">
        <v>111</v>
      </c>
      <c r="C44" s="836"/>
      <c r="D44" s="601"/>
      <c r="E44" s="602"/>
      <c r="F44" s="602"/>
      <c r="G44" s="602"/>
      <c r="H44" s="603"/>
      <c r="I44" s="604"/>
      <c r="J44" s="604">
        <f>SUM(J10:J42)</f>
        <v>203138.17</v>
      </c>
      <c r="K44" s="617">
        <v>1</v>
      </c>
    </row>
    <row r="45" spans="1:11" s="4" customFormat="1" ht="15" thickTop="1" x14ac:dyDescent="0.2">
      <c r="A45" s="41"/>
      <c r="B45" s="289"/>
      <c r="C45" s="835"/>
      <c r="D45" s="594"/>
      <c r="E45" s="598"/>
      <c r="F45" s="598"/>
      <c r="G45" s="598"/>
      <c r="H45" s="572"/>
      <c r="I45" s="599"/>
      <c r="J45" s="600"/>
      <c r="K45" s="575"/>
    </row>
    <row r="46" spans="1:11" s="4" customFormat="1" ht="30" x14ac:dyDescent="0.2">
      <c r="A46" s="41"/>
      <c r="B46" s="287" t="s">
        <v>1518</v>
      </c>
      <c r="C46" s="835"/>
      <c r="D46" s="594"/>
      <c r="E46" s="598"/>
      <c r="F46" s="598"/>
      <c r="G46" s="598"/>
      <c r="H46" s="572"/>
      <c r="I46" s="599"/>
      <c r="J46" s="600"/>
      <c r="K46" s="575"/>
    </row>
    <row r="47" spans="1:11" s="4" customFormat="1" x14ac:dyDescent="0.2">
      <c r="A47" s="41"/>
      <c r="B47" s="289"/>
      <c r="C47" s="835"/>
      <c r="D47" s="594"/>
      <c r="E47" s="598"/>
      <c r="F47" s="598"/>
      <c r="G47" s="598"/>
      <c r="H47" s="572"/>
      <c r="I47" s="599"/>
      <c r="J47" s="600"/>
      <c r="K47" s="575"/>
    </row>
    <row r="48" spans="1:11" s="4" customFormat="1" x14ac:dyDescent="0.2">
      <c r="A48" s="41"/>
      <c r="B48" s="288" t="s">
        <v>1519</v>
      </c>
      <c r="C48" s="835"/>
      <c r="D48" s="594"/>
      <c r="E48" s="598"/>
      <c r="F48" s="598"/>
      <c r="G48" s="598"/>
      <c r="H48" s="572"/>
      <c r="I48" s="599"/>
      <c r="J48" s="600"/>
      <c r="K48" s="575"/>
    </row>
    <row r="49" spans="1:11" s="4" customFormat="1" x14ac:dyDescent="0.2">
      <c r="A49" s="41"/>
      <c r="B49" s="30"/>
      <c r="C49" s="835"/>
      <c r="D49" s="594"/>
      <c r="E49" s="598"/>
      <c r="F49" s="598"/>
      <c r="G49" s="598"/>
      <c r="H49" s="572"/>
      <c r="I49" s="599"/>
      <c r="J49" s="600"/>
      <c r="K49" s="575"/>
    </row>
    <row r="50" spans="1:11" s="4" customFormat="1" ht="42.75" x14ac:dyDescent="0.2">
      <c r="A50" s="41"/>
      <c r="B50" s="288" t="s">
        <v>1520</v>
      </c>
      <c r="C50" s="835"/>
      <c r="D50" s="594"/>
      <c r="E50" s="598"/>
      <c r="F50" s="598"/>
      <c r="G50" s="598"/>
      <c r="H50" s="572"/>
      <c r="I50" s="599"/>
      <c r="J50" s="600"/>
      <c r="K50" s="575"/>
    </row>
    <row r="51" spans="1:11" s="4" customFormat="1" x14ac:dyDescent="0.2">
      <c r="A51" s="41"/>
      <c r="B51" s="289"/>
      <c r="C51" s="835"/>
      <c r="D51" s="594"/>
      <c r="E51" s="598"/>
      <c r="F51" s="598"/>
      <c r="G51" s="598"/>
      <c r="H51" s="572"/>
      <c r="I51" s="599"/>
      <c r="J51" s="600"/>
      <c r="K51" s="575"/>
    </row>
    <row r="52" spans="1:11" s="4" customFormat="1" x14ac:dyDescent="0.2">
      <c r="A52" s="41" t="s">
        <v>77</v>
      </c>
      <c r="B52" s="289" t="s">
        <v>1202</v>
      </c>
      <c r="C52" s="835">
        <v>17</v>
      </c>
      <c r="D52" s="594" t="s">
        <v>199</v>
      </c>
      <c r="E52" s="572">
        <v>1154</v>
      </c>
      <c r="F52" s="597">
        <v>82.43</v>
      </c>
      <c r="G52" s="597">
        <v>247.29</v>
      </c>
      <c r="H52" s="594">
        <v>164.86</v>
      </c>
      <c r="I52" s="573">
        <f>+E52+F52+G52+H52</f>
        <v>1648.58</v>
      </c>
      <c r="J52" s="574">
        <f>I52*C52</f>
        <v>28025.86</v>
      </c>
      <c r="K52" s="575"/>
    </row>
    <row r="53" spans="1:11" s="4" customFormat="1" x14ac:dyDescent="0.2">
      <c r="A53" s="41"/>
      <c r="B53" s="289"/>
      <c r="C53" s="835"/>
      <c r="D53" s="594"/>
      <c r="E53" s="598"/>
      <c r="F53" s="598"/>
      <c r="G53" s="598"/>
      <c r="H53" s="572"/>
      <c r="I53" s="599"/>
      <c r="J53" s="600"/>
      <c r="K53" s="575"/>
    </row>
    <row r="54" spans="1:11" s="4" customFormat="1" x14ac:dyDescent="0.2">
      <c r="A54" s="41" t="s">
        <v>78</v>
      </c>
      <c r="B54" s="289" t="s">
        <v>1195</v>
      </c>
      <c r="C54" s="835">
        <v>9</v>
      </c>
      <c r="D54" s="594" t="s">
        <v>199</v>
      </c>
      <c r="E54" s="572">
        <v>2382.5</v>
      </c>
      <c r="F54" s="597">
        <v>170.18</v>
      </c>
      <c r="G54" s="597">
        <v>510.54</v>
      </c>
      <c r="H54" s="594">
        <v>340.36</v>
      </c>
      <c r="I54" s="573">
        <f>+E54+F54+G54+H54</f>
        <v>3403.58</v>
      </c>
      <c r="J54" s="574">
        <f>I54*C54</f>
        <v>30632.22</v>
      </c>
      <c r="K54" s="575"/>
    </row>
    <row r="55" spans="1:11" s="4" customFormat="1" x14ac:dyDescent="0.2">
      <c r="A55" s="41"/>
      <c r="B55" s="289"/>
      <c r="C55" s="835"/>
      <c r="D55" s="594"/>
      <c r="E55" s="598"/>
      <c r="F55" s="598"/>
      <c r="G55" s="598"/>
      <c r="H55" s="572"/>
      <c r="I55" s="599"/>
      <c r="J55" s="600"/>
      <c r="K55" s="575"/>
    </row>
    <row r="56" spans="1:11" s="4" customFormat="1" x14ac:dyDescent="0.2">
      <c r="A56" s="41" t="s">
        <v>79</v>
      </c>
      <c r="B56" s="289" t="s">
        <v>1194</v>
      </c>
      <c r="C56" s="835">
        <v>20</v>
      </c>
      <c r="D56" s="594" t="s">
        <v>199</v>
      </c>
      <c r="E56" s="572">
        <v>2817.22</v>
      </c>
      <c r="F56" s="597">
        <v>201.23</v>
      </c>
      <c r="G56" s="597">
        <v>603.69000000000005</v>
      </c>
      <c r="H56" s="594">
        <v>402.46</v>
      </c>
      <c r="I56" s="573">
        <f>+E56+F56+G56+H56</f>
        <v>4024.6</v>
      </c>
      <c r="J56" s="574">
        <f>I56*C56</f>
        <v>80492</v>
      </c>
      <c r="K56" s="575"/>
    </row>
    <row r="57" spans="1:11" s="4" customFormat="1" x14ac:dyDescent="0.2">
      <c r="A57" s="41"/>
      <c r="B57" s="30"/>
      <c r="C57" s="835"/>
      <c r="D57" s="594"/>
      <c r="E57" s="598"/>
      <c r="F57" s="598"/>
      <c r="G57" s="598"/>
      <c r="H57" s="572"/>
      <c r="I57" s="599"/>
      <c r="J57" s="600"/>
      <c r="K57" s="575"/>
    </row>
    <row r="58" spans="1:11" s="4" customFormat="1" ht="42.75" x14ac:dyDescent="0.2">
      <c r="A58" s="41"/>
      <c r="B58" s="288" t="s">
        <v>1521</v>
      </c>
      <c r="C58" s="835"/>
      <c r="D58" s="594"/>
      <c r="E58" s="598"/>
      <c r="F58" s="598"/>
      <c r="G58" s="598"/>
      <c r="H58" s="572"/>
      <c r="I58" s="599"/>
      <c r="J58" s="600"/>
      <c r="K58" s="575"/>
    </row>
    <row r="59" spans="1:11" s="4" customFormat="1" x14ac:dyDescent="0.2">
      <c r="A59" s="41"/>
      <c r="B59" s="289"/>
      <c r="C59" s="835"/>
      <c r="D59" s="594"/>
      <c r="E59" s="598"/>
      <c r="F59" s="598"/>
      <c r="G59" s="598"/>
      <c r="H59" s="572"/>
      <c r="I59" s="599"/>
      <c r="J59" s="600"/>
      <c r="K59" s="575"/>
    </row>
    <row r="60" spans="1:11" s="14" customFormat="1" ht="28.5" x14ac:dyDescent="0.2">
      <c r="A60" s="41" t="s">
        <v>80</v>
      </c>
      <c r="B60" s="289" t="s">
        <v>1522</v>
      </c>
      <c r="C60" s="835">
        <v>1</v>
      </c>
      <c r="D60" s="594" t="s">
        <v>65</v>
      </c>
      <c r="E60" s="572">
        <v>375032.2</v>
      </c>
      <c r="F60" s="597">
        <v>26788.01</v>
      </c>
      <c r="G60" s="597">
        <v>80364.039999999994</v>
      </c>
      <c r="H60" s="594">
        <v>53576.03</v>
      </c>
      <c r="I60" s="573">
        <f>+E60+F60+G60+H60</f>
        <v>535760.28</v>
      </c>
      <c r="J60" s="574">
        <f>I60*C60</f>
        <v>535760.28</v>
      </c>
      <c r="K60" s="575"/>
    </row>
    <row r="61" spans="1:11" s="4" customFormat="1" x14ac:dyDescent="0.2">
      <c r="A61" s="41"/>
      <c r="B61" s="30"/>
      <c r="C61" s="835"/>
      <c r="D61" s="594"/>
      <c r="E61" s="598"/>
      <c r="F61" s="598"/>
      <c r="G61" s="598"/>
      <c r="H61" s="572"/>
      <c r="I61" s="599"/>
      <c r="J61" s="600"/>
      <c r="K61" s="575"/>
    </row>
    <row r="62" spans="1:11" s="4" customFormat="1" ht="28.5" x14ac:dyDescent="0.2">
      <c r="A62" s="41"/>
      <c r="B62" s="288" t="s">
        <v>1523</v>
      </c>
      <c r="C62" s="835"/>
      <c r="D62" s="594"/>
      <c r="E62" s="598"/>
      <c r="F62" s="598"/>
      <c r="G62" s="598"/>
      <c r="H62" s="572"/>
      <c r="I62" s="599"/>
      <c r="J62" s="600"/>
      <c r="K62" s="575"/>
    </row>
    <row r="63" spans="1:11" s="4" customFormat="1" x14ac:dyDescent="0.2">
      <c r="A63" s="41"/>
      <c r="B63" s="289"/>
      <c r="C63" s="835"/>
      <c r="D63" s="594"/>
      <c r="E63" s="598"/>
      <c r="F63" s="598"/>
      <c r="G63" s="598"/>
      <c r="H63" s="572"/>
      <c r="I63" s="599"/>
      <c r="J63" s="600"/>
      <c r="K63" s="575"/>
    </row>
    <row r="64" spans="1:11" s="4" customFormat="1" x14ac:dyDescent="0.2">
      <c r="A64" s="41" t="s">
        <v>81</v>
      </c>
      <c r="B64" s="289" t="s">
        <v>1364</v>
      </c>
      <c r="C64" s="835">
        <v>247</v>
      </c>
      <c r="D64" s="594" t="s">
        <v>199</v>
      </c>
      <c r="E64" s="572">
        <v>38.700000000000003</v>
      </c>
      <c r="F64" s="597">
        <v>2.76</v>
      </c>
      <c r="G64" s="597">
        <v>8.2899999999999991</v>
      </c>
      <c r="H64" s="594">
        <v>5.53</v>
      </c>
      <c r="I64" s="573">
        <f>+E64+F64+G64+H64</f>
        <v>55.28</v>
      </c>
      <c r="J64" s="574">
        <f>I64*C64</f>
        <v>13654.16</v>
      </c>
      <c r="K64" s="575"/>
    </row>
    <row r="65" spans="1:11" s="4" customFormat="1" x14ac:dyDescent="0.2">
      <c r="A65" s="41"/>
      <c r="B65" s="289"/>
      <c r="C65" s="835"/>
      <c r="D65" s="594"/>
      <c r="E65" s="598"/>
      <c r="F65" s="598"/>
      <c r="G65" s="598"/>
      <c r="H65" s="572"/>
      <c r="I65" s="599"/>
      <c r="J65" s="600"/>
      <c r="K65" s="575"/>
    </row>
    <row r="66" spans="1:11" s="4" customFormat="1" x14ac:dyDescent="0.2">
      <c r="A66" s="41" t="s">
        <v>92</v>
      </c>
      <c r="B66" s="289" t="s">
        <v>1199</v>
      </c>
      <c r="C66" s="835">
        <v>46</v>
      </c>
      <c r="D66" s="594" t="s">
        <v>199</v>
      </c>
      <c r="E66" s="572">
        <v>50.05</v>
      </c>
      <c r="F66" s="597">
        <v>3.58</v>
      </c>
      <c r="G66" s="597">
        <v>10.73</v>
      </c>
      <c r="H66" s="594">
        <v>7.15</v>
      </c>
      <c r="I66" s="573">
        <f>+E66+F66+G66+H66</f>
        <v>71.510000000000005</v>
      </c>
      <c r="J66" s="574">
        <f>I66*C66</f>
        <v>3289.46</v>
      </c>
      <c r="K66" s="575"/>
    </row>
    <row r="67" spans="1:11" s="4" customFormat="1" x14ac:dyDescent="0.2">
      <c r="A67" s="41"/>
      <c r="B67" s="30"/>
      <c r="C67" s="835"/>
      <c r="D67" s="594"/>
      <c r="E67" s="598"/>
      <c r="F67" s="598"/>
      <c r="G67" s="598"/>
      <c r="H67" s="572"/>
      <c r="I67" s="599"/>
      <c r="J67" s="600"/>
      <c r="K67" s="575"/>
    </row>
    <row r="68" spans="1:11" s="4" customFormat="1" x14ac:dyDescent="0.2">
      <c r="A68" s="41"/>
      <c r="B68" s="30"/>
      <c r="C68" s="835"/>
      <c r="D68" s="594"/>
      <c r="E68" s="598"/>
      <c r="F68" s="598"/>
      <c r="G68" s="598"/>
      <c r="H68" s="572"/>
      <c r="I68" s="599"/>
      <c r="J68" s="627"/>
      <c r="K68" s="575"/>
    </row>
    <row r="69" spans="1:11" s="4" customFormat="1" x14ac:dyDescent="0.2">
      <c r="A69" s="41"/>
      <c r="B69" s="30"/>
      <c r="C69" s="835"/>
      <c r="D69" s="594"/>
      <c r="E69" s="598"/>
      <c r="F69" s="598"/>
      <c r="G69" s="598"/>
      <c r="H69" s="572"/>
      <c r="I69" s="599"/>
      <c r="J69" s="627"/>
      <c r="K69" s="575"/>
    </row>
    <row r="70" spans="1:11" s="4" customFormat="1" x14ac:dyDescent="0.2">
      <c r="A70" s="41"/>
      <c r="B70" s="30"/>
      <c r="C70" s="835"/>
      <c r="D70" s="594"/>
      <c r="E70" s="598"/>
      <c r="F70" s="598"/>
      <c r="G70" s="598"/>
      <c r="H70" s="572"/>
      <c r="I70" s="599"/>
      <c r="J70" s="627"/>
      <c r="K70" s="575"/>
    </row>
    <row r="71" spans="1:11" s="4" customFormat="1" hidden="1" x14ac:dyDescent="0.2">
      <c r="A71" s="41"/>
      <c r="B71" s="30"/>
      <c r="C71" s="835"/>
      <c r="D71" s="594"/>
      <c r="E71" s="598"/>
      <c r="F71" s="598"/>
      <c r="G71" s="598"/>
      <c r="H71" s="572"/>
      <c r="I71" s="599"/>
      <c r="J71" s="627"/>
      <c r="K71" s="575"/>
    </row>
    <row r="72" spans="1:11" s="4" customFormat="1" hidden="1" x14ac:dyDescent="0.2">
      <c r="A72" s="41"/>
      <c r="B72" s="30"/>
      <c r="C72" s="835"/>
      <c r="D72" s="594"/>
      <c r="E72" s="598"/>
      <c r="F72" s="598"/>
      <c r="G72" s="598"/>
      <c r="H72" s="572"/>
      <c r="I72" s="599"/>
      <c r="J72" s="627"/>
      <c r="K72" s="575"/>
    </row>
    <row r="73" spans="1:11" s="4" customFormat="1" x14ac:dyDescent="0.2">
      <c r="A73" s="41"/>
      <c r="B73" s="30"/>
      <c r="C73" s="835"/>
      <c r="D73" s="594"/>
      <c r="E73" s="598"/>
      <c r="F73" s="598"/>
      <c r="G73" s="598"/>
      <c r="H73" s="572"/>
      <c r="I73" s="599"/>
      <c r="J73" s="627"/>
      <c r="K73" s="575"/>
    </row>
    <row r="74" spans="1:11" s="4" customFormat="1" x14ac:dyDescent="0.2">
      <c r="A74" s="41"/>
      <c r="B74" s="30"/>
      <c r="C74" s="835"/>
      <c r="D74" s="594"/>
      <c r="E74" s="598"/>
      <c r="F74" s="598"/>
      <c r="G74" s="598"/>
      <c r="H74" s="572"/>
      <c r="I74" s="599"/>
      <c r="J74" s="627"/>
      <c r="K74" s="575"/>
    </row>
    <row r="75" spans="1:11" s="4" customFormat="1" ht="24" customHeight="1" x14ac:dyDescent="0.2">
      <c r="A75" s="41"/>
      <c r="B75" s="30"/>
      <c r="C75" s="835"/>
      <c r="D75" s="594"/>
      <c r="E75" s="598"/>
      <c r="F75" s="598"/>
      <c r="G75" s="598"/>
      <c r="H75" s="572"/>
      <c r="I75" s="599"/>
      <c r="J75" s="627"/>
      <c r="K75" s="575"/>
    </row>
    <row r="76" spans="1:11" s="8" customFormat="1" ht="15.75" thickBot="1" x14ac:dyDescent="0.3">
      <c r="A76" s="290"/>
      <c r="B76" s="32" t="s">
        <v>111</v>
      </c>
      <c r="C76" s="836"/>
      <c r="D76" s="601"/>
      <c r="E76" s="602"/>
      <c r="F76" s="602"/>
      <c r="G76" s="602"/>
      <c r="H76" s="603"/>
      <c r="I76" s="604"/>
      <c r="J76" s="604">
        <f>SUM(J45:J74)</f>
        <v>691853.98</v>
      </c>
      <c r="K76" s="617">
        <v>2</v>
      </c>
    </row>
    <row r="77" spans="1:11" s="4" customFormat="1" ht="15" thickTop="1" x14ac:dyDescent="0.2">
      <c r="A77" s="41"/>
      <c r="B77" s="30"/>
      <c r="C77" s="835"/>
      <c r="D77" s="594"/>
      <c r="E77" s="598"/>
      <c r="F77" s="598"/>
      <c r="G77" s="598"/>
      <c r="H77" s="572"/>
      <c r="I77" s="599"/>
      <c r="J77" s="600"/>
      <c r="K77" s="575"/>
    </row>
    <row r="78" spans="1:11" s="4" customFormat="1" ht="30" x14ac:dyDescent="0.2">
      <c r="A78" s="41"/>
      <c r="B78" s="287" t="s">
        <v>1518</v>
      </c>
      <c r="C78" s="835"/>
      <c r="D78" s="594"/>
      <c r="E78" s="598"/>
      <c r="F78" s="598"/>
      <c r="G78" s="598"/>
      <c r="H78" s="572"/>
      <c r="I78" s="599"/>
      <c r="J78" s="600"/>
      <c r="K78" s="575"/>
    </row>
    <row r="79" spans="1:11" s="4" customFormat="1" x14ac:dyDescent="0.2">
      <c r="A79" s="41"/>
      <c r="B79" s="30"/>
      <c r="C79" s="835"/>
      <c r="D79" s="594"/>
      <c r="E79" s="598"/>
      <c r="F79" s="598"/>
      <c r="G79" s="598"/>
      <c r="H79" s="572"/>
      <c r="I79" s="599"/>
      <c r="J79" s="600"/>
      <c r="K79" s="575"/>
    </row>
    <row r="80" spans="1:11" s="4" customFormat="1" ht="28.5" x14ac:dyDescent="0.2">
      <c r="A80" s="41"/>
      <c r="B80" s="288" t="s">
        <v>1524</v>
      </c>
      <c r="C80" s="835"/>
      <c r="D80" s="594"/>
      <c r="E80" s="598"/>
      <c r="F80" s="598"/>
      <c r="G80" s="598"/>
      <c r="H80" s="572"/>
      <c r="I80" s="599"/>
      <c r="J80" s="600"/>
      <c r="K80" s="575"/>
    </row>
    <row r="81" spans="1:11" s="4" customFormat="1" x14ac:dyDescent="0.2">
      <c r="A81" s="41"/>
      <c r="B81" s="289"/>
      <c r="C81" s="835"/>
      <c r="D81" s="594"/>
      <c r="E81" s="598"/>
      <c r="F81" s="598"/>
      <c r="G81" s="598"/>
      <c r="H81" s="572"/>
      <c r="I81" s="599"/>
      <c r="J81" s="600"/>
      <c r="K81" s="575"/>
    </row>
    <row r="82" spans="1:11" s="4" customFormat="1" x14ac:dyDescent="0.2">
      <c r="A82" s="41" t="s">
        <v>77</v>
      </c>
      <c r="B82" s="289" t="s">
        <v>1364</v>
      </c>
      <c r="C82" s="835">
        <v>205</v>
      </c>
      <c r="D82" s="594" t="s">
        <v>199</v>
      </c>
      <c r="E82" s="572">
        <v>100.91</v>
      </c>
      <c r="F82" s="597">
        <v>7.21</v>
      </c>
      <c r="G82" s="597">
        <v>21.62</v>
      </c>
      <c r="H82" s="594">
        <v>14.42</v>
      </c>
      <c r="I82" s="573">
        <f>+E82+F82+G82+H82</f>
        <v>144.16</v>
      </c>
      <c r="J82" s="574">
        <f>I82*C82</f>
        <v>29552.799999999999</v>
      </c>
      <c r="K82" s="575"/>
    </row>
    <row r="83" spans="1:11" s="4" customFormat="1" x14ac:dyDescent="0.2">
      <c r="A83" s="41"/>
      <c r="B83" s="289"/>
      <c r="C83" s="835"/>
      <c r="D83" s="594"/>
      <c r="E83" s="598"/>
      <c r="F83" s="598"/>
      <c r="G83" s="598"/>
      <c r="H83" s="572"/>
      <c r="I83" s="599"/>
      <c r="J83" s="600"/>
      <c r="K83" s="575"/>
    </row>
    <row r="84" spans="1:11" s="4" customFormat="1" x14ac:dyDescent="0.2">
      <c r="A84" s="41" t="s">
        <v>78</v>
      </c>
      <c r="B84" s="289" t="s">
        <v>1199</v>
      </c>
      <c r="C84" s="835">
        <v>29</v>
      </c>
      <c r="D84" s="594" t="s">
        <v>199</v>
      </c>
      <c r="E84" s="572">
        <v>101.54</v>
      </c>
      <c r="F84" s="597">
        <v>7.25</v>
      </c>
      <c r="G84" s="597">
        <v>21.76</v>
      </c>
      <c r="H84" s="594">
        <v>14.51</v>
      </c>
      <c r="I84" s="573">
        <f>+E84+F84+G84+H84</f>
        <v>145.06</v>
      </c>
      <c r="J84" s="574">
        <f>I84*C84</f>
        <v>4206.74</v>
      </c>
      <c r="K84" s="575"/>
    </row>
    <row r="85" spans="1:11" s="4" customFormat="1" x14ac:dyDescent="0.2">
      <c r="A85" s="41"/>
      <c r="B85" s="289"/>
      <c r="C85" s="835"/>
      <c r="D85" s="594"/>
      <c r="E85" s="598"/>
      <c r="F85" s="598"/>
      <c r="G85" s="598"/>
      <c r="H85" s="572"/>
      <c r="I85" s="599"/>
      <c r="J85" s="600"/>
      <c r="K85" s="575"/>
    </row>
    <row r="86" spans="1:11" s="4" customFormat="1" x14ac:dyDescent="0.2">
      <c r="A86" s="41" t="s">
        <v>79</v>
      </c>
      <c r="B86" s="289" t="s">
        <v>1200</v>
      </c>
      <c r="C86" s="835">
        <v>9</v>
      </c>
      <c r="D86" s="594" t="s">
        <v>199</v>
      </c>
      <c r="E86" s="572">
        <v>122.99</v>
      </c>
      <c r="F86" s="597">
        <v>8.7899999999999991</v>
      </c>
      <c r="G86" s="597">
        <v>26.36</v>
      </c>
      <c r="H86" s="594">
        <v>17.57</v>
      </c>
      <c r="I86" s="573">
        <f>+E86+F86+G86+H86</f>
        <v>175.71</v>
      </c>
      <c r="J86" s="574">
        <f>I86*C86</f>
        <v>1581.39</v>
      </c>
      <c r="K86" s="575"/>
    </row>
    <row r="87" spans="1:11" s="4" customFormat="1" x14ac:dyDescent="0.2">
      <c r="A87" s="41"/>
      <c r="B87" s="289"/>
      <c r="C87" s="835"/>
      <c r="D87" s="594"/>
      <c r="E87" s="598"/>
      <c r="F87" s="598"/>
      <c r="G87" s="598"/>
      <c r="H87" s="572"/>
      <c r="I87" s="599"/>
      <c r="J87" s="600"/>
      <c r="K87" s="575"/>
    </row>
    <row r="88" spans="1:11" s="4" customFormat="1" x14ac:dyDescent="0.2">
      <c r="A88" s="41" t="s">
        <v>80</v>
      </c>
      <c r="B88" s="289" t="s">
        <v>1201</v>
      </c>
      <c r="C88" s="835">
        <v>4</v>
      </c>
      <c r="D88" s="594" t="s">
        <v>199</v>
      </c>
      <c r="E88" s="572">
        <v>187.98</v>
      </c>
      <c r="F88" s="597">
        <v>13.43</v>
      </c>
      <c r="G88" s="597">
        <v>40.28</v>
      </c>
      <c r="H88" s="594">
        <v>26.85</v>
      </c>
      <c r="I88" s="573">
        <f>+E88+F88+G88+H88</f>
        <v>268.54000000000002</v>
      </c>
      <c r="J88" s="574">
        <f>I88*C88</f>
        <v>1074.1600000000001</v>
      </c>
      <c r="K88" s="575"/>
    </row>
    <row r="89" spans="1:11" s="4" customFormat="1" x14ac:dyDescent="0.2">
      <c r="A89" s="41"/>
      <c r="B89" s="289"/>
      <c r="C89" s="835"/>
      <c r="D89" s="594"/>
      <c r="E89" s="598"/>
      <c r="F89" s="598"/>
      <c r="G89" s="598"/>
      <c r="H89" s="572"/>
      <c r="I89" s="599"/>
      <c r="J89" s="600"/>
      <c r="K89" s="575"/>
    </row>
    <row r="90" spans="1:11" s="4" customFormat="1" x14ac:dyDescent="0.2">
      <c r="A90" s="41" t="s">
        <v>81</v>
      </c>
      <c r="B90" s="289" t="s">
        <v>1202</v>
      </c>
      <c r="C90" s="835">
        <v>17</v>
      </c>
      <c r="D90" s="594" t="s">
        <v>199</v>
      </c>
      <c r="E90" s="572">
        <v>553.30999999999995</v>
      </c>
      <c r="F90" s="597">
        <v>39.520000000000003</v>
      </c>
      <c r="G90" s="597">
        <v>118.57</v>
      </c>
      <c r="H90" s="594">
        <v>79.040000000000006</v>
      </c>
      <c r="I90" s="573">
        <f>+E90+F90+G90+H90</f>
        <v>790.44</v>
      </c>
      <c r="J90" s="574">
        <f>I90*C90</f>
        <v>13437.48</v>
      </c>
      <c r="K90" s="575"/>
    </row>
    <row r="91" spans="1:11" s="4" customFormat="1" x14ac:dyDescent="0.2">
      <c r="A91" s="41"/>
      <c r="B91" s="289"/>
      <c r="C91" s="835"/>
      <c r="D91" s="594"/>
      <c r="E91" s="598"/>
      <c r="F91" s="598"/>
      <c r="G91" s="598"/>
      <c r="H91" s="572"/>
      <c r="I91" s="599"/>
      <c r="J91" s="600"/>
      <c r="K91" s="575"/>
    </row>
    <row r="92" spans="1:11" s="4" customFormat="1" x14ac:dyDescent="0.2">
      <c r="A92" s="41" t="s">
        <v>92</v>
      </c>
      <c r="B92" s="289" t="s">
        <v>1195</v>
      </c>
      <c r="C92" s="835">
        <v>9</v>
      </c>
      <c r="D92" s="594" t="s">
        <v>199</v>
      </c>
      <c r="E92" s="572">
        <v>730.6</v>
      </c>
      <c r="F92" s="597">
        <v>52.19</v>
      </c>
      <c r="G92" s="597">
        <v>156.56</v>
      </c>
      <c r="H92" s="594">
        <v>104.37</v>
      </c>
      <c r="I92" s="573">
        <f>+E92+F92+G92+H92</f>
        <v>1043.72</v>
      </c>
      <c r="J92" s="574">
        <f>I92*C92</f>
        <v>9393.48</v>
      </c>
      <c r="K92" s="575"/>
    </row>
    <row r="93" spans="1:11" s="4" customFormat="1" x14ac:dyDescent="0.2">
      <c r="A93" s="41"/>
      <c r="B93" s="289"/>
      <c r="C93" s="835"/>
      <c r="D93" s="594"/>
      <c r="E93" s="598"/>
      <c r="F93" s="598"/>
      <c r="G93" s="598"/>
      <c r="H93" s="572"/>
      <c r="I93" s="599"/>
      <c r="J93" s="600"/>
      <c r="K93" s="575"/>
    </row>
    <row r="94" spans="1:11" s="4" customFormat="1" x14ac:dyDescent="0.2">
      <c r="A94" s="41" t="s">
        <v>94</v>
      </c>
      <c r="B94" s="289" t="s">
        <v>1194</v>
      </c>
      <c r="C94" s="835">
        <v>20</v>
      </c>
      <c r="D94" s="594" t="s">
        <v>199</v>
      </c>
      <c r="E94" s="572">
        <v>779.17</v>
      </c>
      <c r="F94" s="597">
        <v>55.66</v>
      </c>
      <c r="G94" s="597">
        <v>166.97</v>
      </c>
      <c r="H94" s="594">
        <v>111.31</v>
      </c>
      <c r="I94" s="573">
        <f>+E94+F94+G94+H94</f>
        <v>1113.1099999999999</v>
      </c>
      <c r="J94" s="574">
        <f>I94*C94</f>
        <v>22262.2</v>
      </c>
      <c r="K94" s="575"/>
    </row>
    <row r="95" spans="1:11" s="4" customFormat="1" x14ac:dyDescent="0.2">
      <c r="A95" s="41"/>
      <c r="B95" s="30"/>
      <c r="C95" s="835"/>
      <c r="D95" s="594"/>
      <c r="E95" s="598"/>
      <c r="F95" s="598"/>
      <c r="G95" s="598"/>
      <c r="H95" s="572"/>
      <c r="I95" s="599"/>
      <c r="J95" s="600"/>
      <c r="K95" s="575"/>
    </row>
    <row r="96" spans="1:11" s="4" customFormat="1" x14ac:dyDescent="0.2">
      <c r="A96" s="41"/>
      <c r="B96" s="288"/>
      <c r="C96" s="835"/>
      <c r="D96" s="594"/>
      <c r="E96" s="598"/>
      <c r="F96" s="598"/>
      <c r="G96" s="598"/>
      <c r="H96" s="572"/>
      <c r="I96" s="599"/>
      <c r="J96" s="600"/>
      <c r="K96" s="575"/>
    </row>
    <row r="97" spans="1:11" s="4" customFormat="1" x14ac:dyDescent="0.2">
      <c r="A97" s="41"/>
      <c r="B97" s="288"/>
      <c r="C97" s="835"/>
      <c r="D97" s="594"/>
      <c r="E97" s="598"/>
      <c r="F97" s="598"/>
      <c r="G97" s="598"/>
      <c r="H97" s="572"/>
      <c r="I97" s="599"/>
      <c r="J97" s="600"/>
      <c r="K97" s="575"/>
    </row>
    <row r="98" spans="1:11" s="4" customFormat="1" x14ac:dyDescent="0.2">
      <c r="A98" s="41"/>
      <c r="B98" s="288"/>
      <c r="C98" s="835"/>
      <c r="D98" s="594"/>
      <c r="E98" s="598"/>
      <c r="F98" s="598"/>
      <c r="G98" s="598"/>
      <c r="H98" s="572"/>
      <c r="I98" s="599"/>
      <c r="J98" s="600"/>
      <c r="K98" s="575"/>
    </row>
    <row r="99" spans="1:11" s="4" customFormat="1" x14ac:dyDescent="0.2">
      <c r="A99" s="41"/>
      <c r="B99" s="288"/>
      <c r="C99" s="835"/>
      <c r="D99" s="594"/>
      <c r="E99" s="598"/>
      <c r="F99" s="598"/>
      <c r="G99" s="598"/>
      <c r="H99" s="572"/>
      <c r="I99" s="599"/>
      <c r="J99" s="600"/>
      <c r="K99" s="575"/>
    </row>
    <row r="100" spans="1:11" s="4" customFormat="1" x14ac:dyDescent="0.2">
      <c r="A100" s="41"/>
      <c r="B100" s="288"/>
      <c r="C100" s="835"/>
      <c r="D100" s="594"/>
      <c r="E100" s="598"/>
      <c r="F100" s="598"/>
      <c r="G100" s="598"/>
      <c r="H100" s="572"/>
      <c r="I100" s="599"/>
      <c r="J100" s="600"/>
      <c r="K100" s="575"/>
    </row>
    <row r="101" spans="1:11" s="4" customFormat="1" x14ac:dyDescent="0.2">
      <c r="A101" s="41"/>
      <c r="B101" s="288"/>
      <c r="C101" s="835"/>
      <c r="D101" s="594"/>
      <c r="E101" s="598"/>
      <c r="F101" s="598"/>
      <c r="G101" s="598"/>
      <c r="H101" s="572"/>
      <c r="I101" s="599"/>
      <c r="J101" s="600"/>
      <c r="K101" s="575"/>
    </row>
    <row r="102" spans="1:11" s="4" customFormat="1" x14ac:dyDescent="0.2">
      <c r="A102" s="41"/>
      <c r="B102" s="288"/>
      <c r="C102" s="835"/>
      <c r="D102" s="594"/>
      <c r="E102" s="598"/>
      <c r="F102" s="598"/>
      <c r="G102" s="598"/>
      <c r="H102" s="572"/>
      <c r="I102" s="599"/>
      <c r="J102" s="600"/>
      <c r="K102" s="575"/>
    </row>
    <row r="103" spans="1:11" s="4" customFormat="1" x14ac:dyDescent="0.2">
      <c r="A103" s="41"/>
      <c r="B103" s="288"/>
      <c r="C103" s="835"/>
      <c r="D103" s="594"/>
      <c r="E103" s="598"/>
      <c r="F103" s="598"/>
      <c r="G103" s="598"/>
      <c r="H103" s="572"/>
      <c r="I103" s="599"/>
      <c r="J103" s="600"/>
      <c r="K103" s="575"/>
    </row>
    <row r="104" spans="1:11" s="4" customFormat="1" x14ac:dyDescent="0.2">
      <c r="A104" s="41"/>
      <c r="B104" s="288"/>
      <c r="C104" s="835"/>
      <c r="D104" s="594"/>
      <c r="E104" s="598"/>
      <c r="F104" s="598"/>
      <c r="G104" s="598"/>
      <c r="H104" s="572"/>
      <c r="I104" s="599"/>
      <c r="J104" s="600"/>
      <c r="K104" s="575"/>
    </row>
    <row r="105" spans="1:11" s="4" customFormat="1" x14ac:dyDescent="0.2">
      <c r="A105" s="41"/>
      <c r="B105" s="288"/>
      <c r="C105" s="835"/>
      <c r="D105" s="594"/>
      <c r="E105" s="598"/>
      <c r="F105" s="598"/>
      <c r="G105" s="598"/>
      <c r="H105" s="572"/>
      <c r="I105" s="599"/>
      <c r="J105" s="600"/>
      <c r="K105" s="575"/>
    </row>
    <row r="106" spans="1:11" s="4" customFormat="1" hidden="1" x14ac:dyDescent="0.2">
      <c r="A106" s="41"/>
      <c r="B106" s="288"/>
      <c r="C106" s="835"/>
      <c r="D106" s="594"/>
      <c r="E106" s="598"/>
      <c r="F106" s="598"/>
      <c r="G106" s="598"/>
      <c r="H106" s="572"/>
      <c r="I106" s="599"/>
      <c r="J106" s="600"/>
      <c r="K106" s="575"/>
    </row>
    <row r="107" spans="1:11" s="4" customFormat="1" hidden="1" x14ac:dyDescent="0.2">
      <c r="A107" s="41"/>
      <c r="B107" s="288"/>
      <c r="C107" s="835"/>
      <c r="D107" s="594"/>
      <c r="E107" s="598"/>
      <c r="F107" s="598"/>
      <c r="G107" s="598"/>
      <c r="H107" s="572"/>
      <c r="I107" s="599"/>
      <c r="J107" s="600"/>
      <c r="K107" s="575"/>
    </row>
    <row r="108" spans="1:11" s="4" customFormat="1" x14ac:dyDescent="0.2">
      <c r="A108" s="41"/>
      <c r="B108" s="288"/>
      <c r="C108" s="835"/>
      <c r="D108" s="594"/>
      <c r="E108" s="598"/>
      <c r="F108" s="598"/>
      <c r="G108" s="598"/>
      <c r="H108" s="572"/>
      <c r="I108" s="599"/>
      <c r="J108" s="600"/>
      <c r="K108" s="575"/>
    </row>
    <row r="109" spans="1:11" s="4" customFormat="1" x14ac:dyDescent="0.2">
      <c r="A109" s="41"/>
      <c r="B109" s="288"/>
      <c r="C109" s="835"/>
      <c r="D109" s="594"/>
      <c r="E109" s="598"/>
      <c r="F109" s="598"/>
      <c r="G109" s="598"/>
      <c r="H109" s="572"/>
      <c r="I109" s="599"/>
      <c r="J109" s="600"/>
      <c r="K109" s="575"/>
    </row>
    <row r="110" spans="1:11" s="4" customFormat="1" x14ac:dyDescent="0.2">
      <c r="A110" s="41"/>
      <c r="B110" s="288"/>
      <c r="C110" s="835"/>
      <c r="D110" s="594"/>
      <c r="E110" s="598"/>
      <c r="F110" s="598"/>
      <c r="G110" s="598"/>
      <c r="H110" s="572"/>
      <c r="I110" s="599"/>
      <c r="J110" s="600"/>
      <c r="K110" s="575"/>
    </row>
    <row r="111" spans="1:11" s="4" customFormat="1" x14ac:dyDescent="0.2">
      <c r="A111" s="41"/>
      <c r="B111" s="288"/>
      <c r="C111" s="835"/>
      <c r="D111" s="594"/>
      <c r="E111" s="598"/>
      <c r="F111" s="598"/>
      <c r="G111" s="598"/>
      <c r="H111" s="572"/>
      <c r="I111" s="599"/>
      <c r="J111" s="600"/>
      <c r="K111" s="575"/>
    </row>
    <row r="112" spans="1:11" s="4" customFormat="1" ht="23.25" customHeight="1" x14ac:dyDescent="0.2">
      <c r="A112" s="41"/>
      <c r="B112" s="30"/>
      <c r="C112" s="835"/>
      <c r="D112" s="594"/>
      <c r="E112" s="598"/>
      <c r="F112" s="598"/>
      <c r="G112" s="598"/>
      <c r="H112" s="572"/>
      <c r="I112" s="599"/>
      <c r="J112" s="600"/>
      <c r="K112" s="575"/>
    </row>
    <row r="113" spans="1:11" s="8" customFormat="1" ht="15.75" thickBot="1" x14ac:dyDescent="0.3">
      <c r="A113" s="290"/>
      <c r="B113" s="32" t="s">
        <v>111</v>
      </c>
      <c r="C113" s="836"/>
      <c r="D113" s="601"/>
      <c r="E113" s="602"/>
      <c r="F113" s="602"/>
      <c r="G113" s="602"/>
      <c r="H113" s="603"/>
      <c r="I113" s="604"/>
      <c r="J113" s="604">
        <f>SUM(J79:J111)</f>
        <v>81508.25</v>
      </c>
      <c r="K113" s="617">
        <v>3</v>
      </c>
    </row>
    <row r="114" spans="1:11" s="4" customFormat="1" ht="15" thickTop="1" x14ac:dyDescent="0.2">
      <c r="A114" s="41"/>
      <c r="B114" s="30"/>
      <c r="C114" s="835"/>
      <c r="D114" s="594"/>
      <c r="E114" s="598"/>
      <c r="F114" s="598"/>
      <c r="G114" s="598"/>
      <c r="H114" s="572"/>
      <c r="I114" s="599"/>
      <c r="J114" s="600"/>
      <c r="K114" s="575"/>
    </row>
    <row r="115" spans="1:11" s="4" customFormat="1" ht="30" x14ac:dyDescent="0.2">
      <c r="A115" s="41"/>
      <c r="B115" s="287" t="s">
        <v>1518</v>
      </c>
      <c r="C115" s="835"/>
      <c r="D115" s="594"/>
      <c r="E115" s="598"/>
      <c r="F115" s="598"/>
      <c r="G115" s="598"/>
      <c r="H115" s="572"/>
      <c r="I115" s="599"/>
      <c r="J115" s="600"/>
      <c r="K115" s="575"/>
    </row>
    <row r="116" spans="1:11" s="4" customFormat="1" x14ac:dyDescent="0.2">
      <c r="A116" s="41"/>
      <c r="B116" s="30"/>
      <c r="C116" s="835"/>
      <c r="D116" s="594"/>
      <c r="E116" s="598"/>
      <c r="F116" s="598"/>
      <c r="G116" s="598"/>
      <c r="H116" s="572"/>
      <c r="I116" s="599"/>
      <c r="J116" s="600"/>
      <c r="K116" s="575"/>
    </row>
    <row r="117" spans="1:11" s="4" customFormat="1" ht="28.5" x14ac:dyDescent="0.2">
      <c r="A117" s="41"/>
      <c r="B117" s="288" t="s">
        <v>1525</v>
      </c>
      <c r="C117" s="835"/>
      <c r="D117" s="594"/>
      <c r="E117" s="598"/>
      <c r="F117" s="598"/>
      <c r="G117" s="598"/>
      <c r="H117" s="572"/>
      <c r="I117" s="599"/>
      <c r="J117" s="600"/>
      <c r="K117" s="575"/>
    </row>
    <row r="118" spans="1:11" s="4" customFormat="1" x14ac:dyDescent="0.2">
      <c r="A118" s="41"/>
      <c r="B118" s="289"/>
      <c r="C118" s="835"/>
      <c r="D118" s="594"/>
      <c r="E118" s="598"/>
      <c r="F118" s="598"/>
      <c r="G118" s="598"/>
      <c r="H118" s="572"/>
      <c r="I118" s="599"/>
      <c r="J118" s="600"/>
      <c r="K118" s="575"/>
    </row>
    <row r="119" spans="1:11" s="4" customFormat="1" x14ac:dyDescent="0.2">
      <c r="A119" s="41" t="s">
        <v>77</v>
      </c>
      <c r="B119" s="289" t="s">
        <v>1202</v>
      </c>
      <c r="C119" s="835">
        <v>3</v>
      </c>
      <c r="D119" s="594" t="s">
        <v>199</v>
      </c>
      <c r="E119" s="572">
        <v>1154</v>
      </c>
      <c r="F119" s="597">
        <v>82.43</v>
      </c>
      <c r="G119" s="597">
        <v>247.29</v>
      </c>
      <c r="H119" s="594">
        <v>164.86</v>
      </c>
      <c r="I119" s="573">
        <f>+E119+F119+G119+H119</f>
        <v>1648.58</v>
      </c>
      <c r="J119" s="574">
        <f>I119*C119</f>
        <v>4945.74</v>
      </c>
      <c r="K119" s="575"/>
    </row>
    <row r="120" spans="1:11" s="4" customFormat="1" x14ac:dyDescent="0.2">
      <c r="A120" s="41"/>
      <c r="B120" s="289"/>
      <c r="C120" s="835"/>
      <c r="D120" s="594"/>
      <c r="E120" s="598"/>
      <c r="F120" s="598"/>
      <c r="G120" s="598"/>
      <c r="H120" s="572"/>
      <c r="I120" s="599"/>
      <c r="J120" s="600"/>
      <c r="K120" s="575"/>
    </row>
    <row r="121" spans="1:11" s="4" customFormat="1" x14ac:dyDescent="0.2">
      <c r="A121" s="41" t="s">
        <v>78</v>
      </c>
      <c r="B121" s="289" t="s">
        <v>1193</v>
      </c>
      <c r="C121" s="835">
        <v>3</v>
      </c>
      <c r="D121" s="594" t="s">
        <v>199</v>
      </c>
      <c r="E121" s="572">
        <v>5187.1400000000003</v>
      </c>
      <c r="F121" s="597">
        <v>370.51</v>
      </c>
      <c r="G121" s="597">
        <v>1111.53</v>
      </c>
      <c r="H121" s="594">
        <v>741.02</v>
      </c>
      <c r="I121" s="573">
        <f>+E121+F121+G121+H121</f>
        <v>7410.2</v>
      </c>
      <c r="J121" s="574">
        <f>I121*C121</f>
        <v>22230.6</v>
      </c>
      <c r="K121" s="575"/>
    </row>
    <row r="122" spans="1:11" s="4" customFormat="1" x14ac:dyDescent="0.2">
      <c r="A122" s="41"/>
      <c r="B122" s="289"/>
      <c r="C122" s="835"/>
      <c r="D122" s="594"/>
      <c r="E122" s="598"/>
      <c r="F122" s="598"/>
      <c r="G122" s="598"/>
      <c r="H122" s="572"/>
      <c r="I122" s="599"/>
      <c r="J122" s="600"/>
      <c r="K122" s="575"/>
    </row>
    <row r="123" spans="1:11" s="4" customFormat="1" x14ac:dyDescent="0.2">
      <c r="A123" s="41" t="s">
        <v>79</v>
      </c>
      <c r="B123" s="289" t="s">
        <v>1526</v>
      </c>
      <c r="C123" s="835">
        <v>1</v>
      </c>
      <c r="D123" s="594" t="s">
        <v>199</v>
      </c>
      <c r="E123" s="572">
        <v>6479.37</v>
      </c>
      <c r="F123" s="597">
        <v>462.81</v>
      </c>
      <c r="G123" s="597">
        <v>1388.44</v>
      </c>
      <c r="H123" s="594">
        <v>925.62</v>
      </c>
      <c r="I123" s="573">
        <f>+E123+F123+G123+H123</f>
        <v>9256.24</v>
      </c>
      <c r="J123" s="574">
        <f>I123*C123</f>
        <v>9256.24</v>
      </c>
      <c r="K123" s="575"/>
    </row>
    <row r="124" spans="1:11" s="4" customFormat="1" x14ac:dyDescent="0.2">
      <c r="A124" s="41"/>
      <c r="B124" s="289"/>
      <c r="C124" s="835"/>
      <c r="D124" s="594"/>
      <c r="E124" s="598"/>
      <c r="F124" s="598"/>
      <c r="G124" s="598"/>
      <c r="H124" s="572"/>
      <c r="I124" s="599"/>
      <c r="J124" s="600"/>
      <c r="K124" s="575"/>
    </row>
    <row r="125" spans="1:11" s="4" customFormat="1" x14ac:dyDescent="0.2">
      <c r="A125" s="41" t="s">
        <v>80</v>
      </c>
      <c r="B125" s="289" t="s">
        <v>1205</v>
      </c>
      <c r="C125" s="835">
        <v>1</v>
      </c>
      <c r="D125" s="594" t="s">
        <v>199</v>
      </c>
      <c r="E125" s="572">
        <v>7573.42</v>
      </c>
      <c r="F125" s="597">
        <v>540.96</v>
      </c>
      <c r="G125" s="597">
        <v>1622.87</v>
      </c>
      <c r="H125" s="594">
        <v>1081.92</v>
      </c>
      <c r="I125" s="573">
        <f>+E125+F125+G125+H125</f>
        <v>10819.17</v>
      </c>
      <c r="J125" s="574">
        <f>I125*C125</f>
        <v>10819.17</v>
      </c>
      <c r="K125" s="575"/>
    </row>
    <row r="126" spans="1:11" s="4" customFormat="1" x14ac:dyDescent="0.2">
      <c r="A126" s="41"/>
      <c r="B126" s="289"/>
      <c r="C126" s="835"/>
      <c r="D126" s="594"/>
      <c r="E126" s="598"/>
      <c r="F126" s="598"/>
      <c r="G126" s="598"/>
      <c r="H126" s="572"/>
      <c r="I126" s="599"/>
      <c r="J126" s="600"/>
      <c r="K126" s="575"/>
    </row>
    <row r="127" spans="1:11" s="4" customFormat="1" ht="28.5" x14ac:dyDescent="0.2">
      <c r="A127" s="41"/>
      <c r="B127" s="288" t="s">
        <v>1527</v>
      </c>
      <c r="C127" s="835"/>
      <c r="D127" s="594"/>
      <c r="E127" s="598"/>
      <c r="F127" s="598"/>
      <c r="G127" s="598"/>
      <c r="H127" s="572"/>
      <c r="I127" s="599"/>
      <c r="J127" s="600"/>
      <c r="K127" s="575"/>
    </row>
    <row r="128" spans="1:11" s="4" customFormat="1" x14ac:dyDescent="0.2">
      <c r="A128" s="41"/>
      <c r="B128" s="289"/>
      <c r="C128" s="835"/>
      <c r="D128" s="594"/>
      <c r="E128" s="598"/>
      <c r="F128" s="598"/>
      <c r="G128" s="598"/>
      <c r="H128" s="572"/>
      <c r="I128" s="599"/>
      <c r="J128" s="600"/>
      <c r="K128" s="575"/>
    </row>
    <row r="129" spans="1:11" s="4" customFormat="1" x14ac:dyDescent="0.2">
      <c r="A129" s="41" t="s">
        <v>81</v>
      </c>
      <c r="B129" s="289" t="s">
        <v>1202</v>
      </c>
      <c r="C129" s="835">
        <v>9</v>
      </c>
      <c r="D129" s="594" t="s">
        <v>199</v>
      </c>
      <c r="E129" s="572">
        <v>124.25</v>
      </c>
      <c r="F129" s="597">
        <v>8.8800000000000008</v>
      </c>
      <c r="G129" s="597">
        <v>26.63</v>
      </c>
      <c r="H129" s="594">
        <v>17.75</v>
      </c>
      <c r="I129" s="573">
        <f>+E129+F129+G129+H129</f>
        <v>177.51</v>
      </c>
      <c r="J129" s="574">
        <f>I129*C129</f>
        <v>1597.59</v>
      </c>
      <c r="K129" s="575"/>
    </row>
    <row r="130" spans="1:11" s="4" customFormat="1" x14ac:dyDescent="0.2">
      <c r="A130" s="41"/>
      <c r="B130" s="289"/>
      <c r="C130" s="835"/>
      <c r="D130" s="594"/>
      <c r="E130" s="598"/>
      <c r="F130" s="598"/>
      <c r="G130" s="598"/>
      <c r="H130" s="572"/>
      <c r="I130" s="599"/>
      <c r="J130" s="600"/>
      <c r="K130" s="575"/>
    </row>
    <row r="131" spans="1:11" s="4" customFormat="1" x14ac:dyDescent="0.2">
      <c r="A131" s="41" t="s">
        <v>92</v>
      </c>
      <c r="B131" s="289" t="s">
        <v>1193</v>
      </c>
      <c r="C131" s="835">
        <v>9</v>
      </c>
      <c r="D131" s="594" t="s">
        <v>199</v>
      </c>
      <c r="E131" s="572">
        <v>445.98</v>
      </c>
      <c r="F131" s="597">
        <v>31.86</v>
      </c>
      <c r="G131" s="597">
        <v>95.57</v>
      </c>
      <c r="H131" s="594">
        <v>63.71</v>
      </c>
      <c r="I131" s="573">
        <f>+E131+F131+G131+H131</f>
        <v>637.12</v>
      </c>
      <c r="J131" s="574">
        <f>I131*C131</f>
        <v>5734.08</v>
      </c>
      <c r="K131" s="575"/>
    </row>
    <row r="132" spans="1:11" s="4" customFormat="1" x14ac:dyDescent="0.2">
      <c r="A132" s="41"/>
      <c r="B132" s="289"/>
      <c r="C132" s="835"/>
      <c r="D132" s="594"/>
      <c r="E132" s="598"/>
      <c r="F132" s="598"/>
      <c r="G132" s="598"/>
      <c r="H132" s="572"/>
      <c r="I132" s="599"/>
      <c r="J132" s="600"/>
      <c r="K132" s="575"/>
    </row>
    <row r="133" spans="1:11" s="4" customFormat="1" x14ac:dyDescent="0.2">
      <c r="A133" s="41" t="s">
        <v>94</v>
      </c>
      <c r="B133" s="289" t="s">
        <v>1526</v>
      </c>
      <c r="C133" s="835">
        <v>3</v>
      </c>
      <c r="D133" s="594" t="s">
        <v>199</v>
      </c>
      <c r="E133" s="572">
        <v>601.19000000000005</v>
      </c>
      <c r="F133" s="597">
        <v>42.94</v>
      </c>
      <c r="G133" s="597">
        <v>128.83000000000001</v>
      </c>
      <c r="H133" s="594">
        <v>85.88</v>
      </c>
      <c r="I133" s="573">
        <f>+E133+F133+G133+H133</f>
        <v>858.84</v>
      </c>
      <c r="J133" s="574">
        <f>I133*C133</f>
        <v>2576.52</v>
      </c>
      <c r="K133" s="575"/>
    </row>
    <row r="134" spans="1:11" s="4" customFormat="1" x14ac:dyDescent="0.2">
      <c r="A134" s="41"/>
      <c r="B134" s="289"/>
      <c r="C134" s="835"/>
      <c r="D134" s="594"/>
      <c r="E134" s="598"/>
      <c r="F134" s="598"/>
      <c r="G134" s="598"/>
      <c r="H134" s="572"/>
      <c r="I134" s="599"/>
      <c r="J134" s="600"/>
      <c r="K134" s="575"/>
    </row>
    <row r="135" spans="1:11" s="4" customFormat="1" x14ac:dyDescent="0.2">
      <c r="A135" s="41" t="s">
        <v>96</v>
      </c>
      <c r="B135" s="289" t="s">
        <v>1205</v>
      </c>
      <c r="C135" s="835">
        <v>3</v>
      </c>
      <c r="D135" s="594" t="s">
        <v>199</v>
      </c>
      <c r="E135" s="572">
        <v>1030.19</v>
      </c>
      <c r="F135" s="597">
        <v>73.58</v>
      </c>
      <c r="G135" s="597">
        <v>220.75</v>
      </c>
      <c r="H135" s="594">
        <v>147.16999999999999</v>
      </c>
      <c r="I135" s="573">
        <f>+E135+F135+G135+H135</f>
        <v>1471.69</v>
      </c>
      <c r="J135" s="574">
        <f>I135*C135</f>
        <v>4415.07</v>
      </c>
      <c r="K135" s="575"/>
    </row>
    <row r="136" spans="1:11" s="4" customFormat="1" x14ac:dyDescent="0.2">
      <c r="A136" s="41"/>
      <c r="B136" s="289"/>
      <c r="C136" s="835"/>
      <c r="D136" s="594"/>
      <c r="E136" s="598"/>
      <c r="F136" s="598"/>
      <c r="G136" s="598"/>
      <c r="H136" s="572"/>
      <c r="I136" s="599"/>
      <c r="J136" s="600"/>
      <c r="K136" s="575"/>
    </row>
    <row r="137" spans="1:11" s="4" customFormat="1" ht="28.5" x14ac:dyDescent="0.2">
      <c r="A137" s="41"/>
      <c r="B137" s="288" t="s">
        <v>1528</v>
      </c>
      <c r="C137" s="835"/>
      <c r="D137" s="594"/>
      <c r="E137" s="598"/>
      <c r="F137" s="598"/>
      <c r="G137" s="598"/>
      <c r="H137" s="572"/>
      <c r="I137" s="599"/>
      <c r="J137" s="600"/>
      <c r="K137" s="575"/>
    </row>
    <row r="138" spans="1:11" s="4" customFormat="1" x14ac:dyDescent="0.2">
      <c r="A138" s="41"/>
      <c r="B138" s="289"/>
      <c r="C138" s="835"/>
      <c r="D138" s="594"/>
      <c r="E138" s="598"/>
      <c r="F138" s="598"/>
      <c r="G138" s="598"/>
      <c r="H138" s="572"/>
      <c r="I138" s="599"/>
      <c r="J138" s="600"/>
      <c r="K138" s="575"/>
    </row>
    <row r="139" spans="1:11" s="4" customFormat="1" x14ac:dyDescent="0.2">
      <c r="A139" s="41" t="s">
        <v>99</v>
      </c>
      <c r="B139" s="289" t="s">
        <v>1364</v>
      </c>
      <c r="C139" s="835">
        <v>2</v>
      </c>
      <c r="D139" s="594" t="s">
        <v>199</v>
      </c>
      <c r="E139" s="572">
        <v>46.59</v>
      </c>
      <c r="F139" s="597">
        <v>3.33</v>
      </c>
      <c r="G139" s="597">
        <v>9.98</v>
      </c>
      <c r="H139" s="594">
        <v>6.66</v>
      </c>
      <c r="I139" s="573">
        <f>+E139+F139+G139+H139</f>
        <v>66.56</v>
      </c>
      <c r="J139" s="574">
        <f>I139*C139</f>
        <v>133.12</v>
      </c>
      <c r="K139" s="575"/>
    </row>
    <row r="140" spans="1:11" s="4" customFormat="1" x14ac:dyDescent="0.2">
      <c r="A140" s="41"/>
      <c r="B140" s="289"/>
      <c r="C140" s="835"/>
      <c r="D140" s="594"/>
      <c r="E140" s="598"/>
      <c r="F140" s="598"/>
      <c r="G140" s="598"/>
      <c r="H140" s="572"/>
      <c r="I140" s="599"/>
      <c r="J140" s="600"/>
      <c r="K140" s="575"/>
    </row>
    <row r="141" spans="1:11" s="4" customFormat="1" x14ac:dyDescent="0.2">
      <c r="A141" s="41" t="s">
        <v>101</v>
      </c>
      <c r="B141" s="289" t="s">
        <v>1200</v>
      </c>
      <c r="C141" s="835">
        <v>2</v>
      </c>
      <c r="D141" s="594" t="s">
        <v>199</v>
      </c>
      <c r="E141" s="572">
        <v>55.09</v>
      </c>
      <c r="F141" s="597">
        <v>3.94</v>
      </c>
      <c r="G141" s="597">
        <v>11.81</v>
      </c>
      <c r="H141" s="594">
        <v>7.87</v>
      </c>
      <c r="I141" s="573">
        <f>+E141+F141+G141+H141</f>
        <v>78.709999999999994</v>
      </c>
      <c r="J141" s="574">
        <f>I141*C141</f>
        <v>157.41999999999999</v>
      </c>
      <c r="K141" s="575"/>
    </row>
    <row r="142" spans="1:11" s="4" customFormat="1" x14ac:dyDescent="0.2">
      <c r="A142" s="41"/>
      <c r="B142" s="289"/>
      <c r="C142" s="835"/>
      <c r="D142" s="594"/>
      <c r="E142" s="598"/>
      <c r="F142" s="598"/>
      <c r="G142" s="598"/>
      <c r="H142" s="572"/>
      <c r="I142" s="599"/>
      <c r="J142" s="600"/>
      <c r="K142" s="575"/>
    </row>
    <row r="143" spans="1:11" s="4" customFormat="1" x14ac:dyDescent="0.2">
      <c r="A143" s="41" t="s">
        <v>103</v>
      </c>
      <c r="B143" s="289" t="s">
        <v>1201</v>
      </c>
      <c r="C143" s="835">
        <v>2</v>
      </c>
      <c r="D143" s="594" t="s">
        <v>199</v>
      </c>
      <c r="E143" s="572">
        <v>63.6</v>
      </c>
      <c r="F143" s="597">
        <v>4.54</v>
      </c>
      <c r="G143" s="597">
        <v>13.63</v>
      </c>
      <c r="H143" s="594">
        <v>9.09</v>
      </c>
      <c r="I143" s="573">
        <f>+E143+F143+G143+H143</f>
        <v>90.86</v>
      </c>
      <c r="J143" s="574">
        <f>I143*C143</f>
        <v>181.72</v>
      </c>
      <c r="K143" s="575"/>
    </row>
    <row r="144" spans="1:11" s="4" customFormat="1" hidden="1" x14ac:dyDescent="0.2">
      <c r="A144" s="41"/>
      <c r="B144" s="289"/>
      <c r="C144" s="835"/>
      <c r="D144" s="594"/>
      <c r="E144" s="598"/>
      <c r="F144" s="598"/>
      <c r="G144" s="598"/>
      <c r="H144" s="572"/>
      <c r="I144" s="599"/>
      <c r="J144" s="627"/>
      <c r="K144" s="575"/>
    </row>
    <row r="145" spans="1:11" s="4" customFormat="1" hidden="1" x14ac:dyDescent="0.2">
      <c r="A145" s="41"/>
      <c r="B145" s="289"/>
      <c r="C145" s="835"/>
      <c r="D145" s="594"/>
      <c r="E145" s="598"/>
      <c r="F145" s="598"/>
      <c r="G145" s="598"/>
      <c r="H145" s="572"/>
      <c r="I145" s="599"/>
      <c r="J145" s="627"/>
      <c r="K145" s="575"/>
    </row>
    <row r="146" spans="1:11" s="4" customFormat="1" x14ac:dyDescent="0.2">
      <c r="A146" s="41"/>
      <c r="B146" s="289"/>
      <c r="C146" s="835"/>
      <c r="D146" s="594"/>
      <c r="E146" s="598"/>
      <c r="F146" s="598"/>
      <c r="G146" s="598"/>
      <c r="H146" s="572"/>
      <c r="I146" s="599"/>
      <c r="J146" s="627"/>
      <c r="K146" s="575"/>
    </row>
    <row r="147" spans="1:11" s="4" customFormat="1" ht="17.25" customHeight="1" x14ac:dyDescent="0.2">
      <c r="A147" s="41"/>
      <c r="B147" s="289"/>
      <c r="C147" s="835"/>
      <c r="D147" s="594"/>
      <c r="E147" s="598"/>
      <c r="F147" s="598"/>
      <c r="G147" s="598"/>
      <c r="H147" s="572"/>
      <c r="I147" s="599"/>
      <c r="J147" s="627"/>
      <c r="K147" s="575"/>
    </row>
    <row r="148" spans="1:11" s="8" customFormat="1" ht="15.75" thickBot="1" x14ac:dyDescent="0.3">
      <c r="A148" s="290"/>
      <c r="B148" s="32" t="s">
        <v>111</v>
      </c>
      <c r="C148" s="836"/>
      <c r="D148" s="601"/>
      <c r="E148" s="602"/>
      <c r="F148" s="602"/>
      <c r="G148" s="602"/>
      <c r="H148" s="603"/>
      <c r="I148" s="604"/>
      <c r="J148" s="604">
        <f>SUM(J114:J146)</f>
        <v>62047.27</v>
      </c>
      <c r="K148" s="617">
        <v>4</v>
      </c>
    </row>
    <row r="149" spans="1:11" s="4" customFormat="1" ht="15" thickTop="1" x14ac:dyDescent="0.2">
      <c r="A149" s="41"/>
      <c r="B149" s="30"/>
      <c r="C149" s="835"/>
      <c r="D149" s="594"/>
      <c r="E149" s="598"/>
      <c r="F149" s="598"/>
      <c r="G149" s="598"/>
      <c r="H149" s="572"/>
      <c r="I149" s="599"/>
      <c r="J149" s="600"/>
      <c r="K149" s="575"/>
    </row>
    <row r="150" spans="1:11" s="4" customFormat="1" ht="30" x14ac:dyDescent="0.2">
      <c r="A150" s="41"/>
      <c r="B150" s="287" t="s">
        <v>1518</v>
      </c>
      <c r="C150" s="835"/>
      <c r="D150" s="594"/>
      <c r="E150" s="598"/>
      <c r="F150" s="598"/>
      <c r="G150" s="598"/>
      <c r="H150" s="572"/>
      <c r="I150" s="599"/>
      <c r="J150" s="600"/>
      <c r="K150" s="575"/>
    </row>
    <row r="151" spans="1:11" s="4" customFormat="1" x14ac:dyDescent="0.2">
      <c r="A151" s="41"/>
      <c r="B151" s="30"/>
      <c r="C151" s="835"/>
      <c r="D151" s="594"/>
      <c r="E151" s="598"/>
      <c r="F151" s="598"/>
      <c r="G151" s="598"/>
      <c r="H151" s="572"/>
      <c r="I151" s="599"/>
      <c r="J151" s="600"/>
      <c r="K151" s="575"/>
    </row>
    <row r="152" spans="1:11" s="4" customFormat="1" ht="28.5" x14ac:dyDescent="0.2">
      <c r="A152" s="41"/>
      <c r="B152" s="288" t="s">
        <v>1529</v>
      </c>
      <c r="C152" s="835"/>
      <c r="D152" s="594"/>
      <c r="E152" s="598"/>
      <c r="F152" s="598"/>
      <c r="G152" s="598"/>
      <c r="H152" s="572"/>
      <c r="I152" s="599"/>
      <c r="J152" s="600"/>
      <c r="K152" s="575"/>
    </row>
    <row r="153" spans="1:11" s="4" customFormat="1" x14ac:dyDescent="0.2">
      <c r="A153" s="41"/>
      <c r="B153" s="289"/>
      <c r="C153" s="835"/>
      <c r="D153" s="594"/>
      <c r="E153" s="598"/>
      <c r="F153" s="598"/>
      <c r="G153" s="598"/>
      <c r="H153" s="572"/>
      <c r="I153" s="599"/>
      <c r="J153" s="600"/>
      <c r="K153" s="575"/>
    </row>
    <row r="154" spans="1:11" s="4" customFormat="1" x14ac:dyDescent="0.2">
      <c r="A154" s="41" t="s">
        <v>77</v>
      </c>
      <c r="B154" s="289" t="s">
        <v>1193</v>
      </c>
      <c r="C154" s="835">
        <v>4</v>
      </c>
      <c r="D154" s="594" t="s">
        <v>199</v>
      </c>
      <c r="E154" s="572">
        <v>274.57</v>
      </c>
      <c r="F154" s="597">
        <v>19.61</v>
      </c>
      <c r="G154" s="597">
        <v>58.84</v>
      </c>
      <c r="H154" s="594">
        <v>39.22</v>
      </c>
      <c r="I154" s="573">
        <f>+E154+F154+G154+H154</f>
        <v>392.24</v>
      </c>
      <c r="J154" s="574">
        <f>I154*C154</f>
        <v>1568.96</v>
      </c>
      <c r="K154" s="575"/>
    </row>
    <row r="155" spans="1:11" s="4" customFormat="1" x14ac:dyDescent="0.2">
      <c r="A155" s="41"/>
      <c r="B155" s="289"/>
      <c r="C155" s="835"/>
      <c r="D155" s="594"/>
      <c r="E155" s="598"/>
      <c r="F155" s="598"/>
      <c r="G155" s="598"/>
      <c r="H155" s="572"/>
      <c r="I155" s="599"/>
      <c r="J155" s="600"/>
      <c r="K155" s="575"/>
    </row>
    <row r="156" spans="1:11" s="4" customFormat="1" x14ac:dyDescent="0.2">
      <c r="A156" s="41" t="s">
        <v>78</v>
      </c>
      <c r="B156" s="289" t="s">
        <v>1526</v>
      </c>
      <c r="C156" s="835">
        <v>2</v>
      </c>
      <c r="D156" s="594" t="s">
        <v>199</v>
      </c>
      <c r="E156" s="572">
        <v>279.61</v>
      </c>
      <c r="F156" s="597">
        <v>19.97</v>
      </c>
      <c r="G156" s="597">
        <v>59.92</v>
      </c>
      <c r="H156" s="594">
        <v>39.94</v>
      </c>
      <c r="I156" s="573">
        <f>+E156+F156+G156+H156</f>
        <v>399.44</v>
      </c>
      <c r="J156" s="574">
        <f>I156*C156</f>
        <v>798.88</v>
      </c>
      <c r="K156" s="575"/>
    </row>
    <row r="157" spans="1:11" s="4" customFormat="1" x14ac:dyDescent="0.2">
      <c r="A157" s="41"/>
      <c r="B157" s="289"/>
      <c r="C157" s="835"/>
      <c r="D157" s="594"/>
      <c r="E157" s="598"/>
      <c r="F157" s="598"/>
      <c r="G157" s="598"/>
      <c r="H157" s="572"/>
      <c r="I157" s="599"/>
      <c r="J157" s="600"/>
      <c r="K157" s="575"/>
    </row>
    <row r="158" spans="1:11" s="4" customFormat="1" x14ac:dyDescent="0.2">
      <c r="A158" s="41" t="s">
        <v>79</v>
      </c>
      <c r="B158" s="289" t="s">
        <v>1192</v>
      </c>
      <c r="C158" s="835">
        <v>2</v>
      </c>
      <c r="D158" s="594" t="s">
        <v>199</v>
      </c>
      <c r="E158" s="572">
        <v>364.63</v>
      </c>
      <c r="F158" s="597">
        <v>26.04</v>
      </c>
      <c r="G158" s="597">
        <v>78.13</v>
      </c>
      <c r="H158" s="594">
        <v>52.09</v>
      </c>
      <c r="I158" s="573">
        <f>+E158+F158+G158+H158</f>
        <v>520.89</v>
      </c>
      <c r="J158" s="574">
        <f>I158*C158</f>
        <v>1041.78</v>
      </c>
      <c r="K158" s="575"/>
    </row>
    <row r="159" spans="1:11" s="4" customFormat="1" x14ac:dyDescent="0.2">
      <c r="A159" s="41"/>
      <c r="B159" s="289"/>
      <c r="C159" s="835"/>
      <c r="D159" s="594"/>
      <c r="E159" s="598"/>
      <c r="F159" s="598"/>
      <c r="G159" s="598"/>
      <c r="H159" s="572"/>
      <c r="I159" s="599"/>
      <c r="J159" s="600"/>
      <c r="K159" s="575"/>
    </row>
    <row r="160" spans="1:11" s="14" customFormat="1" x14ac:dyDescent="0.2">
      <c r="A160" s="41"/>
      <c r="B160" s="289"/>
      <c r="C160" s="835"/>
      <c r="D160" s="594"/>
      <c r="E160" s="598"/>
      <c r="F160" s="598"/>
      <c r="G160" s="598"/>
      <c r="H160" s="572"/>
      <c r="I160" s="599"/>
      <c r="J160" s="600"/>
      <c r="K160" s="636"/>
    </row>
    <row r="161" spans="1:11" s="4" customFormat="1" x14ac:dyDescent="0.2">
      <c r="A161" s="41"/>
      <c r="B161" s="30"/>
      <c r="C161" s="835"/>
      <c r="D161" s="594"/>
      <c r="E161" s="598"/>
      <c r="F161" s="619"/>
      <c r="G161" s="572"/>
      <c r="H161" s="572"/>
      <c r="I161" s="599"/>
      <c r="J161" s="600"/>
      <c r="K161" s="575"/>
    </row>
    <row r="162" spans="1:11" s="4" customFormat="1" x14ac:dyDescent="0.2">
      <c r="A162" s="41"/>
      <c r="B162" s="30"/>
      <c r="C162" s="835"/>
      <c r="D162" s="594"/>
      <c r="E162" s="598"/>
      <c r="F162" s="619"/>
      <c r="G162" s="572"/>
      <c r="H162" s="572"/>
      <c r="I162" s="599"/>
      <c r="J162" s="600"/>
      <c r="K162" s="575"/>
    </row>
    <row r="163" spans="1:11" s="4" customFormat="1" x14ac:dyDescent="0.2">
      <c r="A163" s="41"/>
      <c r="B163" s="30"/>
      <c r="C163" s="835"/>
      <c r="D163" s="594"/>
      <c r="E163" s="598"/>
      <c r="F163" s="619"/>
      <c r="G163" s="572"/>
      <c r="H163" s="572"/>
      <c r="I163" s="599"/>
      <c r="J163" s="600"/>
      <c r="K163" s="575"/>
    </row>
    <row r="164" spans="1:11" s="4" customFormat="1" x14ac:dyDescent="0.2">
      <c r="A164" s="41"/>
      <c r="B164" s="30"/>
      <c r="C164" s="835"/>
      <c r="D164" s="594"/>
      <c r="E164" s="598"/>
      <c r="F164" s="619"/>
      <c r="G164" s="572"/>
      <c r="H164" s="572"/>
      <c r="I164" s="599"/>
      <c r="J164" s="600"/>
      <c r="K164" s="575"/>
    </row>
    <row r="165" spans="1:11" s="4" customFormat="1" x14ac:dyDescent="0.2">
      <c r="A165" s="41"/>
      <c r="B165" s="30"/>
      <c r="C165" s="835"/>
      <c r="D165" s="594"/>
      <c r="E165" s="598"/>
      <c r="F165" s="619"/>
      <c r="G165" s="572"/>
      <c r="H165" s="572"/>
      <c r="I165" s="599"/>
      <c r="J165" s="600"/>
      <c r="K165" s="575"/>
    </row>
    <row r="166" spans="1:11" s="4" customFormat="1" x14ac:dyDescent="0.2">
      <c r="A166" s="41"/>
      <c r="B166" s="30"/>
      <c r="C166" s="835"/>
      <c r="D166" s="594"/>
      <c r="E166" s="598"/>
      <c r="F166" s="619"/>
      <c r="G166" s="572"/>
      <c r="H166" s="572"/>
      <c r="I166" s="599"/>
      <c r="J166" s="600"/>
      <c r="K166" s="575"/>
    </row>
    <row r="167" spans="1:11" s="4" customFormat="1" x14ac:dyDescent="0.2">
      <c r="A167" s="41"/>
      <c r="B167" s="30"/>
      <c r="C167" s="835"/>
      <c r="D167" s="594"/>
      <c r="E167" s="598"/>
      <c r="F167" s="619"/>
      <c r="G167" s="572"/>
      <c r="H167" s="572"/>
      <c r="I167" s="599"/>
      <c r="J167" s="600"/>
      <c r="K167" s="575"/>
    </row>
    <row r="168" spans="1:11" s="4" customFormat="1" x14ac:dyDescent="0.2">
      <c r="A168" s="41"/>
      <c r="B168" s="30"/>
      <c r="C168" s="835"/>
      <c r="D168" s="594"/>
      <c r="E168" s="598"/>
      <c r="F168" s="619"/>
      <c r="G168" s="572"/>
      <c r="H168" s="572"/>
      <c r="I168" s="599"/>
      <c r="J168" s="600"/>
      <c r="K168" s="575"/>
    </row>
    <row r="169" spans="1:11" s="4" customFormat="1" x14ac:dyDescent="0.2">
      <c r="A169" s="41"/>
      <c r="B169" s="30"/>
      <c r="C169" s="835"/>
      <c r="D169" s="594"/>
      <c r="E169" s="598"/>
      <c r="F169" s="619"/>
      <c r="G169" s="572"/>
      <c r="H169" s="572"/>
      <c r="I169" s="599"/>
      <c r="J169" s="600"/>
      <c r="K169" s="575"/>
    </row>
    <row r="170" spans="1:11" s="4" customFormat="1" x14ac:dyDescent="0.2">
      <c r="A170" s="41"/>
      <c r="B170" s="30"/>
      <c r="C170" s="835"/>
      <c r="D170" s="594"/>
      <c r="E170" s="598"/>
      <c r="F170" s="619"/>
      <c r="G170" s="572"/>
      <c r="H170" s="572"/>
      <c r="I170" s="599"/>
      <c r="J170" s="600"/>
      <c r="K170" s="575"/>
    </row>
    <row r="171" spans="1:11" s="4" customFormat="1" x14ac:dyDescent="0.2">
      <c r="A171" s="41"/>
      <c r="B171" s="30"/>
      <c r="C171" s="835"/>
      <c r="D171" s="594"/>
      <c r="E171" s="598"/>
      <c r="F171" s="619"/>
      <c r="G171" s="572"/>
      <c r="H171" s="572"/>
      <c r="I171" s="599"/>
      <c r="J171" s="600"/>
      <c r="K171" s="575"/>
    </row>
    <row r="172" spans="1:11" s="4" customFormat="1" x14ac:dyDescent="0.2">
      <c r="A172" s="41"/>
      <c r="B172" s="30"/>
      <c r="C172" s="835"/>
      <c r="D172" s="594"/>
      <c r="E172" s="598"/>
      <c r="F172" s="619"/>
      <c r="G172" s="572"/>
      <c r="H172" s="572"/>
      <c r="I172" s="599"/>
      <c r="J172" s="600"/>
      <c r="K172" s="575"/>
    </row>
    <row r="173" spans="1:11" s="4" customFormat="1" x14ac:dyDescent="0.2">
      <c r="A173" s="41"/>
      <c r="B173" s="30"/>
      <c r="C173" s="835"/>
      <c r="D173" s="594"/>
      <c r="E173" s="598"/>
      <c r="F173" s="619"/>
      <c r="G173" s="572"/>
      <c r="H173" s="572"/>
      <c r="I173" s="599"/>
      <c r="J173" s="600"/>
      <c r="K173" s="575"/>
    </row>
    <row r="174" spans="1:11" s="4" customFormat="1" x14ac:dyDescent="0.2">
      <c r="A174" s="41"/>
      <c r="B174" s="30"/>
      <c r="C174" s="835"/>
      <c r="D174" s="594"/>
      <c r="E174" s="598"/>
      <c r="F174" s="619"/>
      <c r="G174" s="572"/>
      <c r="H174" s="572"/>
      <c r="I174" s="599"/>
      <c r="J174" s="600"/>
      <c r="K174" s="575"/>
    </row>
    <row r="175" spans="1:11" s="4" customFormat="1" x14ac:dyDescent="0.2">
      <c r="A175" s="41"/>
      <c r="B175" s="30"/>
      <c r="C175" s="835"/>
      <c r="D175" s="594"/>
      <c r="E175" s="598"/>
      <c r="F175" s="619"/>
      <c r="G175" s="572"/>
      <c r="H175" s="572"/>
      <c r="I175" s="599"/>
      <c r="J175" s="600"/>
      <c r="K175" s="575"/>
    </row>
    <row r="176" spans="1:11" s="4" customFormat="1" x14ac:dyDescent="0.2">
      <c r="A176" s="41"/>
      <c r="B176" s="30"/>
      <c r="C176" s="835"/>
      <c r="D176" s="594"/>
      <c r="E176" s="598"/>
      <c r="F176" s="619"/>
      <c r="G176" s="572"/>
      <c r="H176" s="572"/>
      <c r="I176" s="599"/>
      <c r="J176" s="600"/>
      <c r="K176" s="575"/>
    </row>
    <row r="177" spans="1:11" s="4" customFormat="1" x14ac:dyDescent="0.2">
      <c r="A177" s="41"/>
      <c r="B177" s="30"/>
      <c r="C177" s="835"/>
      <c r="D177" s="594"/>
      <c r="E177" s="598"/>
      <c r="F177" s="619"/>
      <c r="G177" s="572"/>
      <c r="H177" s="572"/>
      <c r="I177" s="599"/>
      <c r="J177" s="600"/>
      <c r="K177" s="575"/>
    </row>
    <row r="178" spans="1:11" s="4" customFormat="1" x14ac:dyDescent="0.2">
      <c r="A178" s="41"/>
      <c r="B178" s="30"/>
      <c r="C178" s="835"/>
      <c r="D178" s="594"/>
      <c r="E178" s="598"/>
      <c r="F178" s="619"/>
      <c r="G178" s="572"/>
      <c r="H178" s="572"/>
      <c r="I178" s="599"/>
      <c r="J178" s="600"/>
      <c r="K178" s="575"/>
    </row>
    <row r="179" spans="1:11" s="4" customFormat="1" x14ac:dyDescent="0.2">
      <c r="A179" s="41"/>
      <c r="B179" s="30"/>
      <c r="C179" s="835"/>
      <c r="D179" s="594"/>
      <c r="E179" s="598"/>
      <c r="F179" s="619"/>
      <c r="G179" s="572"/>
      <c r="H179" s="572"/>
      <c r="I179" s="599"/>
      <c r="J179" s="600"/>
      <c r="K179" s="575"/>
    </row>
    <row r="180" spans="1:11" s="4" customFormat="1" x14ac:dyDescent="0.2">
      <c r="A180" s="41"/>
      <c r="B180" s="30"/>
      <c r="C180" s="835"/>
      <c r="D180" s="594"/>
      <c r="E180" s="598"/>
      <c r="F180" s="619"/>
      <c r="G180" s="572"/>
      <c r="H180" s="572"/>
      <c r="I180" s="599"/>
      <c r="J180" s="600"/>
      <c r="K180" s="575"/>
    </row>
    <row r="181" spans="1:11" s="4" customFormat="1" hidden="1" x14ac:dyDescent="0.2">
      <c r="A181" s="41"/>
      <c r="B181" s="30"/>
      <c r="C181" s="835"/>
      <c r="D181" s="594"/>
      <c r="E181" s="598"/>
      <c r="F181" s="619"/>
      <c r="G181" s="572"/>
      <c r="H181" s="572"/>
      <c r="I181" s="599"/>
      <c r="J181" s="600"/>
      <c r="K181" s="575"/>
    </row>
    <row r="182" spans="1:11" s="4" customFormat="1" hidden="1" x14ac:dyDescent="0.2">
      <c r="A182" s="41"/>
      <c r="B182" s="30"/>
      <c r="C182" s="835"/>
      <c r="D182" s="594"/>
      <c r="E182" s="598"/>
      <c r="F182" s="619"/>
      <c r="G182" s="572"/>
      <c r="H182" s="572"/>
      <c r="I182" s="599"/>
      <c r="J182" s="600"/>
      <c r="K182" s="575"/>
    </row>
    <row r="183" spans="1:11" s="4" customFormat="1" x14ac:dyDescent="0.2">
      <c r="A183" s="41"/>
      <c r="B183" s="30"/>
      <c r="C183" s="835"/>
      <c r="D183" s="594"/>
      <c r="E183" s="598"/>
      <c r="F183" s="619"/>
      <c r="G183" s="572"/>
      <c r="H183" s="572"/>
      <c r="I183" s="599"/>
      <c r="J183" s="600"/>
      <c r="K183" s="575"/>
    </row>
    <row r="184" spans="1:11" s="4" customFormat="1" x14ac:dyDescent="0.2">
      <c r="A184" s="41"/>
      <c r="B184" s="30"/>
      <c r="C184" s="835"/>
      <c r="D184" s="594"/>
      <c r="E184" s="598"/>
      <c r="F184" s="619"/>
      <c r="G184" s="572"/>
      <c r="H184" s="572"/>
      <c r="I184" s="599"/>
      <c r="J184" s="600"/>
      <c r="K184" s="575"/>
    </row>
    <row r="185" spans="1:11" s="4" customFormat="1" ht="9.75" customHeight="1" x14ac:dyDescent="0.2">
      <c r="A185" s="41"/>
      <c r="B185" s="30"/>
      <c r="C185" s="835"/>
      <c r="D185" s="594"/>
      <c r="E185" s="598"/>
      <c r="F185" s="619"/>
      <c r="G185" s="572"/>
      <c r="H185" s="572"/>
      <c r="I185" s="599"/>
      <c r="J185" s="600"/>
      <c r="K185" s="575"/>
    </row>
    <row r="186" spans="1:11" s="4" customFormat="1" ht="15.75" thickBot="1" x14ac:dyDescent="0.3">
      <c r="A186" s="291"/>
      <c r="B186" s="32" t="s">
        <v>111</v>
      </c>
      <c r="C186" s="836"/>
      <c r="D186" s="601"/>
      <c r="E186" s="602"/>
      <c r="F186" s="637"/>
      <c r="G186" s="603"/>
      <c r="H186" s="603"/>
      <c r="I186" s="604"/>
      <c r="J186" s="604">
        <f>SUM(J149:J184)</f>
        <v>3409.62</v>
      </c>
      <c r="K186" s="575">
        <v>5</v>
      </c>
    </row>
    <row r="187" spans="1:11" s="4" customFormat="1" ht="15" thickTop="1" x14ac:dyDescent="0.2">
      <c r="A187" s="41"/>
      <c r="B187" s="30"/>
      <c r="C187" s="835"/>
      <c r="D187" s="594"/>
      <c r="E187" s="598"/>
      <c r="F187" s="598"/>
      <c r="G187" s="598"/>
      <c r="H187" s="572"/>
      <c r="I187" s="599"/>
      <c r="J187" s="600"/>
      <c r="K187" s="575"/>
    </row>
    <row r="188" spans="1:11" s="4" customFormat="1" ht="15" x14ac:dyDescent="0.2">
      <c r="A188" s="41"/>
      <c r="B188" s="287" t="s">
        <v>1530</v>
      </c>
      <c r="C188" s="835"/>
      <c r="D188" s="594"/>
      <c r="E188" s="598"/>
      <c r="F188" s="598"/>
      <c r="G188" s="598"/>
      <c r="H188" s="572"/>
      <c r="I188" s="599"/>
      <c r="J188" s="600"/>
      <c r="K188" s="575"/>
    </row>
    <row r="189" spans="1:11" s="4" customFormat="1" x14ac:dyDescent="0.2">
      <c r="A189" s="41"/>
      <c r="B189" s="30"/>
      <c r="C189" s="835"/>
      <c r="D189" s="594"/>
      <c r="E189" s="598"/>
      <c r="F189" s="598"/>
      <c r="G189" s="598"/>
      <c r="H189" s="572"/>
      <c r="I189" s="599"/>
      <c r="J189" s="600"/>
      <c r="K189" s="575"/>
    </row>
    <row r="190" spans="1:11" s="4" customFormat="1" x14ac:dyDescent="0.2">
      <c r="A190" s="41"/>
      <c r="B190" s="74" t="s">
        <v>1531</v>
      </c>
      <c r="C190" s="835"/>
      <c r="D190" s="594"/>
      <c r="E190" s="598"/>
      <c r="F190" s="598"/>
      <c r="G190" s="598"/>
      <c r="H190" s="572"/>
      <c r="I190" s="599"/>
      <c r="J190" s="600"/>
      <c r="K190" s="575"/>
    </row>
    <row r="191" spans="1:11" s="4" customFormat="1" x14ac:dyDescent="0.2">
      <c r="A191" s="41"/>
      <c r="B191" s="292"/>
      <c r="C191" s="835"/>
      <c r="D191" s="594"/>
      <c r="E191" s="598"/>
      <c r="F191" s="598"/>
      <c r="G191" s="598"/>
      <c r="H191" s="572"/>
      <c r="I191" s="599"/>
      <c r="J191" s="600"/>
      <c r="K191" s="575"/>
    </row>
    <row r="192" spans="1:11" s="4" customFormat="1" ht="43.5" customHeight="1" x14ac:dyDescent="0.2">
      <c r="A192" s="41"/>
      <c r="B192" s="288" t="s">
        <v>1532</v>
      </c>
      <c r="C192" s="835"/>
      <c r="D192" s="594"/>
      <c r="E192" s="598"/>
      <c r="F192" s="598"/>
      <c r="G192" s="598"/>
      <c r="H192" s="572"/>
      <c r="I192" s="599"/>
      <c r="J192" s="600"/>
      <c r="K192" s="575"/>
    </row>
    <row r="193" spans="1:11" s="4" customFormat="1" x14ac:dyDescent="0.2">
      <c r="A193" s="41"/>
      <c r="B193" s="288"/>
      <c r="C193" s="835"/>
      <c r="D193" s="594"/>
      <c r="E193" s="598"/>
      <c r="F193" s="598"/>
      <c r="G193" s="598"/>
      <c r="H193" s="572"/>
      <c r="I193" s="599"/>
      <c r="J193" s="600"/>
      <c r="K193" s="575"/>
    </row>
    <row r="194" spans="1:11" s="4" customFormat="1" x14ac:dyDescent="0.2">
      <c r="A194" s="41" t="s">
        <v>77</v>
      </c>
      <c r="B194" s="289" t="s">
        <v>1533</v>
      </c>
      <c r="C194" s="835">
        <v>19663</v>
      </c>
      <c r="D194" s="594" t="s">
        <v>87</v>
      </c>
      <c r="E194" s="572">
        <v>21.24</v>
      </c>
      <c r="F194" s="597">
        <v>1.52</v>
      </c>
      <c r="G194" s="597">
        <v>4.55</v>
      </c>
      <c r="H194" s="594">
        <v>3.03</v>
      </c>
      <c r="I194" s="573">
        <f>+E194+F194+G194+H194</f>
        <v>30.34</v>
      </c>
      <c r="J194" s="574">
        <f>I194*C194</f>
        <v>596575.42000000004</v>
      </c>
      <c r="K194" s="575"/>
    </row>
    <row r="195" spans="1:11" s="4" customFormat="1" x14ac:dyDescent="0.2">
      <c r="A195" s="41"/>
      <c r="B195" s="30"/>
      <c r="C195" s="835"/>
      <c r="D195" s="594"/>
      <c r="E195" s="598"/>
      <c r="F195" s="598"/>
      <c r="G195" s="598"/>
      <c r="H195" s="572"/>
      <c r="I195" s="599"/>
      <c r="J195" s="600"/>
      <c r="K195" s="575"/>
    </row>
    <row r="196" spans="1:11" s="4" customFormat="1" ht="45" customHeight="1" x14ac:dyDescent="0.2">
      <c r="A196" s="41"/>
      <c r="B196" s="288" t="s">
        <v>1534</v>
      </c>
      <c r="C196" s="835"/>
      <c r="D196" s="594"/>
      <c r="E196" s="598"/>
      <c r="F196" s="598"/>
      <c r="G196" s="598"/>
      <c r="H196" s="572"/>
      <c r="I196" s="599"/>
      <c r="J196" s="600"/>
      <c r="K196" s="575"/>
    </row>
    <row r="197" spans="1:11" s="4" customFormat="1" x14ac:dyDescent="0.2">
      <c r="A197" s="41"/>
      <c r="B197" s="288"/>
      <c r="C197" s="835"/>
      <c r="D197" s="594"/>
      <c r="E197" s="598"/>
      <c r="F197" s="598"/>
      <c r="G197" s="598"/>
      <c r="H197" s="572"/>
      <c r="I197" s="599"/>
      <c r="J197" s="600"/>
      <c r="K197" s="575"/>
    </row>
    <row r="198" spans="1:11" s="4" customFormat="1" x14ac:dyDescent="0.2">
      <c r="A198" s="41" t="s">
        <v>78</v>
      </c>
      <c r="B198" s="289" t="s">
        <v>1535</v>
      </c>
      <c r="C198" s="835">
        <v>2847</v>
      </c>
      <c r="D198" s="594" t="s">
        <v>87</v>
      </c>
      <c r="E198" s="572">
        <v>17.02</v>
      </c>
      <c r="F198" s="597">
        <v>1.22</v>
      </c>
      <c r="G198" s="597">
        <v>3.65</v>
      </c>
      <c r="H198" s="594">
        <v>2.4300000000000002</v>
      </c>
      <c r="I198" s="573">
        <f>+E198+F198+G198+H198</f>
        <v>24.32</v>
      </c>
      <c r="J198" s="574">
        <f>I198*C198</f>
        <v>69239.039999999994</v>
      </c>
      <c r="K198" s="575"/>
    </row>
    <row r="199" spans="1:11" s="4" customFormat="1" x14ac:dyDescent="0.2">
      <c r="A199" s="41"/>
      <c r="B199" s="30"/>
      <c r="C199" s="835"/>
      <c r="D199" s="594"/>
      <c r="E199" s="598"/>
      <c r="F199" s="598"/>
      <c r="G199" s="598"/>
      <c r="H199" s="572"/>
      <c r="I199" s="599"/>
      <c r="J199" s="600"/>
      <c r="K199" s="575"/>
    </row>
    <row r="200" spans="1:11" s="4" customFormat="1" ht="45" customHeight="1" x14ac:dyDescent="0.2">
      <c r="A200" s="41"/>
      <c r="B200" s="288" t="s">
        <v>1536</v>
      </c>
      <c r="C200" s="835"/>
      <c r="D200" s="594"/>
      <c r="E200" s="598"/>
      <c r="F200" s="598"/>
      <c r="G200" s="598"/>
      <c r="H200" s="572"/>
      <c r="I200" s="599"/>
      <c r="J200" s="600"/>
      <c r="K200" s="575"/>
    </row>
    <row r="201" spans="1:11" s="4" customFormat="1" x14ac:dyDescent="0.2">
      <c r="A201" s="41"/>
      <c r="B201" s="288"/>
      <c r="C201" s="835"/>
      <c r="D201" s="594"/>
      <c r="E201" s="598"/>
      <c r="F201" s="598"/>
      <c r="G201" s="598"/>
      <c r="H201" s="572"/>
      <c r="I201" s="599"/>
      <c r="J201" s="600"/>
      <c r="K201" s="575"/>
    </row>
    <row r="202" spans="1:11" s="4" customFormat="1" x14ac:dyDescent="0.2">
      <c r="A202" s="41" t="s">
        <v>79</v>
      </c>
      <c r="B202" s="289" t="s">
        <v>1537</v>
      </c>
      <c r="C202" s="835">
        <v>86</v>
      </c>
      <c r="D202" s="594" t="s">
        <v>87</v>
      </c>
      <c r="E202" s="572">
        <v>21.24</v>
      </c>
      <c r="F202" s="597">
        <v>1.52</v>
      </c>
      <c r="G202" s="597">
        <v>4.55</v>
      </c>
      <c r="H202" s="594">
        <v>3.03</v>
      </c>
      <c r="I202" s="573">
        <f>+E202+F202+G202+H202</f>
        <v>30.34</v>
      </c>
      <c r="J202" s="574">
        <f>I202*C202</f>
        <v>2609.2399999999998</v>
      </c>
      <c r="K202" s="575"/>
    </row>
    <row r="203" spans="1:11" s="4" customFormat="1" x14ac:dyDescent="0.2">
      <c r="A203" s="41"/>
      <c r="B203" s="30"/>
      <c r="C203" s="835"/>
      <c r="D203" s="594"/>
      <c r="E203" s="598"/>
      <c r="F203" s="598"/>
      <c r="G203" s="598"/>
      <c r="H203" s="572"/>
      <c r="I203" s="599"/>
      <c r="J203" s="600"/>
      <c r="K203" s="575"/>
    </row>
    <row r="204" spans="1:11" s="4" customFormat="1" x14ac:dyDescent="0.2">
      <c r="A204" s="41"/>
      <c r="B204" s="30"/>
      <c r="C204" s="835"/>
      <c r="D204" s="594"/>
      <c r="E204" s="598"/>
      <c r="F204" s="598"/>
      <c r="G204" s="598"/>
      <c r="H204" s="572"/>
      <c r="I204" s="599"/>
      <c r="J204" s="600"/>
      <c r="K204" s="575"/>
    </row>
    <row r="205" spans="1:11" s="4" customFormat="1" x14ac:dyDescent="0.2">
      <c r="A205" s="41"/>
      <c r="B205" s="30"/>
      <c r="C205" s="835"/>
      <c r="D205" s="594"/>
      <c r="E205" s="598"/>
      <c r="F205" s="598"/>
      <c r="G205" s="598"/>
      <c r="H205" s="572"/>
      <c r="I205" s="599"/>
      <c r="J205" s="600"/>
      <c r="K205" s="575"/>
    </row>
    <row r="206" spans="1:11" s="4" customFormat="1" x14ac:dyDescent="0.2">
      <c r="A206" s="41"/>
      <c r="B206" s="30"/>
      <c r="C206" s="835"/>
      <c r="D206" s="594"/>
      <c r="E206" s="598"/>
      <c r="F206" s="598"/>
      <c r="G206" s="598"/>
      <c r="H206" s="572"/>
      <c r="I206" s="599"/>
      <c r="J206" s="600"/>
      <c r="K206" s="575"/>
    </row>
    <row r="207" spans="1:11" s="4" customFormat="1" x14ac:dyDescent="0.2">
      <c r="A207" s="41"/>
      <c r="B207" s="30"/>
      <c r="C207" s="835"/>
      <c r="D207" s="594"/>
      <c r="E207" s="598"/>
      <c r="F207" s="598"/>
      <c r="G207" s="598"/>
      <c r="H207" s="572"/>
      <c r="I207" s="599"/>
      <c r="J207" s="600"/>
      <c r="K207" s="575"/>
    </row>
    <row r="208" spans="1:11" s="4" customFormat="1" x14ac:dyDescent="0.2">
      <c r="A208" s="41"/>
      <c r="B208" s="30"/>
      <c r="C208" s="835"/>
      <c r="D208" s="594"/>
      <c r="E208" s="598"/>
      <c r="F208" s="598"/>
      <c r="G208" s="598"/>
      <c r="H208" s="572"/>
      <c r="I208" s="599"/>
      <c r="J208" s="600"/>
      <c r="K208" s="575"/>
    </row>
    <row r="209" spans="1:11" s="4" customFormat="1" x14ac:dyDescent="0.2">
      <c r="A209" s="41"/>
      <c r="B209" s="30"/>
      <c r="C209" s="835"/>
      <c r="D209" s="594"/>
      <c r="E209" s="598"/>
      <c r="F209" s="598"/>
      <c r="G209" s="598"/>
      <c r="H209" s="572"/>
      <c r="I209" s="599"/>
      <c r="J209" s="600"/>
      <c r="K209" s="575"/>
    </row>
    <row r="210" spans="1:11" s="4" customFormat="1" x14ac:dyDescent="0.2">
      <c r="A210" s="41"/>
      <c r="B210" s="30"/>
      <c r="C210" s="835"/>
      <c r="D210" s="594"/>
      <c r="E210" s="598"/>
      <c r="F210" s="598"/>
      <c r="G210" s="598"/>
      <c r="H210" s="572"/>
      <c r="I210" s="599"/>
      <c r="J210" s="600"/>
      <c r="K210" s="575"/>
    </row>
    <row r="211" spans="1:11" s="4" customFormat="1" x14ac:dyDescent="0.2">
      <c r="A211" s="41"/>
      <c r="B211" s="30"/>
      <c r="C211" s="835"/>
      <c r="D211" s="594"/>
      <c r="E211" s="598"/>
      <c r="F211" s="598"/>
      <c r="G211" s="598"/>
      <c r="H211" s="572"/>
      <c r="I211" s="599"/>
      <c r="J211" s="600"/>
      <c r="K211" s="575"/>
    </row>
    <row r="212" spans="1:11" s="4" customFormat="1" x14ac:dyDescent="0.2">
      <c r="A212" s="41"/>
      <c r="B212" s="30"/>
      <c r="C212" s="835"/>
      <c r="D212" s="594"/>
      <c r="E212" s="598"/>
      <c r="F212" s="598"/>
      <c r="G212" s="598"/>
      <c r="H212" s="572"/>
      <c r="I212" s="599"/>
      <c r="J212" s="600"/>
      <c r="K212" s="575"/>
    </row>
    <row r="213" spans="1:11" s="4" customFormat="1" x14ac:dyDescent="0.2">
      <c r="A213" s="41"/>
      <c r="B213" s="30"/>
      <c r="C213" s="835"/>
      <c r="D213" s="594"/>
      <c r="E213" s="598"/>
      <c r="F213" s="598"/>
      <c r="G213" s="598"/>
      <c r="H213" s="572"/>
      <c r="I213" s="599"/>
      <c r="J213" s="600"/>
      <c r="K213" s="575"/>
    </row>
    <row r="214" spans="1:11" s="4" customFormat="1" x14ac:dyDescent="0.2">
      <c r="A214" s="41"/>
      <c r="B214" s="30"/>
      <c r="C214" s="835"/>
      <c r="D214" s="594"/>
      <c r="E214" s="598"/>
      <c r="F214" s="598"/>
      <c r="G214" s="575"/>
      <c r="H214" s="572"/>
      <c r="I214" s="599"/>
      <c r="J214" s="600"/>
      <c r="K214" s="575"/>
    </row>
    <row r="215" spans="1:11" s="4" customFormat="1" hidden="1" x14ac:dyDescent="0.2">
      <c r="A215" s="41"/>
      <c r="B215" s="30"/>
      <c r="C215" s="835"/>
      <c r="D215" s="594"/>
      <c r="E215" s="598"/>
      <c r="F215" s="598"/>
      <c r="G215" s="598"/>
      <c r="H215" s="572"/>
      <c r="I215" s="599"/>
      <c r="J215" s="600"/>
      <c r="K215" s="575"/>
    </row>
    <row r="216" spans="1:11" s="4" customFormat="1" hidden="1" x14ac:dyDescent="0.2">
      <c r="A216" s="41"/>
      <c r="B216" s="30"/>
      <c r="C216" s="835"/>
      <c r="D216" s="594"/>
      <c r="E216" s="598"/>
      <c r="F216" s="598"/>
      <c r="G216" s="598"/>
      <c r="H216" s="572"/>
      <c r="I216" s="599"/>
      <c r="J216" s="600"/>
      <c r="K216" s="575"/>
    </row>
    <row r="217" spans="1:11" s="4" customFormat="1" ht="12.75" customHeight="1" x14ac:dyDescent="0.2">
      <c r="A217" s="41"/>
      <c r="B217" s="30"/>
      <c r="C217" s="835"/>
      <c r="D217" s="594"/>
      <c r="E217" s="598"/>
      <c r="F217" s="598"/>
      <c r="G217" s="598"/>
      <c r="H217" s="572"/>
      <c r="I217" s="599"/>
      <c r="J217" s="600"/>
      <c r="K217" s="575"/>
    </row>
    <row r="218" spans="1:11" s="4" customFormat="1" ht="12" customHeight="1" x14ac:dyDescent="0.2">
      <c r="A218" s="41"/>
      <c r="B218" s="30"/>
      <c r="C218" s="835"/>
      <c r="D218" s="594"/>
      <c r="E218" s="598"/>
      <c r="F218" s="598"/>
      <c r="G218" s="598"/>
      <c r="H218" s="572"/>
      <c r="I218" s="599"/>
      <c r="J218" s="600"/>
      <c r="K218" s="575"/>
    </row>
    <row r="219" spans="1:11" s="4" customFormat="1" ht="9.75" customHeight="1" x14ac:dyDescent="0.2">
      <c r="A219" s="41"/>
      <c r="B219" s="30"/>
      <c r="C219" s="835"/>
      <c r="D219" s="594"/>
      <c r="E219" s="598"/>
      <c r="F219" s="598"/>
      <c r="G219" s="598"/>
      <c r="H219" s="572"/>
      <c r="I219" s="599"/>
      <c r="J219" s="600"/>
      <c r="K219" s="575"/>
    </row>
    <row r="220" spans="1:11" s="8" customFormat="1" ht="15.75" thickBot="1" x14ac:dyDescent="0.3">
      <c r="A220" s="290"/>
      <c r="B220" s="32" t="s">
        <v>111</v>
      </c>
      <c r="C220" s="836"/>
      <c r="D220" s="601"/>
      <c r="E220" s="602"/>
      <c r="F220" s="602"/>
      <c r="G220" s="602"/>
      <c r="H220" s="603"/>
      <c r="I220" s="604"/>
      <c r="J220" s="604">
        <f>SUM(J188:J218)</f>
        <v>668423.69999999995</v>
      </c>
      <c r="K220" s="617">
        <v>6</v>
      </c>
    </row>
    <row r="221" spans="1:11" s="4" customFormat="1" ht="15" thickTop="1" x14ac:dyDescent="0.2">
      <c r="A221" s="41"/>
      <c r="B221" s="30"/>
      <c r="C221" s="835"/>
      <c r="D221" s="594"/>
      <c r="E221" s="598"/>
      <c r="F221" s="598"/>
      <c r="G221" s="598"/>
      <c r="H221" s="572"/>
      <c r="I221" s="599"/>
      <c r="J221" s="600"/>
      <c r="K221" s="575"/>
    </row>
    <row r="222" spans="1:11" s="4" customFormat="1" ht="15" x14ac:dyDescent="0.2">
      <c r="A222" s="41"/>
      <c r="B222" s="287" t="s">
        <v>1538</v>
      </c>
      <c r="C222" s="835"/>
      <c r="D222" s="594"/>
      <c r="E222" s="598"/>
      <c r="F222" s="598"/>
      <c r="G222" s="598"/>
      <c r="H222" s="572"/>
      <c r="I222" s="599"/>
      <c r="J222" s="600"/>
      <c r="K222" s="575"/>
    </row>
    <row r="223" spans="1:11" s="4" customFormat="1" x14ac:dyDescent="0.2">
      <c r="A223" s="41"/>
      <c r="B223" s="30"/>
      <c r="C223" s="835"/>
      <c r="D223" s="594"/>
      <c r="E223" s="598"/>
      <c r="F223" s="598"/>
      <c r="G223" s="598"/>
      <c r="H223" s="572"/>
      <c r="I223" s="599"/>
      <c r="J223" s="600"/>
      <c r="K223" s="575"/>
    </row>
    <row r="224" spans="1:11" s="4" customFormat="1" x14ac:dyDescent="0.2">
      <c r="A224" s="41"/>
      <c r="B224" s="74" t="s">
        <v>1539</v>
      </c>
      <c r="C224" s="835"/>
      <c r="D224" s="594"/>
      <c r="E224" s="598"/>
      <c r="F224" s="598"/>
      <c r="G224" s="598"/>
      <c r="H224" s="572"/>
      <c r="I224" s="599"/>
      <c r="J224" s="600"/>
      <c r="K224" s="575"/>
    </row>
    <row r="225" spans="1:11" s="4" customFormat="1" x14ac:dyDescent="0.2">
      <c r="A225" s="41"/>
      <c r="B225" s="30"/>
      <c r="C225" s="835"/>
      <c r="D225" s="594"/>
      <c r="E225" s="598"/>
      <c r="F225" s="598"/>
      <c r="G225" s="598"/>
      <c r="H225" s="572"/>
      <c r="I225" s="599"/>
      <c r="J225" s="600"/>
      <c r="K225" s="575"/>
    </row>
    <row r="226" spans="1:11" s="4" customFormat="1" ht="42.75" x14ac:dyDescent="0.2">
      <c r="A226" s="41"/>
      <c r="B226" s="288" t="s">
        <v>1540</v>
      </c>
      <c r="C226" s="835"/>
      <c r="D226" s="594"/>
      <c r="E226" s="598"/>
      <c r="F226" s="598"/>
      <c r="G226" s="598"/>
      <c r="H226" s="572"/>
      <c r="I226" s="599"/>
      <c r="J226" s="600"/>
      <c r="K226" s="575"/>
    </row>
    <row r="227" spans="1:11" s="4" customFormat="1" x14ac:dyDescent="0.2">
      <c r="A227" s="41"/>
      <c r="B227" s="288"/>
      <c r="C227" s="835"/>
      <c r="D227" s="594"/>
      <c r="E227" s="598"/>
      <c r="F227" s="598"/>
      <c r="G227" s="598"/>
      <c r="H227" s="572"/>
      <c r="I227" s="599"/>
      <c r="J227" s="600"/>
      <c r="K227" s="575"/>
    </row>
    <row r="228" spans="1:11" s="4" customFormat="1" x14ac:dyDescent="0.2">
      <c r="A228" s="41" t="s">
        <v>77</v>
      </c>
      <c r="B228" s="289" t="s">
        <v>1533</v>
      </c>
      <c r="C228" s="835">
        <v>5588</v>
      </c>
      <c r="D228" s="594" t="s">
        <v>87</v>
      </c>
      <c r="E228" s="572">
        <v>78.510000000000005</v>
      </c>
      <c r="F228" s="597">
        <v>5.61</v>
      </c>
      <c r="G228" s="597">
        <v>16.82</v>
      </c>
      <c r="H228" s="594">
        <v>11.22</v>
      </c>
      <c r="I228" s="573">
        <f>+E228+F228+G228+H228</f>
        <v>112.16</v>
      </c>
      <c r="J228" s="574">
        <f>I228*C228</f>
        <v>626750.07999999996</v>
      </c>
      <c r="K228" s="575"/>
    </row>
    <row r="229" spans="1:11" s="4" customFormat="1" x14ac:dyDescent="0.2">
      <c r="A229" s="41"/>
      <c r="B229" s="288"/>
      <c r="C229" s="835"/>
      <c r="D229" s="594"/>
      <c r="E229" s="598"/>
      <c r="F229" s="598"/>
      <c r="G229" s="598"/>
      <c r="H229" s="572"/>
      <c r="I229" s="599"/>
      <c r="J229" s="600"/>
      <c r="K229" s="575"/>
    </row>
    <row r="230" spans="1:11" s="4" customFormat="1" ht="42.75" x14ac:dyDescent="0.2">
      <c r="A230" s="41"/>
      <c r="B230" s="288" t="s">
        <v>1541</v>
      </c>
      <c r="C230" s="835"/>
      <c r="D230" s="594"/>
      <c r="E230" s="598"/>
      <c r="F230" s="598"/>
      <c r="G230" s="598"/>
      <c r="H230" s="572"/>
      <c r="I230" s="599"/>
      <c r="J230" s="600"/>
      <c r="K230" s="575"/>
    </row>
    <row r="231" spans="1:11" s="4" customFormat="1" x14ac:dyDescent="0.2">
      <c r="A231" s="41"/>
      <c r="B231" s="288"/>
      <c r="C231" s="835"/>
      <c r="D231" s="594"/>
      <c r="E231" s="598"/>
      <c r="F231" s="598"/>
      <c r="G231" s="598"/>
      <c r="H231" s="572"/>
      <c r="I231" s="599"/>
      <c r="J231" s="600"/>
      <c r="K231" s="575"/>
    </row>
    <row r="232" spans="1:11" s="4" customFormat="1" x14ac:dyDescent="0.2">
      <c r="A232" s="41" t="s">
        <v>78</v>
      </c>
      <c r="B232" s="289" t="s">
        <v>3747</v>
      </c>
      <c r="C232" s="835">
        <v>2716</v>
      </c>
      <c r="D232" s="594" t="s">
        <v>87</v>
      </c>
      <c r="E232" s="572">
        <v>74.290000000000006</v>
      </c>
      <c r="F232" s="597">
        <v>5.31</v>
      </c>
      <c r="G232" s="597">
        <v>15.92</v>
      </c>
      <c r="H232" s="594">
        <v>10.61</v>
      </c>
      <c r="I232" s="573">
        <f>+E232+F232+G232+H232</f>
        <v>106.13</v>
      </c>
      <c r="J232" s="574">
        <f>I232*C232</f>
        <v>288249.08</v>
      </c>
      <c r="K232" s="575"/>
    </row>
    <row r="233" spans="1:11" s="4" customFormat="1" x14ac:dyDescent="0.2">
      <c r="A233" s="41"/>
      <c r="B233" s="30"/>
      <c r="C233" s="835"/>
      <c r="D233" s="594"/>
      <c r="E233" s="598"/>
      <c r="F233" s="598"/>
      <c r="G233" s="598"/>
      <c r="H233" s="572"/>
      <c r="I233" s="599"/>
      <c r="J233" s="600"/>
      <c r="K233" s="575"/>
    </row>
    <row r="234" spans="1:11" s="4" customFormat="1" ht="42.75" x14ac:dyDescent="0.2">
      <c r="A234" s="41"/>
      <c r="B234" s="288" t="s">
        <v>1542</v>
      </c>
      <c r="C234" s="835"/>
      <c r="D234" s="594"/>
      <c r="E234" s="598"/>
      <c r="F234" s="598"/>
      <c r="G234" s="598"/>
      <c r="H234" s="572"/>
      <c r="I234" s="599"/>
      <c r="J234" s="600"/>
      <c r="K234" s="575"/>
    </row>
    <row r="235" spans="1:11" s="4" customFormat="1" x14ac:dyDescent="0.2">
      <c r="A235" s="41"/>
      <c r="B235" s="288"/>
      <c r="C235" s="835"/>
      <c r="D235" s="594"/>
      <c r="E235" s="598"/>
      <c r="F235" s="598"/>
      <c r="G235" s="598"/>
      <c r="H235" s="572"/>
      <c r="I235" s="599"/>
      <c r="J235" s="600"/>
      <c r="K235" s="575"/>
    </row>
    <row r="236" spans="1:11" s="4" customFormat="1" x14ac:dyDescent="0.2">
      <c r="A236" s="41" t="s">
        <v>79</v>
      </c>
      <c r="B236" s="289" t="s">
        <v>3748</v>
      </c>
      <c r="C236" s="835">
        <v>78</v>
      </c>
      <c r="D236" s="594" t="s">
        <v>87</v>
      </c>
      <c r="E236" s="572">
        <v>117.29</v>
      </c>
      <c r="F236" s="597">
        <v>8.3800000000000008</v>
      </c>
      <c r="G236" s="597">
        <v>25.13</v>
      </c>
      <c r="H236" s="594">
        <v>16.760000000000002</v>
      </c>
      <c r="I236" s="573">
        <f>+E236+F236+G236+H236</f>
        <v>167.56</v>
      </c>
      <c r="J236" s="574">
        <f>I236*C236</f>
        <v>13069.68</v>
      </c>
      <c r="K236" s="575"/>
    </row>
    <row r="237" spans="1:11" s="4" customFormat="1" x14ac:dyDescent="0.2">
      <c r="A237" s="41"/>
      <c r="B237" s="289"/>
      <c r="C237" s="835"/>
      <c r="D237" s="594"/>
      <c r="E237" s="598"/>
      <c r="F237" s="598"/>
      <c r="G237" s="598"/>
      <c r="H237" s="572"/>
      <c r="I237" s="599"/>
      <c r="J237" s="600"/>
      <c r="K237" s="575"/>
    </row>
    <row r="238" spans="1:11" s="4" customFormat="1" x14ac:dyDescent="0.2">
      <c r="A238" s="41"/>
      <c r="B238" s="289"/>
      <c r="C238" s="835"/>
      <c r="D238" s="594"/>
      <c r="E238" s="598"/>
      <c r="F238" s="598"/>
      <c r="G238" s="598"/>
      <c r="H238" s="572"/>
      <c r="I238" s="599"/>
      <c r="J238" s="600"/>
      <c r="K238" s="575"/>
    </row>
    <row r="239" spans="1:11" s="4" customFormat="1" x14ac:dyDescent="0.2">
      <c r="A239" s="41"/>
      <c r="B239" s="289"/>
      <c r="C239" s="835"/>
      <c r="D239" s="594"/>
      <c r="E239" s="598"/>
      <c r="F239" s="598"/>
      <c r="G239" s="598"/>
      <c r="H239" s="572"/>
      <c r="I239" s="599"/>
      <c r="J239" s="600"/>
      <c r="K239" s="575"/>
    </row>
    <row r="240" spans="1:11" s="4" customFormat="1" x14ac:dyDescent="0.2">
      <c r="A240" s="41"/>
      <c r="B240" s="289"/>
      <c r="C240" s="835"/>
      <c r="D240" s="594"/>
      <c r="E240" s="598"/>
      <c r="F240" s="598"/>
      <c r="G240" s="598"/>
      <c r="H240" s="572"/>
      <c r="I240" s="599"/>
      <c r="J240" s="600"/>
      <c r="K240" s="575"/>
    </row>
    <row r="241" spans="1:11" s="4" customFormat="1" x14ac:dyDescent="0.2">
      <c r="A241" s="41"/>
      <c r="B241" s="289"/>
      <c r="C241" s="835"/>
      <c r="D241" s="594"/>
      <c r="E241" s="598"/>
      <c r="F241" s="598"/>
      <c r="G241" s="598"/>
      <c r="H241" s="572"/>
      <c r="I241" s="599"/>
      <c r="J241" s="600"/>
      <c r="K241" s="575"/>
    </row>
    <row r="242" spans="1:11" s="4" customFormat="1" x14ac:dyDescent="0.2">
      <c r="A242" s="41"/>
      <c r="B242" s="289"/>
      <c r="C242" s="835"/>
      <c r="D242" s="594"/>
      <c r="E242" s="598"/>
      <c r="F242" s="598"/>
      <c r="G242" s="598"/>
      <c r="H242" s="572"/>
      <c r="I242" s="599"/>
      <c r="J242" s="600"/>
      <c r="K242" s="575"/>
    </row>
    <row r="243" spans="1:11" s="4" customFormat="1" x14ac:dyDescent="0.2">
      <c r="A243" s="41"/>
      <c r="B243" s="289"/>
      <c r="C243" s="835"/>
      <c r="D243" s="594"/>
      <c r="E243" s="598"/>
      <c r="F243" s="598"/>
      <c r="G243" s="598"/>
      <c r="H243" s="572"/>
      <c r="I243" s="599"/>
      <c r="J243" s="600"/>
      <c r="K243" s="575"/>
    </row>
    <row r="244" spans="1:11" s="4" customFormat="1" x14ac:dyDescent="0.2">
      <c r="A244" s="41"/>
      <c r="B244" s="289"/>
      <c r="C244" s="835"/>
      <c r="D244" s="594"/>
      <c r="E244" s="598"/>
      <c r="F244" s="598"/>
      <c r="G244" s="598"/>
      <c r="H244" s="572"/>
      <c r="I244" s="599"/>
      <c r="J244" s="600"/>
      <c r="K244" s="575"/>
    </row>
    <row r="245" spans="1:11" s="4" customFormat="1" x14ac:dyDescent="0.2">
      <c r="A245" s="41"/>
      <c r="B245" s="289"/>
      <c r="C245" s="835"/>
      <c r="D245" s="594"/>
      <c r="E245" s="598"/>
      <c r="F245" s="598"/>
      <c r="G245" s="598"/>
      <c r="H245" s="572"/>
      <c r="I245" s="599"/>
      <c r="J245" s="600"/>
      <c r="K245" s="575"/>
    </row>
    <row r="246" spans="1:11" s="4" customFormat="1" x14ac:dyDescent="0.2">
      <c r="A246" s="41"/>
      <c r="B246" s="289"/>
      <c r="C246" s="835"/>
      <c r="D246" s="594"/>
      <c r="E246" s="598"/>
      <c r="F246" s="598"/>
      <c r="G246" s="598"/>
      <c r="H246" s="572"/>
      <c r="I246" s="599"/>
      <c r="J246" s="600"/>
      <c r="K246" s="575"/>
    </row>
    <row r="247" spans="1:11" s="4" customFormat="1" x14ac:dyDescent="0.2">
      <c r="A247" s="41"/>
      <c r="B247" s="289"/>
      <c r="C247" s="835"/>
      <c r="D247" s="594"/>
      <c r="E247" s="598"/>
      <c r="F247" s="598"/>
      <c r="G247" s="598"/>
      <c r="H247" s="572"/>
      <c r="I247" s="599"/>
      <c r="J247" s="600"/>
      <c r="K247" s="575"/>
    </row>
    <row r="248" spans="1:11" s="4" customFormat="1" x14ac:dyDescent="0.2">
      <c r="A248" s="41"/>
      <c r="B248" s="289"/>
      <c r="C248" s="835"/>
      <c r="D248" s="594"/>
      <c r="E248" s="598"/>
      <c r="F248" s="598"/>
      <c r="G248" s="598"/>
      <c r="H248" s="572"/>
      <c r="I248" s="599"/>
      <c r="J248" s="600"/>
      <c r="K248" s="575"/>
    </row>
    <row r="249" spans="1:11" s="4" customFormat="1" x14ac:dyDescent="0.2">
      <c r="A249" s="41"/>
      <c r="B249" s="289"/>
      <c r="C249" s="835"/>
      <c r="D249" s="594"/>
      <c r="E249" s="598"/>
      <c r="F249" s="598"/>
      <c r="G249" s="598"/>
      <c r="H249" s="572"/>
      <c r="I249" s="599"/>
      <c r="J249" s="600"/>
      <c r="K249" s="575"/>
    </row>
    <row r="250" spans="1:11" s="4" customFormat="1" x14ac:dyDescent="0.2">
      <c r="A250" s="41"/>
      <c r="B250" s="289"/>
      <c r="C250" s="835"/>
      <c r="D250" s="594"/>
      <c r="E250" s="598"/>
      <c r="F250" s="598"/>
      <c r="G250" s="598"/>
      <c r="H250" s="572"/>
      <c r="I250" s="599"/>
      <c r="J250" s="600"/>
      <c r="K250" s="575"/>
    </row>
    <row r="251" spans="1:11" s="4" customFormat="1" hidden="1" x14ac:dyDescent="0.2">
      <c r="A251" s="41"/>
      <c r="B251" s="289"/>
      <c r="C251" s="835"/>
      <c r="D251" s="594"/>
      <c r="E251" s="598"/>
      <c r="F251" s="598"/>
      <c r="G251" s="598"/>
      <c r="H251" s="572"/>
      <c r="I251" s="599"/>
      <c r="J251" s="600"/>
      <c r="K251" s="575"/>
    </row>
    <row r="252" spans="1:11" s="4" customFormat="1" hidden="1" x14ac:dyDescent="0.2">
      <c r="A252" s="41"/>
      <c r="B252" s="289"/>
      <c r="C252" s="835"/>
      <c r="D252" s="594"/>
      <c r="E252" s="598"/>
      <c r="F252" s="598"/>
      <c r="G252" s="598"/>
      <c r="H252" s="572"/>
      <c r="I252" s="599"/>
      <c r="J252" s="600"/>
      <c r="K252" s="575"/>
    </row>
    <row r="253" spans="1:11" s="4" customFormat="1" ht="9.75" customHeight="1" x14ac:dyDescent="0.2">
      <c r="A253" s="41"/>
      <c r="B253" s="30"/>
      <c r="C253" s="835"/>
      <c r="D253" s="594"/>
      <c r="E253" s="598"/>
      <c r="F253" s="598"/>
      <c r="G253" s="598"/>
      <c r="H253" s="572"/>
      <c r="I253" s="599"/>
      <c r="J253" s="600"/>
      <c r="K253" s="575"/>
    </row>
    <row r="254" spans="1:11" s="8" customFormat="1" ht="15.75" thickBot="1" x14ac:dyDescent="0.3">
      <c r="A254" s="290"/>
      <c r="B254" s="32" t="s">
        <v>111</v>
      </c>
      <c r="C254" s="836"/>
      <c r="D254" s="601"/>
      <c r="E254" s="602"/>
      <c r="F254" s="602"/>
      <c r="G254" s="602"/>
      <c r="H254" s="603"/>
      <c r="I254" s="604"/>
      <c r="J254" s="604">
        <f>SUM(J221:J252)</f>
        <v>928068.84</v>
      </c>
      <c r="K254" s="617">
        <v>7</v>
      </c>
    </row>
    <row r="255" spans="1:11" s="4" customFormat="1" ht="15" thickTop="1" x14ac:dyDescent="0.2">
      <c r="A255" s="41"/>
      <c r="B255" s="30"/>
      <c r="C255" s="835"/>
      <c r="D255" s="594"/>
      <c r="E255" s="598"/>
      <c r="F255" s="619"/>
      <c r="G255" s="572"/>
      <c r="H255" s="572"/>
      <c r="I255" s="599"/>
      <c r="J255" s="600"/>
      <c r="K255" s="575"/>
    </row>
    <row r="256" spans="1:11" s="4" customFormat="1" ht="15" x14ac:dyDescent="0.2">
      <c r="A256" s="41"/>
      <c r="B256" s="287" t="s">
        <v>1543</v>
      </c>
      <c r="C256" s="835"/>
      <c r="D256" s="594"/>
      <c r="E256" s="598"/>
      <c r="F256" s="619"/>
      <c r="G256" s="572"/>
      <c r="H256" s="572"/>
      <c r="I256" s="599"/>
      <c r="J256" s="600"/>
      <c r="K256" s="575"/>
    </row>
    <row r="257" spans="1:11" s="4" customFormat="1" x14ac:dyDescent="0.2">
      <c r="A257" s="41"/>
      <c r="B257" s="30"/>
      <c r="C257" s="835"/>
      <c r="D257" s="594"/>
      <c r="E257" s="598"/>
      <c r="F257" s="619"/>
      <c r="G257" s="572"/>
      <c r="H257" s="572"/>
      <c r="I257" s="599"/>
      <c r="J257" s="600"/>
      <c r="K257" s="575"/>
    </row>
    <row r="258" spans="1:11" s="4" customFormat="1" ht="44.25" customHeight="1" x14ac:dyDescent="0.2">
      <c r="A258" s="41"/>
      <c r="B258" s="288" t="s">
        <v>1544</v>
      </c>
      <c r="C258" s="835"/>
      <c r="D258" s="594"/>
      <c r="E258" s="572"/>
      <c r="F258" s="619"/>
      <c r="G258" s="572"/>
      <c r="H258" s="572"/>
      <c r="I258" s="599"/>
      <c r="J258" s="600"/>
      <c r="K258" s="575"/>
    </row>
    <row r="259" spans="1:11" s="4" customFormat="1" x14ac:dyDescent="0.2">
      <c r="A259" s="41"/>
      <c r="B259" s="289"/>
      <c r="C259" s="835"/>
      <c r="D259" s="594"/>
      <c r="E259" s="572"/>
      <c r="F259" s="598"/>
      <c r="G259" s="598"/>
      <c r="H259" s="572"/>
      <c r="I259" s="599"/>
      <c r="J259" s="600"/>
      <c r="K259" s="575"/>
    </row>
    <row r="260" spans="1:11" s="4" customFormat="1" x14ac:dyDescent="0.2">
      <c r="A260" s="41"/>
      <c r="B260" s="288" t="s">
        <v>3662</v>
      </c>
      <c r="C260" s="835"/>
      <c r="D260" s="594"/>
      <c r="E260" s="572"/>
      <c r="F260" s="598"/>
      <c r="G260" s="598"/>
      <c r="H260" s="572"/>
      <c r="I260" s="599"/>
      <c r="J260" s="600"/>
      <c r="K260" s="575"/>
    </row>
    <row r="261" spans="1:11" s="4" customFormat="1" x14ac:dyDescent="0.2">
      <c r="A261" s="41"/>
      <c r="B261" s="289"/>
      <c r="C261" s="835"/>
      <c r="D261" s="594"/>
      <c r="E261" s="572"/>
      <c r="F261" s="598"/>
      <c r="G261" s="598"/>
      <c r="H261" s="572"/>
      <c r="I261" s="599"/>
      <c r="J261" s="600"/>
      <c r="K261" s="575"/>
    </row>
    <row r="262" spans="1:11" s="4" customFormat="1" x14ac:dyDescent="0.2">
      <c r="A262" s="41" t="s">
        <v>77</v>
      </c>
      <c r="B262" s="289" t="s">
        <v>3634</v>
      </c>
      <c r="C262" s="835">
        <v>2698</v>
      </c>
      <c r="D262" s="594" t="s">
        <v>98</v>
      </c>
      <c r="E262" s="572">
        <v>29.28</v>
      </c>
      <c r="F262" s="597">
        <v>2.09</v>
      </c>
      <c r="G262" s="597">
        <v>6.27</v>
      </c>
      <c r="H262" s="594">
        <v>4.18</v>
      </c>
      <c r="I262" s="573">
        <f>+E262+F262+G262+H262</f>
        <v>41.82</v>
      </c>
      <c r="J262" s="574">
        <f>I262*C262</f>
        <v>112830.36</v>
      </c>
      <c r="K262" s="575"/>
    </row>
    <row r="263" spans="1:11" s="4" customFormat="1" x14ac:dyDescent="0.2">
      <c r="A263" s="41"/>
      <c r="B263" s="289"/>
      <c r="C263" s="835"/>
      <c r="D263" s="594"/>
      <c r="E263" s="572"/>
      <c r="F263" s="598"/>
      <c r="G263" s="598"/>
      <c r="H263" s="572"/>
      <c r="I263" s="599"/>
      <c r="J263" s="600"/>
      <c r="K263" s="575"/>
    </row>
    <row r="264" spans="1:11" s="4" customFormat="1" x14ac:dyDescent="0.2">
      <c r="A264" s="41" t="s">
        <v>78</v>
      </c>
      <c r="B264" s="289" t="s">
        <v>3636</v>
      </c>
      <c r="C264" s="835">
        <v>592</v>
      </c>
      <c r="D264" s="594" t="s">
        <v>98</v>
      </c>
      <c r="E264" s="572">
        <v>29.49</v>
      </c>
      <c r="F264" s="597">
        <v>2.11</v>
      </c>
      <c r="G264" s="597">
        <v>6.32</v>
      </c>
      <c r="H264" s="594">
        <v>4.21</v>
      </c>
      <c r="I264" s="573">
        <f>+E264+F264+G264+H264</f>
        <v>42.13</v>
      </c>
      <c r="J264" s="574">
        <f>I264*C264</f>
        <v>24940.959999999999</v>
      </c>
      <c r="K264" s="575"/>
    </row>
    <row r="265" spans="1:11" s="4" customFormat="1" x14ac:dyDescent="0.2">
      <c r="A265" s="41"/>
      <c r="B265" s="289"/>
      <c r="C265" s="835"/>
      <c r="D265" s="594"/>
      <c r="E265" s="572"/>
      <c r="F265" s="598"/>
      <c r="G265" s="598"/>
      <c r="H265" s="572"/>
      <c r="I265" s="599"/>
      <c r="J265" s="600"/>
      <c r="K265" s="575"/>
    </row>
    <row r="266" spans="1:11" s="4" customFormat="1" x14ac:dyDescent="0.2">
      <c r="A266" s="41" t="s">
        <v>79</v>
      </c>
      <c r="B266" s="289" t="s">
        <v>3638</v>
      </c>
      <c r="C266" s="835">
        <v>977</v>
      </c>
      <c r="D266" s="594" t="s">
        <v>98</v>
      </c>
      <c r="E266" s="572">
        <v>31.13</v>
      </c>
      <c r="F266" s="597">
        <v>2.2200000000000002</v>
      </c>
      <c r="G266" s="597">
        <v>6.67</v>
      </c>
      <c r="H266" s="594">
        <v>4.45</v>
      </c>
      <c r="I266" s="573">
        <f>+E266+F266+G266+H266</f>
        <v>44.47</v>
      </c>
      <c r="J266" s="574">
        <f>I266*C266</f>
        <v>43447.19</v>
      </c>
      <c r="K266" s="575"/>
    </row>
    <row r="267" spans="1:11" s="4" customFormat="1" x14ac:dyDescent="0.2">
      <c r="A267" s="41"/>
      <c r="B267" s="289"/>
      <c r="C267" s="835"/>
      <c r="D267" s="594"/>
      <c r="E267" s="572"/>
      <c r="F267" s="598"/>
      <c r="G267" s="598"/>
      <c r="H267" s="572"/>
      <c r="I267" s="599"/>
      <c r="J267" s="600"/>
      <c r="K267" s="575"/>
    </row>
    <row r="268" spans="1:11" s="4" customFormat="1" x14ac:dyDescent="0.2">
      <c r="A268" s="41" t="s">
        <v>80</v>
      </c>
      <c r="B268" s="289" t="s">
        <v>3640</v>
      </c>
      <c r="C268" s="835">
        <v>188</v>
      </c>
      <c r="D268" s="594" t="s">
        <v>98</v>
      </c>
      <c r="E268" s="572">
        <v>32.81</v>
      </c>
      <c r="F268" s="597">
        <v>2.34</v>
      </c>
      <c r="G268" s="597">
        <v>7.03</v>
      </c>
      <c r="H268" s="594">
        <v>4.6900000000000004</v>
      </c>
      <c r="I268" s="573">
        <f>+E268+F268+G268+H268</f>
        <v>46.87</v>
      </c>
      <c r="J268" s="574">
        <f>I268*C268</f>
        <v>8811.56</v>
      </c>
      <c r="K268" s="575"/>
    </row>
    <row r="269" spans="1:11" s="4" customFormat="1" x14ac:dyDescent="0.2">
      <c r="A269" s="41"/>
      <c r="B269" s="289"/>
      <c r="C269" s="835"/>
      <c r="D269" s="594"/>
      <c r="E269" s="572"/>
      <c r="F269" s="598"/>
      <c r="G269" s="598"/>
      <c r="H269" s="572"/>
      <c r="I269" s="599"/>
      <c r="J269" s="600"/>
      <c r="K269" s="575"/>
    </row>
    <row r="270" spans="1:11" s="4" customFormat="1" x14ac:dyDescent="0.2">
      <c r="A270" s="41" t="s">
        <v>81</v>
      </c>
      <c r="B270" s="289" t="s">
        <v>3643</v>
      </c>
      <c r="C270" s="835">
        <v>787</v>
      </c>
      <c r="D270" s="594" t="s">
        <v>98</v>
      </c>
      <c r="E270" s="572">
        <v>37.29</v>
      </c>
      <c r="F270" s="597">
        <v>2.66</v>
      </c>
      <c r="G270" s="597">
        <v>7.99</v>
      </c>
      <c r="H270" s="594">
        <v>5.33</v>
      </c>
      <c r="I270" s="573">
        <f>+E270+F270+G270+H270</f>
        <v>53.27</v>
      </c>
      <c r="J270" s="574">
        <f>I270*C270</f>
        <v>41923.49</v>
      </c>
      <c r="K270" s="575"/>
    </row>
    <row r="271" spans="1:11" s="4" customFormat="1" x14ac:dyDescent="0.2">
      <c r="A271" s="41"/>
      <c r="B271" s="289"/>
      <c r="C271" s="835"/>
      <c r="D271" s="594"/>
      <c r="E271" s="572"/>
      <c r="F271" s="598"/>
      <c r="G271" s="598"/>
      <c r="H271" s="572"/>
      <c r="I271" s="599"/>
      <c r="J271" s="600"/>
      <c r="K271" s="575"/>
    </row>
    <row r="272" spans="1:11" s="4" customFormat="1" x14ac:dyDescent="0.2">
      <c r="A272" s="41" t="s">
        <v>92</v>
      </c>
      <c r="B272" s="289" t="s">
        <v>3645</v>
      </c>
      <c r="C272" s="835">
        <v>194</v>
      </c>
      <c r="D272" s="594" t="s">
        <v>98</v>
      </c>
      <c r="E272" s="572">
        <v>40.619999999999997</v>
      </c>
      <c r="F272" s="597">
        <v>2.9</v>
      </c>
      <c r="G272" s="597">
        <v>8.6999999999999993</v>
      </c>
      <c r="H272" s="594">
        <v>5.8</v>
      </c>
      <c r="I272" s="573">
        <f>+E272+F272+G272+H272</f>
        <v>58.02</v>
      </c>
      <c r="J272" s="574">
        <f>I272*C272</f>
        <v>11255.88</v>
      </c>
      <c r="K272" s="575"/>
    </row>
    <row r="273" spans="1:11" s="4" customFormat="1" x14ac:dyDescent="0.2">
      <c r="A273" s="41"/>
      <c r="B273" s="289"/>
      <c r="C273" s="835"/>
      <c r="D273" s="594"/>
      <c r="E273" s="572"/>
      <c r="F273" s="598"/>
      <c r="G273" s="598"/>
      <c r="H273" s="572"/>
      <c r="I273" s="599"/>
      <c r="J273" s="600"/>
      <c r="K273" s="575"/>
    </row>
    <row r="274" spans="1:11" s="4" customFormat="1" x14ac:dyDescent="0.2">
      <c r="A274" s="41" t="s">
        <v>94</v>
      </c>
      <c r="B274" s="289" t="s">
        <v>3646</v>
      </c>
      <c r="C274" s="835">
        <v>278</v>
      </c>
      <c r="D274" s="594" t="s">
        <v>98</v>
      </c>
      <c r="E274" s="572">
        <v>42.59</v>
      </c>
      <c r="F274" s="597">
        <v>3.04</v>
      </c>
      <c r="G274" s="597">
        <v>9.1300000000000008</v>
      </c>
      <c r="H274" s="594">
        <v>6.08</v>
      </c>
      <c r="I274" s="573">
        <f>+E274+F274+G274+H274</f>
        <v>60.84</v>
      </c>
      <c r="J274" s="574">
        <f>I274*C274</f>
        <v>16913.52</v>
      </c>
      <c r="K274" s="575"/>
    </row>
    <row r="275" spans="1:11" s="4" customFormat="1" x14ac:dyDescent="0.2">
      <c r="A275" s="41"/>
      <c r="B275" s="289"/>
      <c r="C275" s="835"/>
      <c r="D275" s="594"/>
      <c r="E275" s="572"/>
      <c r="F275" s="598"/>
      <c r="G275" s="598"/>
      <c r="H275" s="572"/>
      <c r="I275" s="599"/>
      <c r="J275" s="600"/>
      <c r="K275" s="575"/>
    </row>
    <row r="276" spans="1:11" s="4" customFormat="1" x14ac:dyDescent="0.2">
      <c r="A276" s="41" t="s">
        <v>96</v>
      </c>
      <c r="B276" s="289" t="s">
        <v>3647</v>
      </c>
      <c r="C276" s="835">
        <v>292</v>
      </c>
      <c r="D276" s="594" t="s">
        <v>98</v>
      </c>
      <c r="E276" s="572">
        <v>52.91</v>
      </c>
      <c r="F276" s="597">
        <v>3.78</v>
      </c>
      <c r="G276" s="597">
        <v>11.34</v>
      </c>
      <c r="H276" s="594">
        <v>7.56</v>
      </c>
      <c r="I276" s="573">
        <f>+E276+F276+G276+H276</f>
        <v>75.59</v>
      </c>
      <c r="J276" s="574">
        <f>I276*C276</f>
        <v>22072.28</v>
      </c>
      <c r="K276" s="575"/>
    </row>
    <row r="277" spans="1:11" s="4" customFormat="1" x14ac:dyDescent="0.2">
      <c r="A277" s="41"/>
      <c r="B277" s="289"/>
      <c r="C277" s="835"/>
      <c r="D277" s="594"/>
      <c r="E277" s="572"/>
      <c r="F277" s="598"/>
      <c r="G277" s="598"/>
      <c r="H277" s="572"/>
      <c r="I277" s="599"/>
      <c r="J277" s="600"/>
      <c r="K277" s="575"/>
    </row>
    <row r="278" spans="1:11" s="4" customFormat="1" x14ac:dyDescent="0.2">
      <c r="A278" s="41" t="s">
        <v>99</v>
      </c>
      <c r="B278" s="289" t="s">
        <v>3648</v>
      </c>
      <c r="C278" s="835">
        <v>49</v>
      </c>
      <c r="D278" s="594" t="s">
        <v>98</v>
      </c>
      <c r="E278" s="572">
        <v>60.71</v>
      </c>
      <c r="F278" s="597">
        <v>4.34</v>
      </c>
      <c r="G278" s="597">
        <v>13.01</v>
      </c>
      <c r="H278" s="594">
        <v>8.67</v>
      </c>
      <c r="I278" s="573">
        <f>+E278+F278+G278+H278</f>
        <v>86.73</v>
      </c>
      <c r="J278" s="574">
        <f>I278*C278</f>
        <v>4249.7700000000004</v>
      </c>
      <c r="K278" s="575"/>
    </row>
    <row r="279" spans="1:11" s="4" customFormat="1" x14ac:dyDescent="0.2">
      <c r="A279" s="41"/>
      <c r="B279" s="289"/>
      <c r="C279" s="835"/>
      <c r="D279" s="594"/>
      <c r="E279" s="572"/>
      <c r="F279" s="598"/>
      <c r="G279" s="598"/>
      <c r="H279" s="572"/>
      <c r="I279" s="599"/>
      <c r="J279" s="600"/>
      <c r="K279" s="575"/>
    </row>
    <row r="280" spans="1:11" s="4" customFormat="1" x14ac:dyDescent="0.2">
      <c r="A280" s="41" t="s">
        <v>101</v>
      </c>
      <c r="B280" s="289" t="s">
        <v>3649</v>
      </c>
      <c r="C280" s="835">
        <v>88</v>
      </c>
      <c r="D280" s="594" t="s">
        <v>98</v>
      </c>
      <c r="E280" s="572">
        <v>68.52</v>
      </c>
      <c r="F280" s="597">
        <v>4.8899999999999997</v>
      </c>
      <c r="G280" s="597">
        <v>14.68</v>
      </c>
      <c r="H280" s="594">
        <v>9.7899999999999991</v>
      </c>
      <c r="I280" s="573">
        <f>+E280+F280+G280+H280</f>
        <v>97.88</v>
      </c>
      <c r="J280" s="574">
        <f>I280*C280</f>
        <v>8613.44</v>
      </c>
      <c r="K280" s="575"/>
    </row>
    <row r="281" spans="1:11" s="4" customFormat="1" x14ac:dyDescent="0.2">
      <c r="A281" s="41"/>
      <c r="B281" s="289"/>
      <c r="C281" s="835"/>
      <c r="D281" s="594"/>
      <c r="E281" s="572"/>
      <c r="F281" s="598"/>
      <c r="G281" s="598"/>
      <c r="H281" s="572"/>
      <c r="I281" s="599"/>
      <c r="J281" s="600"/>
      <c r="K281" s="575"/>
    </row>
    <row r="282" spans="1:11" s="4" customFormat="1" x14ac:dyDescent="0.2">
      <c r="A282" s="41" t="s">
        <v>103</v>
      </c>
      <c r="B282" s="289" t="s">
        <v>3650</v>
      </c>
      <c r="C282" s="835">
        <v>159</v>
      </c>
      <c r="D282" s="594" t="s">
        <v>98</v>
      </c>
      <c r="E282" s="572">
        <v>88.21</v>
      </c>
      <c r="F282" s="597">
        <v>6.3</v>
      </c>
      <c r="G282" s="597">
        <v>18.899999999999999</v>
      </c>
      <c r="H282" s="594">
        <v>12.6</v>
      </c>
      <c r="I282" s="573">
        <f>+E282+F282+G282+H282</f>
        <v>126.01</v>
      </c>
      <c r="J282" s="574">
        <f>I282*C282</f>
        <v>20035.59</v>
      </c>
      <c r="K282" s="575"/>
    </row>
    <row r="283" spans="1:11" s="4" customFormat="1" x14ac:dyDescent="0.2">
      <c r="A283" s="41"/>
      <c r="B283" s="289"/>
      <c r="C283" s="835"/>
      <c r="D283" s="594"/>
      <c r="E283" s="572"/>
      <c r="F283" s="598"/>
      <c r="G283" s="598"/>
      <c r="H283" s="572"/>
      <c r="I283" s="599"/>
      <c r="J283" s="600"/>
      <c r="K283" s="575"/>
    </row>
    <row r="284" spans="1:11" s="4" customFormat="1" x14ac:dyDescent="0.2">
      <c r="A284" s="41" t="s">
        <v>105</v>
      </c>
      <c r="B284" s="289" t="s">
        <v>3651</v>
      </c>
      <c r="C284" s="835">
        <v>8</v>
      </c>
      <c r="D284" s="594" t="s">
        <v>98</v>
      </c>
      <c r="E284" s="572">
        <v>116.04</v>
      </c>
      <c r="F284" s="597">
        <v>8.2899999999999991</v>
      </c>
      <c r="G284" s="597">
        <v>24.87</v>
      </c>
      <c r="H284" s="594">
        <v>16.579999999999998</v>
      </c>
      <c r="I284" s="573">
        <f>+E284+F284+G284+H284</f>
        <v>165.78</v>
      </c>
      <c r="J284" s="574">
        <f>I284*C284</f>
        <v>1326.24</v>
      </c>
      <c r="K284" s="575"/>
    </row>
    <row r="285" spans="1:11" s="4" customFormat="1" ht="1.5" customHeight="1" x14ac:dyDescent="0.2">
      <c r="A285" s="41"/>
      <c r="B285" s="289"/>
      <c r="C285" s="835"/>
      <c r="D285" s="594"/>
      <c r="E285" s="572"/>
      <c r="F285" s="598"/>
      <c r="G285" s="598"/>
      <c r="H285" s="572"/>
      <c r="I285" s="599"/>
      <c r="J285" s="600"/>
      <c r="K285" s="575"/>
    </row>
    <row r="286" spans="1:11" s="4" customFormat="1" x14ac:dyDescent="0.2">
      <c r="A286" s="41" t="s">
        <v>107</v>
      </c>
      <c r="B286" s="289" t="s">
        <v>3652</v>
      </c>
      <c r="C286" s="835">
        <v>32</v>
      </c>
      <c r="D286" s="594" t="s">
        <v>98</v>
      </c>
      <c r="E286" s="572">
        <v>118.08</v>
      </c>
      <c r="F286" s="597">
        <v>8.43</v>
      </c>
      <c r="G286" s="597">
        <v>25.3</v>
      </c>
      <c r="H286" s="594">
        <v>16.87</v>
      </c>
      <c r="I286" s="573">
        <f>+E286+F286+G286+H286</f>
        <v>168.68</v>
      </c>
      <c r="J286" s="574">
        <f>I286*C286</f>
        <v>5397.76</v>
      </c>
      <c r="K286" s="575"/>
    </row>
    <row r="287" spans="1:11" s="4" customFormat="1" ht="11.25" customHeight="1" x14ac:dyDescent="0.2">
      <c r="A287" s="41"/>
      <c r="B287" s="289"/>
      <c r="C287" s="835"/>
      <c r="D287" s="594"/>
      <c r="E287" s="572"/>
      <c r="F287" s="598"/>
      <c r="G287" s="598"/>
      <c r="H287" s="572"/>
      <c r="I287" s="599"/>
      <c r="J287" s="600"/>
      <c r="K287" s="575"/>
    </row>
    <row r="288" spans="1:11" s="4" customFormat="1" x14ac:dyDescent="0.2">
      <c r="A288" s="41" t="s">
        <v>109</v>
      </c>
      <c r="B288" s="289" t="s">
        <v>3653</v>
      </c>
      <c r="C288" s="835">
        <v>90</v>
      </c>
      <c r="D288" s="594" t="s">
        <v>98</v>
      </c>
      <c r="E288" s="572">
        <v>125.55</v>
      </c>
      <c r="F288" s="597">
        <v>8.9700000000000006</v>
      </c>
      <c r="G288" s="597">
        <v>26.9</v>
      </c>
      <c r="H288" s="594">
        <v>17.940000000000001</v>
      </c>
      <c r="I288" s="573">
        <f>+E288+F288+G288+H288</f>
        <v>179.36</v>
      </c>
      <c r="J288" s="574">
        <f>I288*C288</f>
        <v>16142.4</v>
      </c>
      <c r="K288" s="575"/>
    </row>
    <row r="289" spans="1:11" s="4" customFormat="1" x14ac:dyDescent="0.2">
      <c r="A289" s="41"/>
      <c r="B289" s="289"/>
      <c r="C289" s="835"/>
      <c r="D289" s="594"/>
      <c r="E289" s="598"/>
      <c r="F289" s="598"/>
      <c r="G289" s="598"/>
      <c r="H289" s="572"/>
      <c r="I289" s="599"/>
      <c r="J289" s="627"/>
      <c r="K289" s="575"/>
    </row>
    <row r="290" spans="1:11" s="4" customFormat="1" x14ac:dyDescent="0.2">
      <c r="A290" s="41"/>
      <c r="B290" s="289"/>
      <c r="C290" s="835"/>
      <c r="D290" s="594"/>
      <c r="E290" s="598"/>
      <c r="F290" s="598"/>
      <c r="G290" s="598"/>
      <c r="H290" s="572"/>
      <c r="I290" s="599"/>
      <c r="J290" s="627"/>
      <c r="K290" s="575"/>
    </row>
    <row r="291" spans="1:11" s="8" customFormat="1" ht="15.75" thickBot="1" x14ac:dyDescent="0.3">
      <c r="A291" s="290"/>
      <c r="B291" s="32" t="s">
        <v>111</v>
      </c>
      <c r="C291" s="836"/>
      <c r="D291" s="601"/>
      <c r="E291" s="602"/>
      <c r="F291" s="602"/>
      <c r="G291" s="602"/>
      <c r="H291" s="603"/>
      <c r="I291" s="604"/>
      <c r="J291" s="604">
        <f>SUM(J257:J289)</f>
        <v>337960.44</v>
      </c>
      <c r="K291" s="617">
        <v>8</v>
      </c>
    </row>
    <row r="292" spans="1:11" s="4" customFormat="1" ht="15" thickTop="1" x14ac:dyDescent="0.2">
      <c r="A292" s="41"/>
      <c r="B292" s="30"/>
      <c r="C292" s="835"/>
      <c r="D292" s="594"/>
      <c r="E292" s="598"/>
      <c r="F292" s="598"/>
      <c r="G292" s="598"/>
      <c r="H292" s="572"/>
      <c r="I292" s="599"/>
      <c r="J292" s="600"/>
      <c r="K292" s="575"/>
    </row>
    <row r="293" spans="1:11" s="4" customFormat="1" ht="15" x14ac:dyDescent="0.2">
      <c r="A293" s="41"/>
      <c r="B293" s="287" t="s">
        <v>1545</v>
      </c>
      <c r="C293" s="835"/>
      <c r="D293" s="594"/>
      <c r="E293" s="598"/>
      <c r="F293" s="598"/>
      <c r="G293" s="598"/>
      <c r="H293" s="572"/>
      <c r="I293" s="599"/>
      <c r="J293" s="600"/>
      <c r="K293" s="575"/>
    </row>
    <row r="294" spans="1:11" s="4" customFormat="1" x14ac:dyDescent="0.2">
      <c r="A294" s="41"/>
      <c r="B294" s="30"/>
      <c r="C294" s="835"/>
      <c r="D294" s="594"/>
      <c r="E294" s="598"/>
      <c r="F294" s="598"/>
      <c r="G294" s="598"/>
      <c r="H294" s="572"/>
      <c r="I294" s="599"/>
      <c r="J294" s="600"/>
      <c r="K294" s="575"/>
    </row>
    <row r="295" spans="1:11" s="4" customFormat="1" ht="45.75" customHeight="1" x14ac:dyDescent="0.2">
      <c r="A295" s="41"/>
      <c r="B295" s="288" t="s">
        <v>1546</v>
      </c>
      <c r="C295" s="835"/>
      <c r="D295" s="594"/>
      <c r="E295" s="598"/>
      <c r="F295" s="598"/>
      <c r="G295" s="598"/>
      <c r="H295" s="572"/>
      <c r="I295" s="599"/>
      <c r="J295" s="600"/>
      <c r="K295" s="575"/>
    </row>
    <row r="296" spans="1:11" s="4" customFormat="1" x14ac:dyDescent="0.2">
      <c r="A296" s="41"/>
      <c r="B296" s="30"/>
      <c r="C296" s="835"/>
      <c r="D296" s="594"/>
      <c r="E296" s="598"/>
      <c r="F296" s="598"/>
      <c r="G296" s="598"/>
      <c r="H296" s="572"/>
      <c r="I296" s="599"/>
      <c r="J296" s="600"/>
      <c r="K296" s="575"/>
    </row>
    <row r="297" spans="1:11" s="4" customFormat="1" x14ac:dyDescent="0.2">
      <c r="A297" s="41"/>
      <c r="B297" s="288" t="s">
        <v>3662</v>
      </c>
      <c r="C297" s="835"/>
      <c r="D297" s="594"/>
      <c r="E297" s="598"/>
      <c r="F297" s="598"/>
      <c r="G297" s="598"/>
      <c r="H297" s="572"/>
      <c r="I297" s="599"/>
      <c r="J297" s="600"/>
      <c r="K297" s="575"/>
    </row>
    <row r="298" spans="1:11" s="4" customFormat="1" x14ac:dyDescent="0.2">
      <c r="A298" s="41"/>
      <c r="B298" s="30"/>
      <c r="C298" s="835"/>
      <c r="D298" s="594"/>
      <c r="E298" s="598"/>
      <c r="F298" s="598"/>
      <c r="G298" s="598"/>
      <c r="H298" s="572"/>
      <c r="I298" s="599"/>
      <c r="J298" s="600"/>
      <c r="K298" s="575"/>
    </row>
    <row r="299" spans="1:11" s="4" customFormat="1" x14ac:dyDescent="0.2">
      <c r="A299" s="41" t="s">
        <v>77</v>
      </c>
      <c r="B299" s="289" t="s">
        <v>3654</v>
      </c>
      <c r="C299" s="835">
        <v>580</v>
      </c>
      <c r="D299" s="594" t="s">
        <v>98</v>
      </c>
      <c r="E299" s="572">
        <v>52.74</v>
      </c>
      <c r="F299" s="597">
        <v>3.77</v>
      </c>
      <c r="G299" s="597">
        <v>11.3</v>
      </c>
      <c r="H299" s="594">
        <v>7.53</v>
      </c>
      <c r="I299" s="573">
        <f>+E299+F299+G299+H299</f>
        <v>75.34</v>
      </c>
      <c r="J299" s="574">
        <f>I299*C299</f>
        <v>43697.2</v>
      </c>
      <c r="K299" s="575"/>
    </row>
    <row r="300" spans="1:11" s="4" customFormat="1" x14ac:dyDescent="0.2">
      <c r="A300" s="41"/>
      <c r="B300" s="289"/>
      <c r="C300" s="835"/>
      <c r="D300" s="594"/>
      <c r="E300" s="598"/>
      <c r="F300" s="598"/>
      <c r="G300" s="598"/>
      <c r="H300" s="572"/>
      <c r="I300" s="599"/>
      <c r="J300" s="600"/>
      <c r="K300" s="575"/>
    </row>
    <row r="301" spans="1:11" s="4" customFormat="1" x14ac:dyDescent="0.2">
      <c r="A301" s="41" t="s">
        <v>78</v>
      </c>
      <c r="B301" s="289" t="s">
        <v>3636</v>
      </c>
      <c r="C301" s="835">
        <v>161</v>
      </c>
      <c r="D301" s="594" t="s">
        <v>98</v>
      </c>
      <c r="E301" s="572">
        <v>53.92</v>
      </c>
      <c r="F301" s="597">
        <v>3.85</v>
      </c>
      <c r="G301" s="597">
        <v>11.55</v>
      </c>
      <c r="H301" s="594">
        <v>7.7</v>
      </c>
      <c r="I301" s="573">
        <f>+E301+F301+G301+H301</f>
        <v>77.02</v>
      </c>
      <c r="J301" s="574">
        <f>I301*C301</f>
        <v>12400.22</v>
      </c>
      <c r="K301" s="575"/>
    </row>
    <row r="302" spans="1:11" s="4" customFormat="1" x14ac:dyDescent="0.2">
      <c r="A302" s="41"/>
      <c r="B302" s="289"/>
      <c r="C302" s="835"/>
      <c r="D302" s="594"/>
      <c r="E302" s="598"/>
      <c r="F302" s="598"/>
      <c r="G302" s="598"/>
      <c r="H302" s="572"/>
      <c r="I302" s="599"/>
      <c r="J302" s="600"/>
      <c r="K302" s="575"/>
    </row>
    <row r="303" spans="1:11" s="4" customFormat="1" x14ac:dyDescent="0.2">
      <c r="A303" s="41" t="s">
        <v>79</v>
      </c>
      <c r="B303" s="289" t="s">
        <v>3655</v>
      </c>
      <c r="C303" s="835">
        <v>21</v>
      </c>
      <c r="D303" s="594" t="s">
        <v>98</v>
      </c>
      <c r="E303" s="572">
        <v>56.93</v>
      </c>
      <c r="F303" s="597">
        <v>4.07</v>
      </c>
      <c r="G303" s="597">
        <v>12.2</v>
      </c>
      <c r="H303" s="594">
        <v>8.1300000000000008</v>
      </c>
      <c r="I303" s="573">
        <f>+E303+F303+G303+H303</f>
        <v>81.33</v>
      </c>
      <c r="J303" s="574">
        <f>I303*C303</f>
        <v>1707.93</v>
      </c>
      <c r="K303" s="575"/>
    </row>
    <row r="304" spans="1:11" s="4" customFormat="1" x14ac:dyDescent="0.2">
      <c r="A304" s="41"/>
      <c r="B304" s="289"/>
      <c r="C304" s="835"/>
      <c r="D304" s="594"/>
      <c r="E304" s="598"/>
      <c r="F304" s="598"/>
      <c r="G304" s="598"/>
      <c r="H304" s="572"/>
      <c r="I304" s="599"/>
      <c r="J304" s="600"/>
      <c r="K304" s="575"/>
    </row>
    <row r="305" spans="1:11" s="4" customFormat="1" x14ac:dyDescent="0.2">
      <c r="A305" s="41" t="s">
        <v>80</v>
      </c>
      <c r="B305" s="289" t="s">
        <v>3640</v>
      </c>
      <c r="C305" s="835">
        <v>40</v>
      </c>
      <c r="D305" s="594" t="s">
        <v>98</v>
      </c>
      <c r="E305" s="572">
        <v>60.18</v>
      </c>
      <c r="F305" s="597">
        <v>4.3</v>
      </c>
      <c r="G305" s="597">
        <v>12.9</v>
      </c>
      <c r="H305" s="594">
        <v>8.6</v>
      </c>
      <c r="I305" s="573">
        <f>+E305+F305+G305+H305</f>
        <v>85.98</v>
      </c>
      <c r="J305" s="574">
        <f>I305*C305</f>
        <v>3439.2</v>
      </c>
      <c r="K305" s="575"/>
    </row>
    <row r="306" spans="1:11" s="4" customFormat="1" x14ac:dyDescent="0.2">
      <c r="A306" s="41"/>
      <c r="B306" s="289"/>
      <c r="C306" s="835"/>
      <c r="D306" s="594"/>
      <c r="E306" s="598"/>
      <c r="F306" s="598"/>
      <c r="G306" s="598"/>
      <c r="H306" s="572"/>
      <c r="I306" s="599"/>
      <c r="J306" s="600"/>
      <c r="K306" s="575"/>
    </row>
    <row r="307" spans="1:11" s="4" customFormat="1" x14ac:dyDescent="0.2">
      <c r="A307" s="41" t="s">
        <v>81</v>
      </c>
      <c r="B307" s="289" t="s">
        <v>3643</v>
      </c>
      <c r="C307" s="835">
        <v>620</v>
      </c>
      <c r="D307" s="594" t="s">
        <v>98</v>
      </c>
      <c r="E307" s="572">
        <v>66.61</v>
      </c>
      <c r="F307" s="597">
        <v>4.76</v>
      </c>
      <c r="G307" s="597">
        <v>14.27</v>
      </c>
      <c r="H307" s="594">
        <v>9.52</v>
      </c>
      <c r="I307" s="573">
        <f>+E307+F307+G307+H307</f>
        <v>95.16</v>
      </c>
      <c r="J307" s="574">
        <f>I307*C307</f>
        <v>58999.199999999997</v>
      </c>
      <c r="K307" s="575"/>
    </row>
    <row r="308" spans="1:11" s="4" customFormat="1" x14ac:dyDescent="0.2">
      <c r="A308" s="41"/>
      <c r="B308" s="289"/>
      <c r="C308" s="835"/>
      <c r="D308" s="594"/>
      <c r="E308" s="598"/>
      <c r="F308" s="598"/>
      <c r="G308" s="598"/>
      <c r="H308" s="572"/>
      <c r="I308" s="599"/>
      <c r="J308" s="600"/>
      <c r="K308" s="575"/>
    </row>
    <row r="309" spans="1:11" s="4" customFormat="1" x14ac:dyDescent="0.2">
      <c r="A309" s="41" t="s">
        <v>92</v>
      </c>
      <c r="B309" s="289" t="s">
        <v>3645</v>
      </c>
      <c r="C309" s="835">
        <v>89</v>
      </c>
      <c r="D309" s="594" t="s">
        <v>98</v>
      </c>
      <c r="E309" s="572">
        <v>72.87</v>
      </c>
      <c r="F309" s="597">
        <v>5.21</v>
      </c>
      <c r="G309" s="597">
        <v>15.62</v>
      </c>
      <c r="H309" s="594">
        <v>10.41</v>
      </c>
      <c r="I309" s="573">
        <f>+E309+F309+G309+H309</f>
        <v>104.11</v>
      </c>
      <c r="J309" s="574">
        <f>I309*C309</f>
        <v>9265.7900000000009</v>
      </c>
      <c r="K309" s="575"/>
    </row>
    <row r="310" spans="1:11" s="4" customFormat="1" x14ac:dyDescent="0.2">
      <c r="A310" s="41"/>
      <c r="B310" s="289"/>
      <c r="C310" s="835"/>
      <c r="D310" s="594"/>
      <c r="E310" s="598"/>
      <c r="F310" s="598"/>
      <c r="G310" s="598"/>
      <c r="H310" s="572"/>
      <c r="I310" s="599"/>
      <c r="J310" s="600"/>
      <c r="K310" s="575"/>
    </row>
    <row r="311" spans="1:11" s="4" customFormat="1" x14ac:dyDescent="0.2">
      <c r="A311" s="41" t="s">
        <v>94</v>
      </c>
      <c r="B311" s="289" t="s">
        <v>3646</v>
      </c>
      <c r="C311" s="835">
        <v>240</v>
      </c>
      <c r="D311" s="594" t="s">
        <v>98</v>
      </c>
      <c r="E311" s="572">
        <v>77.77</v>
      </c>
      <c r="F311" s="597">
        <v>5.56</v>
      </c>
      <c r="G311" s="597">
        <v>16.670000000000002</v>
      </c>
      <c r="H311" s="594">
        <v>11.11</v>
      </c>
      <c r="I311" s="573">
        <f>+E311+F311+G311+H311</f>
        <v>111.11</v>
      </c>
      <c r="J311" s="574">
        <f>I311*C311</f>
        <v>26666.400000000001</v>
      </c>
      <c r="K311" s="575"/>
    </row>
    <row r="312" spans="1:11" s="4" customFormat="1" x14ac:dyDescent="0.2">
      <c r="A312" s="41"/>
      <c r="B312" s="289"/>
      <c r="C312" s="835"/>
      <c r="D312" s="594"/>
      <c r="E312" s="598"/>
      <c r="F312" s="598"/>
      <c r="G312" s="598"/>
      <c r="H312" s="572"/>
      <c r="I312" s="599"/>
      <c r="J312" s="600"/>
      <c r="K312" s="575"/>
    </row>
    <row r="313" spans="1:11" s="4" customFormat="1" x14ac:dyDescent="0.2">
      <c r="A313" s="41" t="s">
        <v>96</v>
      </c>
      <c r="B313" s="289" t="s">
        <v>3647</v>
      </c>
      <c r="C313" s="835">
        <v>254</v>
      </c>
      <c r="D313" s="594" t="s">
        <v>98</v>
      </c>
      <c r="E313" s="572">
        <v>92</v>
      </c>
      <c r="F313" s="597">
        <v>6.57</v>
      </c>
      <c r="G313" s="597">
        <v>19.72</v>
      </c>
      <c r="H313" s="594">
        <v>13.14</v>
      </c>
      <c r="I313" s="573">
        <f>+E313+F313+G313+H313</f>
        <v>131.43</v>
      </c>
      <c r="J313" s="574">
        <f>I313*C313</f>
        <v>33383.22</v>
      </c>
      <c r="K313" s="575"/>
    </row>
    <row r="314" spans="1:11" s="4" customFormat="1" x14ac:dyDescent="0.2">
      <c r="A314" s="41"/>
      <c r="B314" s="289"/>
      <c r="C314" s="835"/>
      <c r="D314" s="594"/>
      <c r="E314" s="598"/>
      <c r="F314" s="598"/>
      <c r="G314" s="598"/>
      <c r="H314" s="572"/>
      <c r="I314" s="599"/>
      <c r="J314" s="600"/>
      <c r="K314" s="575"/>
    </row>
    <row r="315" spans="1:11" s="4" customFormat="1" x14ac:dyDescent="0.2">
      <c r="A315" s="41" t="s">
        <v>99</v>
      </c>
      <c r="B315" s="289" t="s">
        <v>3648</v>
      </c>
      <c r="C315" s="835">
        <v>146</v>
      </c>
      <c r="D315" s="594" t="s">
        <v>98</v>
      </c>
      <c r="E315" s="572">
        <v>104.7</v>
      </c>
      <c r="F315" s="597">
        <v>7.48</v>
      </c>
      <c r="G315" s="597">
        <v>22.44</v>
      </c>
      <c r="H315" s="594">
        <v>14.96</v>
      </c>
      <c r="I315" s="573">
        <f>+E315+F315+G315+H315</f>
        <v>149.58000000000001</v>
      </c>
      <c r="J315" s="574">
        <f>I315*C315</f>
        <v>21838.68</v>
      </c>
      <c r="K315" s="575"/>
    </row>
    <row r="316" spans="1:11" s="4" customFormat="1" x14ac:dyDescent="0.2">
      <c r="A316" s="41"/>
      <c r="B316" s="289"/>
      <c r="C316" s="835"/>
      <c r="D316" s="594"/>
      <c r="E316" s="598"/>
      <c r="F316" s="598"/>
      <c r="G316" s="598"/>
      <c r="H316" s="572"/>
      <c r="I316" s="599"/>
      <c r="J316" s="600"/>
      <c r="K316" s="575"/>
    </row>
    <row r="317" spans="1:11" s="4" customFormat="1" x14ac:dyDescent="0.2">
      <c r="A317" s="41" t="s">
        <v>101</v>
      </c>
      <c r="B317" s="289" t="s">
        <v>3649</v>
      </c>
      <c r="C317" s="835">
        <v>33</v>
      </c>
      <c r="D317" s="594" t="s">
        <v>98</v>
      </c>
      <c r="E317" s="572">
        <v>117.39</v>
      </c>
      <c r="F317" s="597">
        <v>8.39</v>
      </c>
      <c r="G317" s="597">
        <v>25.16</v>
      </c>
      <c r="H317" s="594">
        <v>16.77</v>
      </c>
      <c r="I317" s="573">
        <f>+E317+F317+G317+H317</f>
        <v>167.71</v>
      </c>
      <c r="J317" s="574">
        <f>I317*C317</f>
        <v>5534.43</v>
      </c>
      <c r="K317" s="575"/>
    </row>
    <row r="318" spans="1:11" s="4" customFormat="1" x14ac:dyDescent="0.2">
      <c r="A318" s="41"/>
      <c r="B318" s="289"/>
      <c r="C318" s="835"/>
      <c r="D318" s="594"/>
      <c r="E318" s="598"/>
      <c r="F318" s="598"/>
      <c r="G318" s="598"/>
      <c r="H318" s="572"/>
      <c r="I318" s="599"/>
      <c r="J318" s="600"/>
      <c r="K318" s="575"/>
    </row>
    <row r="319" spans="1:11" s="4" customFormat="1" x14ac:dyDescent="0.2">
      <c r="A319" s="41" t="s">
        <v>103</v>
      </c>
      <c r="B319" s="289" t="s">
        <v>3650</v>
      </c>
      <c r="C319" s="835">
        <v>55</v>
      </c>
      <c r="D319" s="594" t="s">
        <v>98</v>
      </c>
      <c r="E319" s="572">
        <v>146.85</v>
      </c>
      <c r="F319" s="597">
        <v>10.49</v>
      </c>
      <c r="G319" s="597">
        <v>31.47</v>
      </c>
      <c r="H319" s="594">
        <v>20.98</v>
      </c>
      <c r="I319" s="573">
        <f>+E319+F319+G319+H319</f>
        <v>209.79</v>
      </c>
      <c r="J319" s="574">
        <f>I319*C319</f>
        <v>11538.45</v>
      </c>
      <c r="K319" s="575"/>
    </row>
    <row r="320" spans="1:11" s="4" customFormat="1" x14ac:dyDescent="0.2">
      <c r="A320" s="41"/>
      <c r="B320" s="289"/>
      <c r="C320" s="835"/>
      <c r="D320" s="594"/>
      <c r="E320" s="598"/>
      <c r="F320" s="598"/>
      <c r="G320" s="598"/>
      <c r="H320" s="572"/>
      <c r="I320" s="599"/>
      <c r="J320" s="600"/>
      <c r="K320" s="575"/>
    </row>
    <row r="321" spans="1:11" s="4" customFormat="1" x14ac:dyDescent="0.2">
      <c r="A321" s="41" t="s">
        <v>105</v>
      </c>
      <c r="B321" s="289" t="s">
        <v>3652</v>
      </c>
      <c r="C321" s="835">
        <v>19</v>
      </c>
      <c r="D321" s="594" t="s">
        <v>98</v>
      </c>
      <c r="E321" s="572">
        <v>196.27</v>
      </c>
      <c r="F321" s="597">
        <v>14.02</v>
      </c>
      <c r="G321" s="597">
        <v>42.06</v>
      </c>
      <c r="H321" s="594">
        <v>28.04</v>
      </c>
      <c r="I321" s="573">
        <f>+E321+F321+G321+H321</f>
        <v>280.39</v>
      </c>
      <c r="J321" s="574">
        <f>I321*C321</f>
        <v>5327.41</v>
      </c>
      <c r="K321" s="575"/>
    </row>
    <row r="322" spans="1:11" s="4" customFormat="1" x14ac:dyDescent="0.2">
      <c r="A322" s="41"/>
      <c r="B322" s="289"/>
      <c r="C322" s="835"/>
      <c r="D322" s="594"/>
      <c r="E322" s="598"/>
      <c r="F322" s="598"/>
      <c r="G322" s="598"/>
      <c r="H322" s="572"/>
      <c r="I322" s="599"/>
      <c r="J322" s="600"/>
      <c r="K322" s="575"/>
    </row>
    <row r="323" spans="1:11" s="4" customFormat="1" x14ac:dyDescent="0.2">
      <c r="A323" s="41" t="s">
        <v>107</v>
      </c>
      <c r="B323" s="289" t="s">
        <v>3653</v>
      </c>
      <c r="C323" s="835">
        <v>79</v>
      </c>
      <c r="D323" s="594" t="s">
        <v>98</v>
      </c>
      <c r="E323" s="572">
        <v>213.52</v>
      </c>
      <c r="F323" s="597">
        <v>15.25</v>
      </c>
      <c r="G323" s="597">
        <v>45.75</v>
      </c>
      <c r="H323" s="594">
        <v>30.5</v>
      </c>
      <c r="I323" s="573">
        <f>+E323+F323+G323+H323</f>
        <v>305.02</v>
      </c>
      <c r="J323" s="574">
        <f>I323*C323</f>
        <v>24096.58</v>
      </c>
      <c r="K323" s="575"/>
    </row>
    <row r="324" spans="1:11" s="4" customFormat="1" x14ac:dyDescent="0.2">
      <c r="A324" s="41"/>
      <c r="B324" s="30"/>
      <c r="C324" s="835"/>
      <c r="D324" s="594"/>
      <c r="E324" s="598"/>
      <c r="F324" s="598"/>
      <c r="G324" s="598"/>
      <c r="H324" s="572"/>
      <c r="I324" s="599"/>
      <c r="J324" s="627"/>
      <c r="K324" s="575"/>
    </row>
    <row r="325" spans="1:11" s="4" customFormat="1" hidden="1" x14ac:dyDescent="0.2">
      <c r="A325" s="41"/>
      <c r="B325" s="30"/>
      <c r="C325" s="835"/>
      <c r="D325" s="594"/>
      <c r="E325" s="598"/>
      <c r="F325" s="598"/>
      <c r="G325" s="598"/>
      <c r="H325" s="572"/>
      <c r="I325" s="599"/>
      <c r="J325" s="627"/>
      <c r="K325" s="575"/>
    </row>
    <row r="326" spans="1:11" s="4" customFormat="1" hidden="1" x14ac:dyDescent="0.2">
      <c r="A326" s="41"/>
      <c r="B326" s="30"/>
      <c r="C326" s="835"/>
      <c r="D326" s="594"/>
      <c r="E326" s="598"/>
      <c r="F326" s="598"/>
      <c r="G326" s="598"/>
      <c r="H326" s="572"/>
      <c r="I326" s="599"/>
      <c r="J326" s="627"/>
      <c r="K326" s="575"/>
    </row>
    <row r="327" spans="1:11" s="4" customFormat="1" ht="12" customHeight="1" x14ac:dyDescent="0.2">
      <c r="A327" s="41"/>
      <c r="B327" s="30"/>
      <c r="C327" s="835"/>
      <c r="D327" s="594"/>
      <c r="E327" s="598"/>
      <c r="F327" s="598"/>
      <c r="G327" s="598"/>
      <c r="H327" s="572"/>
      <c r="I327" s="599"/>
      <c r="J327" s="627"/>
      <c r="K327" s="575"/>
    </row>
    <row r="328" spans="1:11" s="4" customFormat="1" ht="10.5" customHeight="1" x14ac:dyDescent="0.2">
      <c r="A328" s="41"/>
      <c r="B328" s="30"/>
      <c r="C328" s="835"/>
      <c r="D328" s="594"/>
      <c r="E328" s="598"/>
      <c r="F328" s="598"/>
      <c r="G328" s="598"/>
      <c r="H328" s="572"/>
      <c r="I328" s="599"/>
      <c r="J328" s="627"/>
      <c r="K328" s="575"/>
    </row>
    <row r="329" spans="1:11" s="8" customFormat="1" ht="15.75" thickBot="1" x14ac:dyDescent="0.3">
      <c r="A329" s="290"/>
      <c r="B329" s="32" t="s">
        <v>111</v>
      </c>
      <c r="C329" s="836"/>
      <c r="D329" s="601"/>
      <c r="E329" s="602"/>
      <c r="F329" s="602"/>
      <c r="G329" s="602"/>
      <c r="H329" s="603"/>
      <c r="I329" s="604"/>
      <c r="J329" s="604">
        <f>SUM(J292:J327)</f>
        <v>257894.71</v>
      </c>
      <c r="K329" s="617">
        <v>9</v>
      </c>
    </row>
    <row r="330" spans="1:11" s="4" customFormat="1" ht="15" thickTop="1" x14ac:dyDescent="0.2">
      <c r="A330" s="41"/>
      <c r="B330" s="30"/>
      <c r="C330" s="835"/>
      <c r="D330" s="594"/>
      <c r="E330" s="598"/>
      <c r="F330" s="598"/>
      <c r="G330" s="598"/>
      <c r="H330" s="572"/>
      <c r="I330" s="599"/>
      <c r="J330" s="627"/>
      <c r="K330" s="575"/>
    </row>
    <row r="331" spans="1:11" s="4" customFormat="1" ht="15" x14ac:dyDescent="0.2">
      <c r="A331" s="41"/>
      <c r="B331" s="287" t="s">
        <v>1545</v>
      </c>
      <c r="C331" s="835"/>
      <c r="D331" s="594"/>
      <c r="E331" s="598"/>
      <c r="F331" s="598"/>
      <c r="G331" s="598"/>
      <c r="H331" s="572"/>
      <c r="I331" s="599"/>
      <c r="J331" s="627"/>
      <c r="K331" s="575"/>
    </row>
    <row r="332" spans="1:11" s="4" customFormat="1" x14ac:dyDescent="0.2">
      <c r="A332" s="41"/>
      <c r="B332" s="30"/>
      <c r="C332" s="835"/>
      <c r="D332" s="594"/>
      <c r="E332" s="598"/>
      <c r="F332" s="598"/>
      <c r="G332" s="598"/>
      <c r="H332" s="572"/>
      <c r="I332" s="599"/>
      <c r="J332" s="627"/>
      <c r="K332" s="575"/>
    </row>
    <row r="333" spans="1:11" s="4" customFormat="1" ht="43.5" customHeight="1" x14ac:dyDescent="0.2">
      <c r="A333" s="41"/>
      <c r="B333" s="288" t="s">
        <v>1547</v>
      </c>
      <c r="C333" s="835"/>
      <c r="D333" s="594"/>
      <c r="E333" s="598"/>
      <c r="F333" s="598"/>
      <c r="G333" s="598"/>
      <c r="H333" s="572"/>
      <c r="I333" s="599"/>
      <c r="J333" s="627"/>
      <c r="K333" s="575"/>
    </row>
    <row r="334" spans="1:11" s="4" customFormat="1" x14ac:dyDescent="0.2">
      <c r="A334" s="41"/>
      <c r="B334" s="292"/>
      <c r="C334" s="835"/>
      <c r="D334" s="594"/>
      <c r="E334" s="598"/>
      <c r="F334" s="598"/>
      <c r="G334" s="598"/>
      <c r="H334" s="572"/>
      <c r="I334" s="599"/>
      <c r="J334" s="627"/>
      <c r="K334" s="575"/>
    </row>
    <row r="335" spans="1:11" s="4" customFormat="1" x14ac:dyDescent="0.2">
      <c r="A335" s="41"/>
      <c r="B335" s="293" t="s">
        <v>3661</v>
      </c>
      <c r="C335" s="835"/>
      <c r="D335" s="594"/>
      <c r="E335" s="598"/>
      <c r="F335" s="598"/>
      <c r="G335" s="598"/>
      <c r="H335" s="572"/>
      <c r="I335" s="599"/>
      <c r="J335" s="627"/>
      <c r="K335" s="575"/>
    </row>
    <row r="336" spans="1:11" s="4" customFormat="1" x14ac:dyDescent="0.2">
      <c r="A336" s="41"/>
      <c r="B336" s="292"/>
      <c r="C336" s="835"/>
      <c r="D336" s="594"/>
      <c r="E336" s="598"/>
      <c r="F336" s="598"/>
      <c r="G336" s="598"/>
      <c r="H336" s="572"/>
      <c r="I336" s="599"/>
      <c r="J336" s="627"/>
      <c r="K336" s="575"/>
    </row>
    <row r="337" spans="1:11" s="4" customFormat="1" x14ac:dyDescent="0.2">
      <c r="A337" s="41" t="s">
        <v>77</v>
      </c>
      <c r="B337" s="289" t="s">
        <v>3634</v>
      </c>
      <c r="C337" s="835">
        <v>394</v>
      </c>
      <c r="D337" s="594" t="s">
        <v>98</v>
      </c>
      <c r="E337" s="572">
        <v>11.82</v>
      </c>
      <c r="F337" s="597">
        <v>0.84</v>
      </c>
      <c r="G337" s="597">
        <v>2.5299999999999998</v>
      </c>
      <c r="H337" s="594">
        <v>1.69</v>
      </c>
      <c r="I337" s="573">
        <f>+E337+F337+G337+H337</f>
        <v>16.88</v>
      </c>
      <c r="J337" s="574">
        <f>I337*C337</f>
        <v>6650.72</v>
      </c>
      <c r="K337" s="575"/>
    </row>
    <row r="338" spans="1:11" s="4" customFormat="1" x14ac:dyDescent="0.2">
      <c r="A338" s="41"/>
      <c r="B338" s="289"/>
      <c r="C338" s="835"/>
      <c r="D338" s="594"/>
      <c r="E338" s="598"/>
      <c r="F338" s="598"/>
      <c r="G338" s="598"/>
      <c r="H338" s="572"/>
      <c r="I338" s="599"/>
      <c r="J338" s="627"/>
      <c r="K338" s="575"/>
    </row>
    <row r="339" spans="1:11" s="4" customFormat="1" x14ac:dyDescent="0.2">
      <c r="A339" s="41" t="s">
        <v>78</v>
      </c>
      <c r="B339" s="289" t="s">
        <v>3636</v>
      </c>
      <c r="C339" s="835">
        <v>166</v>
      </c>
      <c r="D339" s="594" t="s">
        <v>98</v>
      </c>
      <c r="E339" s="572">
        <v>13.38</v>
      </c>
      <c r="F339" s="597">
        <v>0.96</v>
      </c>
      <c r="G339" s="597">
        <v>2.87</v>
      </c>
      <c r="H339" s="594">
        <v>1.91</v>
      </c>
      <c r="I339" s="573">
        <f>+E339+F339+G339+H339</f>
        <v>19.12</v>
      </c>
      <c r="J339" s="574">
        <f>I339*C339</f>
        <v>3173.92</v>
      </c>
      <c r="K339" s="575"/>
    </row>
    <row r="340" spans="1:11" s="4" customFormat="1" x14ac:dyDescent="0.2">
      <c r="A340" s="41"/>
      <c r="B340" s="289"/>
      <c r="C340" s="835"/>
      <c r="D340" s="594"/>
      <c r="E340" s="598"/>
      <c r="F340" s="598"/>
      <c r="G340" s="598"/>
      <c r="H340" s="572"/>
      <c r="I340" s="599"/>
      <c r="J340" s="627"/>
      <c r="K340" s="575"/>
    </row>
    <row r="341" spans="1:11" s="4" customFormat="1" x14ac:dyDescent="0.2">
      <c r="A341" s="41" t="s">
        <v>79</v>
      </c>
      <c r="B341" s="289" t="s">
        <v>3655</v>
      </c>
      <c r="C341" s="835">
        <v>285</v>
      </c>
      <c r="D341" s="594" t="s">
        <v>98</v>
      </c>
      <c r="E341" s="572">
        <v>14.62</v>
      </c>
      <c r="F341" s="597">
        <v>1.04</v>
      </c>
      <c r="G341" s="597">
        <v>3.13</v>
      </c>
      <c r="H341" s="594">
        <v>2.09</v>
      </c>
      <c r="I341" s="573">
        <f>+E341+F341+G341+H341</f>
        <v>20.88</v>
      </c>
      <c r="J341" s="574">
        <f>I341*C341</f>
        <v>5950.8</v>
      </c>
      <c r="K341" s="575"/>
    </row>
    <row r="342" spans="1:11" s="4" customFormat="1" x14ac:dyDescent="0.2">
      <c r="A342" s="41"/>
      <c r="B342" s="289"/>
      <c r="C342" s="835"/>
      <c r="D342" s="594"/>
      <c r="E342" s="598"/>
      <c r="F342" s="598"/>
      <c r="G342" s="598"/>
      <c r="H342" s="572"/>
      <c r="I342" s="599"/>
      <c r="J342" s="627"/>
      <c r="K342" s="575"/>
    </row>
    <row r="343" spans="1:11" s="4" customFormat="1" ht="44.25" customHeight="1" x14ac:dyDescent="0.2">
      <c r="A343" s="41"/>
      <c r="B343" s="288" t="s">
        <v>1548</v>
      </c>
      <c r="C343" s="835"/>
      <c r="D343" s="594"/>
      <c r="E343" s="572"/>
      <c r="F343" s="598"/>
      <c r="G343" s="598"/>
      <c r="H343" s="572"/>
      <c r="I343" s="599"/>
      <c r="J343" s="627"/>
      <c r="K343" s="575"/>
    </row>
    <row r="344" spans="1:11" s="4" customFormat="1" x14ac:dyDescent="0.2">
      <c r="A344" s="41"/>
      <c r="B344" s="292"/>
      <c r="C344" s="835"/>
      <c r="D344" s="594"/>
      <c r="E344" s="572"/>
      <c r="F344" s="598"/>
      <c r="G344" s="598"/>
      <c r="H344" s="572"/>
      <c r="I344" s="599"/>
      <c r="J344" s="627"/>
      <c r="K344" s="575"/>
    </row>
    <row r="345" spans="1:11" s="4" customFormat="1" x14ac:dyDescent="0.2">
      <c r="A345" s="41"/>
      <c r="B345" s="293" t="s">
        <v>3661</v>
      </c>
      <c r="C345" s="835"/>
      <c r="D345" s="594"/>
      <c r="E345" s="572"/>
      <c r="F345" s="598"/>
      <c r="G345" s="598"/>
      <c r="H345" s="572"/>
      <c r="I345" s="599"/>
      <c r="J345" s="627"/>
      <c r="K345" s="575"/>
    </row>
    <row r="346" spans="1:11" s="4" customFormat="1" x14ac:dyDescent="0.2">
      <c r="A346" s="41"/>
      <c r="B346" s="292"/>
      <c r="C346" s="835"/>
      <c r="D346" s="594"/>
      <c r="E346" s="572"/>
      <c r="F346" s="598"/>
      <c r="G346" s="598"/>
      <c r="H346" s="572"/>
      <c r="I346" s="599"/>
      <c r="J346" s="627"/>
      <c r="K346" s="575"/>
    </row>
    <row r="347" spans="1:11" s="4" customFormat="1" x14ac:dyDescent="0.2">
      <c r="A347" s="41" t="s">
        <v>80</v>
      </c>
      <c r="B347" s="289" t="s">
        <v>3654</v>
      </c>
      <c r="C347" s="835">
        <v>980</v>
      </c>
      <c r="D347" s="594" t="s">
        <v>98</v>
      </c>
      <c r="E347" s="572">
        <v>23.16</v>
      </c>
      <c r="F347" s="597">
        <v>1.65</v>
      </c>
      <c r="G347" s="597">
        <v>4.96</v>
      </c>
      <c r="H347" s="594">
        <v>3.31</v>
      </c>
      <c r="I347" s="573">
        <f>+E347+F347+G347+H347</f>
        <v>33.08</v>
      </c>
      <c r="J347" s="574">
        <f>I347*C347</f>
        <v>32418.400000000001</v>
      </c>
      <c r="K347" s="575"/>
    </row>
    <row r="348" spans="1:11" s="4" customFormat="1" x14ac:dyDescent="0.2">
      <c r="A348" s="41"/>
      <c r="B348" s="289"/>
      <c r="C348" s="835"/>
      <c r="D348" s="594"/>
      <c r="E348" s="572"/>
      <c r="F348" s="598"/>
      <c r="G348" s="598"/>
      <c r="H348" s="572"/>
      <c r="I348" s="599"/>
      <c r="J348" s="627"/>
      <c r="K348" s="575"/>
    </row>
    <row r="349" spans="1:11" s="4" customFormat="1" x14ac:dyDescent="0.2">
      <c r="A349" s="41" t="s">
        <v>81</v>
      </c>
      <c r="B349" s="289" t="s">
        <v>3636</v>
      </c>
      <c r="C349" s="835">
        <v>393</v>
      </c>
      <c r="D349" s="594" t="s">
        <v>98</v>
      </c>
      <c r="E349" s="572">
        <v>25.7</v>
      </c>
      <c r="F349" s="597">
        <v>1.84</v>
      </c>
      <c r="G349" s="597">
        <v>5.51</v>
      </c>
      <c r="H349" s="594">
        <v>3.67</v>
      </c>
      <c r="I349" s="573">
        <f>+E349+F349+G349+H349</f>
        <v>36.72</v>
      </c>
      <c r="J349" s="574">
        <f>I349*C349</f>
        <v>14430.96</v>
      </c>
      <c r="K349" s="575"/>
    </row>
    <row r="350" spans="1:11" s="4" customFormat="1" x14ac:dyDescent="0.2">
      <c r="A350" s="41"/>
      <c r="B350" s="289"/>
      <c r="C350" s="835"/>
      <c r="D350" s="594"/>
      <c r="E350" s="572"/>
      <c r="F350" s="598"/>
      <c r="G350" s="598"/>
      <c r="H350" s="572"/>
      <c r="I350" s="599"/>
      <c r="J350" s="627"/>
      <c r="K350" s="575"/>
    </row>
    <row r="351" spans="1:11" s="4" customFormat="1" x14ac:dyDescent="0.2">
      <c r="A351" s="41" t="s">
        <v>92</v>
      </c>
      <c r="B351" s="289" t="s">
        <v>3655</v>
      </c>
      <c r="C351" s="835">
        <v>135</v>
      </c>
      <c r="D351" s="594" t="s">
        <v>98</v>
      </c>
      <c r="E351" s="572">
        <v>28.3</v>
      </c>
      <c r="F351" s="597">
        <v>2.02</v>
      </c>
      <c r="G351" s="597">
        <v>6.06</v>
      </c>
      <c r="H351" s="594">
        <v>4.04</v>
      </c>
      <c r="I351" s="573">
        <f>+E351+F351+G351+H351</f>
        <v>40.42</v>
      </c>
      <c r="J351" s="574">
        <f>I351*C351</f>
        <v>5456.7</v>
      </c>
      <c r="K351" s="575"/>
    </row>
    <row r="352" spans="1:11" s="4" customFormat="1" x14ac:dyDescent="0.2">
      <c r="A352" s="41"/>
      <c r="B352" s="289"/>
      <c r="C352" s="835"/>
      <c r="D352" s="594"/>
      <c r="E352" s="572"/>
      <c r="F352" s="598"/>
      <c r="G352" s="598"/>
      <c r="H352" s="572"/>
      <c r="I352" s="599"/>
      <c r="J352" s="627"/>
      <c r="K352" s="575"/>
    </row>
    <row r="353" spans="1:11" s="4" customFormat="1" x14ac:dyDescent="0.2">
      <c r="A353" s="41" t="s">
        <v>94</v>
      </c>
      <c r="B353" s="289" t="s">
        <v>3640</v>
      </c>
      <c r="C353" s="835">
        <v>10</v>
      </c>
      <c r="D353" s="594" t="s">
        <v>98</v>
      </c>
      <c r="E353" s="572">
        <v>31.28</v>
      </c>
      <c r="F353" s="597">
        <v>2.23</v>
      </c>
      <c r="G353" s="597">
        <v>6.7</v>
      </c>
      <c r="H353" s="594">
        <v>4.47</v>
      </c>
      <c r="I353" s="573">
        <f>+E353+F353+G353+H353</f>
        <v>44.68</v>
      </c>
      <c r="J353" s="574">
        <f>I353*C353</f>
        <v>446.8</v>
      </c>
      <c r="K353" s="575"/>
    </row>
    <row r="354" spans="1:11" s="4" customFormat="1" x14ac:dyDescent="0.2">
      <c r="A354" s="41"/>
      <c r="B354" s="289"/>
      <c r="C354" s="835"/>
      <c r="D354" s="594"/>
      <c r="E354" s="572"/>
      <c r="F354" s="598"/>
      <c r="G354" s="598"/>
      <c r="H354" s="572"/>
      <c r="I354" s="599"/>
      <c r="J354" s="627"/>
      <c r="K354" s="575"/>
    </row>
    <row r="355" spans="1:11" s="4" customFormat="1" x14ac:dyDescent="0.2">
      <c r="A355" s="41" t="s">
        <v>96</v>
      </c>
      <c r="B355" s="289" t="s">
        <v>3643</v>
      </c>
      <c r="C355" s="835">
        <v>9</v>
      </c>
      <c r="D355" s="594" t="s">
        <v>98</v>
      </c>
      <c r="E355" s="572">
        <v>37.03</v>
      </c>
      <c r="F355" s="597">
        <v>2.65</v>
      </c>
      <c r="G355" s="597">
        <v>7.94</v>
      </c>
      <c r="H355" s="594">
        <v>5.29</v>
      </c>
      <c r="I355" s="573">
        <f>+E355+F355+G355+H355</f>
        <v>52.91</v>
      </c>
      <c r="J355" s="574">
        <f>I355*C355</f>
        <v>476.19</v>
      </c>
      <c r="K355" s="575"/>
    </row>
    <row r="356" spans="1:11" s="4" customFormat="1" x14ac:dyDescent="0.2">
      <c r="A356" s="41"/>
      <c r="B356" s="289"/>
      <c r="C356" s="835"/>
      <c r="D356" s="594"/>
      <c r="E356" s="572"/>
      <c r="F356" s="598"/>
      <c r="G356" s="598"/>
      <c r="H356" s="572"/>
      <c r="I356" s="599"/>
      <c r="J356" s="627"/>
      <c r="K356" s="575"/>
    </row>
    <row r="357" spans="1:11" s="4" customFormat="1" x14ac:dyDescent="0.2">
      <c r="A357" s="41"/>
      <c r="B357" s="30"/>
      <c r="C357" s="835"/>
      <c r="D357" s="594"/>
      <c r="E357" s="598"/>
      <c r="F357" s="598"/>
      <c r="G357" s="598"/>
      <c r="H357" s="572"/>
      <c r="I357" s="599"/>
      <c r="J357" s="627"/>
      <c r="K357" s="575"/>
    </row>
    <row r="358" spans="1:11" s="4" customFormat="1" x14ac:dyDescent="0.2">
      <c r="A358" s="41"/>
      <c r="B358" s="30"/>
      <c r="C358" s="835"/>
      <c r="D358" s="594"/>
      <c r="E358" s="598"/>
      <c r="F358" s="598"/>
      <c r="G358" s="598"/>
      <c r="H358" s="572"/>
      <c r="I358" s="599"/>
      <c r="J358" s="627"/>
      <c r="K358" s="575"/>
    </row>
    <row r="359" spans="1:11" s="4" customFormat="1" x14ac:dyDescent="0.2">
      <c r="A359" s="41"/>
      <c r="B359" s="30"/>
      <c r="C359" s="835"/>
      <c r="D359" s="594"/>
      <c r="E359" s="598"/>
      <c r="F359" s="598"/>
      <c r="G359" s="598"/>
      <c r="H359" s="572"/>
      <c r="I359" s="599"/>
      <c r="J359" s="627"/>
      <c r="K359" s="575"/>
    </row>
    <row r="360" spans="1:11" s="4" customFormat="1" hidden="1" x14ac:dyDescent="0.2">
      <c r="A360" s="41"/>
      <c r="B360" s="30"/>
      <c r="C360" s="835"/>
      <c r="D360" s="594"/>
      <c r="E360" s="598"/>
      <c r="F360" s="598"/>
      <c r="G360" s="598"/>
      <c r="H360" s="572"/>
      <c r="I360" s="599"/>
      <c r="J360" s="627"/>
      <c r="K360" s="575"/>
    </row>
    <row r="361" spans="1:11" s="4" customFormat="1" hidden="1" x14ac:dyDescent="0.2">
      <c r="A361" s="41"/>
      <c r="B361" s="30"/>
      <c r="C361" s="835"/>
      <c r="D361" s="594"/>
      <c r="E361" s="598"/>
      <c r="F361" s="598"/>
      <c r="G361" s="598"/>
      <c r="H361" s="572"/>
      <c r="I361" s="599"/>
      <c r="J361" s="627"/>
      <c r="K361" s="575"/>
    </row>
    <row r="362" spans="1:11" s="4" customFormat="1" x14ac:dyDescent="0.2">
      <c r="A362" s="41"/>
      <c r="B362" s="30"/>
      <c r="C362" s="835"/>
      <c r="D362" s="594"/>
      <c r="E362" s="598"/>
      <c r="F362" s="598"/>
      <c r="G362" s="598"/>
      <c r="H362" s="572"/>
      <c r="I362" s="599"/>
      <c r="J362" s="627"/>
      <c r="K362" s="575"/>
    </row>
    <row r="363" spans="1:11" s="4" customFormat="1" x14ac:dyDescent="0.2">
      <c r="A363" s="41"/>
      <c r="B363" s="30"/>
      <c r="C363" s="835"/>
      <c r="D363" s="594"/>
      <c r="E363" s="598"/>
      <c r="F363" s="598"/>
      <c r="G363" s="598"/>
      <c r="H363" s="572"/>
      <c r="I363" s="599"/>
      <c r="J363" s="627"/>
      <c r="K363" s="575"/>
    </row>
    <row r="364" spans="1:11" s="4" customFormat="1" ht="9" customHeight="1" x14ac:dyDescent="0.2">
      <c r="A364" s="41"/>
      <c r="B364" s="30"/>
      <c r="C364" s="835"/>
      <c r="D364" s="594"/>
      <c r="E364" s="598"/>
      <c r="F364" s="598"/>
      <c r="G364" s="598"/>
      <c r="H364" s="572"/>
      <c r="I364" s="599"/>
      <c r="J364" s="627"/>
      <c r="K364" s="575"/>
    </row>
    <row r="365" spans="1:11" s="4" customFormat="1" ht="15.75" thickBot="1" x14ac:dyDescent="0.3">
      <c r="A365" s="291"/>
      <c r="B365" s="32" t="s">
        <v>111</v>
      </c>
      <c r="C365" s="836"/>
      <c r="D365" s="601"/>
      <c r="E365" s="602"/>
      <c r="F365" s="602"/>
      <c r="G365" s="602"/>
      <c r="H365" s="603"/>
      <c r="I365" s="604"/>
      <c r="J365" s="604">
        <f>SUM(J331:J363)</f>
        <v>69004.490000000005</v>
      </c>
      <c r="K365" s="575">
        <v>10</v>
      </c>
    </row>
    <row r="366" spans="1:11" s="4" customFormat="1" ht="15" thickTop="1" x14ac:dyDescent="0.2">
      <c r="A366" s="41"/>
      <c r="B366" s="30"/>
      <c r="C366" s="835"/>
      <c r="D366" s="594"/>
      <c r="E366" s="598"/>
      <c r="F366" s="598"/>
      <c r="G366" s="598"/>
      <c r="H366" s="572"/>
      <c r="I366" s="599"/>
      <c r="J366" s="627"/>
      <c r="K366" s="575"/>
    </row>
    <row r="367" spans="1:11" s="4" customFormat="1" ht="15" x14ac:dyDescent="0.2">
      <c r="A367" s="41"/>
      <c r="B367" s="287" t="s">
        <v>1549</v>
      </c>
      <c r="C367" s="835"/>
      <c r="D367" s="594"/>
      <c r="E367" s="598"/>
      <c r="F367" s="598"/>
      <c r="G367" s="598"/>
      <c r="H367" s="572"/>
      <c r="I367" s="599"/>
      <c r="J367" s="627"/>
      <c r="K367" s="575"/>
    </row>
    <row r="368" spans="1:11" s="4" customFormat="1" x14ac:dyDescent="0.2">
      <c r="A368" s="41"/>
      <c r="B368" s="30"/>
      <c r="C368" s="835"/>
      <c r="D368" s="594"/>
      <c r="E368" s="598"/>
      <c r="F368" s="598"/>
      <c r="G368" s="598"/>
      <c r="H368" s="572"/>
      <c r="I368" s="599"/>
      <c r="J368" s="627"/>
      <c r="K368" s="575"/>
    </row>
    <row r="369" spans="1:11" s="108" customFormat="1" ht="30.75" customHeight="1" x14ac:dyDescent="0.2">
      <c r="A369" s="294"/>
      <c r="B369" s="317" t="s">
        <v>1550</v>
      </c>
      <c r="C369" s="837"/>
      <c r="D369" s="638"/>
      <c r="E369" s="639"/>
      <c r="F369" s="639"/>
      <c r="G369" s="639"/>
      <c r="H369" s="638"/>
      <c r="I369" s="640"/>
      <c r="J369" s="641"/>
      <c r="K369" s="642"/>
    </row>
    <row r="370" spans="1:11" s="108" customFormat="1" ht="12.6" customHeight="1" x14ac:dyDescent="0.2">
      <c r="A370" s="296"/>
      <c r="B370" s="295"/>
      <c r="C370" s="838"/>
      <c r="D370" s="643"/>
      <c r="E370" s="639"/>
      <c r="F370" s="639"/>
      <c r="G370" s="639"/>
      <c r="H370" s="638"/>
      <c r="I370" s="640"/>
      <c r="J370" s="641"/>
      <c r="K370" s="642"/>
    </row>
    <row r="371" spans="1:11" s="108" customFormat="1" x14ac:dyDescent="0.2">
      <c r="A371" s="296" t="s">
        <v>77</v>
      </c>
      <c r="B371" s="295" t="s">
        <v>1551</v>
      </c>
      <c r="C371" s="838">
        <v>1</v>
      </c>
      <c r="D371" s="643" t="s">
        <v>199</v>
      </c>
      <c r="E371" s="572">
        <v>51063.81</v>
      </c>
      <c r="F371" s="572">
        <v>44.27</v>
      </c>
      <c r="G371" s="572">
        <v>6816.46</v>
      </c>
      <c r="H371" s="572">
        <v>0</v>
      </c>
      <c r="I371" s="573">
        <f>+E371+F371+G371+H371</f>
        <v>57924.54</v>
      </c>
      <c r="J371" s="574">
        <f>I371*C371</f>
        <v>57924.54</v>
      </c>
      <c r="K371" s="575"/>
    </row>
    <row r="372" spans="1:11" s="108" customFormat="1" ht="12.6" customHeight="1" x14ac:dyDescent="0.2">
      <c r="A372" s="296"/>
      <c r="B372" s="295"/>
      <c r="C372" s="838"/>
      <c r="D372" s="643"/>
      <c r="E372" s="639"/>
      <c r="F372" s="639"/>
      <c r="G372" s="639"/>
      <c r="H372" s="638"/>
      <c r="I372" s="640"/>
      <c r="J372" s="641"/>
      <c r="K372" s="642"/>
    </row>
    <row r="373" spans="1:11" s="108" customFormat="1" x14ac:dyDescent="0.2">
      <c r="A373" s="296" t="s">
        <v>78</v>
      </c>
      <c r="B373" s="295" t="s">
        <v>1552</v>
      </c>
      <c r="C373" s="838">
        <v>1</v>
      </c>
      <c r="D373" s="643" t="s">
        <v>199</v>
      </c>
      <c r="E373" s="572">
        <v>51063.81</v>
      </c>
      <c r="F373" s="572">
        <v>44.27</v>
      </c>
      <c r="G373" s="572">
        <v>6816.46</v>
      </c>
      <c r="H373" s="572">
        <v>0</v>
      </c>
      <c r="I373" s="573">
        <f>+E373+F373+G373+H373</f>
        <v>57924.54</v>
      </c>
      <c r="J373" s="574">
        <f>I373*C373</f>
        <v>57924.54</v>
      </c>
      <c r="K373" s="575"/>
    </row>
    <row r="374" spans="1:11" s="108" customFormat="1" ht="12.6" customHeight="1" x14ac:dyDescent="0.2">
      <c r="A374" s="296"/>
      <c r="B374" s="295"/>
      <c r="C374" s="838"/>
      <c r="D374" s="643"/>
      <c r="E374" s="639"/>
      <c r="F374" s="639"/>
      <c r="G374" s="639"/>
      <c r="H374" s="638"/>
      <c r="I374" s="640"/>
      <c r="J374" s="641"/>
      <c r="K374" s="642"/>
    </row>
    <row r="375" spans="1:11" s="108" customFormat="1" x14ac:dyDescent="0.2">
      <c r="A375" s="296" t="s">
        <v>79</v>
      </c>
      <c r="B375" s="295" t="s">
        <v>1553</v>
      </c>
      <c r="C375" s="838">
        <v>1</v>
      </c>
      <c r="D375" s="643" t="s">
        <v>199</v>
      </c>
      <c r="E375" s="572">
        <v>51063.81</v>
      </c>
      <c r="F375" s="572">
        <v>44.27</v>
      </c>
      <c r="G375" s="572">
        <v>6816.46</v>
      </c>
      <c r="H375" s="572">
        <v>0</v>
      </c>
      <c r="I375" s="573">
        <f>+E375+F375+G375+H375</f>
        <v>57924.54</v>
      </c>
      <c r="J375" s="574">
        <f>I375*C375</f>
        <v>57924.54</v>
      </c>
      <c r="K375" s="575"/>
    </row>
    <row r="376" spans="1:11" s="108" customFormat="1" ht="12.6" customHeight="1" x14ac:dyDescent="0.2">
      <c r="A376" s="296"/>
      <c r="B376" s="295"/>
      <c r="C376" s="838"/>
      <c r="D376" s="643"/>
      <c r="E376" s="639"/>
      <c r="F376" s="639"/>
      <c r="G376" s="639"/>
      <c r="H376" s="638"/>
      <c r="I376" s="640"/>
      <c r="J376" s="641"/>
      <c r="K376" s="642"/>
    </row>
    <row r="377" spans="1:11" s="108" customFormat="1" x14ac:dyDescent="0.2">
      <c r="A377" s="296" t="s">
        <v>80</v>
      </c>
      <c r="B377" s="295" t="s">
        <v>1554</v>
      </c>
      <c r="C377" s="838">
        <v>1</v>
      </c>
      <c r="D377" s="643" t="s">
        <v>199</v>
      </c>
      <c r="E377" s="572">
        <v>51063.81</v>
      </c>
      <c r="F377" s="572">
        <v>44.27</v>
      </c>
      <c r="G377" s="572">
        <v>6816.46</v>
      </c>
      <c r="H377" s="572">
        <v>0</v>
      </c>
      <c r="I377" s="573">
        <f>+E377+F377+G377+H377</f>
        <v>57924.54</v>
      </c>
      <c r="J377" s="574">
        <f>I377*C377</f>
        <v>57924.54</v>
      </c>
      <c r="K377" s="575"/>
    </row>
    <row r="378" spans="1:11" s="108" customFormat="1" ht="12.6" customHeight="1" x14ac:dyDescent="0.2">
      <c r="A378" s="296"/>
      <c r="B378" s="295"/>
      <c r="C378" s="838"/>
      <c r="D378" s="643"/>
      <c r="E378" s="639"/>
      <c r="F378" s="639"/>
      <c r="G378" s="639"/>
      <c r="H378" s="638"/>
      <c r="I378" s="640"/>
      <c r="J378" s="641"/>
      <c r="K378" s="642"/>
    </row>
    <row r="379" spans="1:11" s="108" customFormat="1" x14ac:dyDescent="0.2">
      <c r="A379" s="296" t="s">
        <v>81</v>
      </c>
      <c r="B379" s="295" t="s">
        <v>1555</v>
      </c>
      <c r="C379" s="838">
        <v>1</v>
      </c>
      <c r="D379" s="643" t="s">
        <v>199</v>
      </c>
      <c r="E379" s="572">
        <v>51063.81</v>
      </c>
      <c r="F379" s="572">
        <v>44.27</v>
      </c>
      <c r="G379" s="572">
        <v>6816.46</v>
      </c>
      <c r="H379" s="572">
        <v>0</v>
      </c>
      <c r="I379" s="573">
        <f>+E379+F379+G379+H379</f>
        <v>57924.54</v>
      </c>
      <c r="J379" s="574">
        <f>I379*C379</f>
        <v>57924.54</v>
      </c>
      <c r="K379" s="575"/>
    </row>
    <row r="380" spans="1:11" s="108" customFormat="1" ht="12.6" customHeight="1" x14ac:dyDescent="0.2">
      <c r="A380" s="296"/>
      <c r="B380" s="295"/>
      <c r="C380" s="838"/>
      <c r="D380" s="643"/>
      <c r="E380" s="639"/>
      <c r="F380" s="639"/>
      <c r="G380" s="639"/>
      <c r="H380" s="638"/>
      <c r="I380" s="640"/>
      <c r="J380" s="641"/>
      <c r="K380" s="642"/>
    </row>
    <row r="381" spans="1:11" s="108" customFormat="1" x14ac:dyDescent="0.2">
      <c r="A381" s="296" t="s">
        <v>92</v>
      </c>
      <c r="B381" s="295" t="s">
        <v>1556</v>
      </c>
      <c r="C381" s="838">
        <v>1</v>
      </c>
      <c r="D381" s="643" t="s">
        <v>199</v>
      </c>
      <c r="E381" s="572">
        <v>51063.81</v>
      </c>
      <c r="F381" s="572">
        <v>44.27</v>
      </c>
      <c r="G381" s="572">
        <v>6816.46</v>
      </c>
      <c r="H381" s="572">
        <v>0</v>
      </c>
      <c r="I381" s="573">
        <f>+E381+F381+G381+H381</f>
        <v>57924.54</v>
      </c>
      <c r="J381" s="574">
        <f>I381*C381</f>
        <v>57924.54</v>
      </c>
      <c r="K381" s="575"/>
    </row>
    <row r="382" spans="1:11" s="108" customFormat="1" ht="12.6" customHeight="1" x14ac:dyDescent="0.2">
      <c r="A382" s="296"/>
      <c r="B382" s="295"/>
      <c r="C382" s="838"/>
      <c r="D382" s="643"/>
      <c r="E382" s="639"/>
      <c r="F382" s="639"/>
      <c r="G382" s="639"/>
      <c r="H382" s="638"/>
      <c r="I382" s="640"/>
      <c r="J382" s="641"/>
      <c r="K382" s="642"/>
    </row>
    <row r="383" spans="1:11" s="108" customFormat="1" x14ac:dyDescent="0.2">
      <c r="A383" s="296" t="s">
        <v>94</v>
      </c>
      <c r="B383" s="295" t="s">
        <v>1557</v>
      </c>
      <c r="C383" s="838">
        <v>1</v>
      </c>
      <c r="D383" s="643" t="s">
        <v>199</v>
      </c>
      <c r="E383" s="572">
        <v>51063.81</v>
      </c>
      <c r="F383" s="572">
        <v>44.27</v>
      </c>
      <c r="G383" s="572">
        <v>6816.46</v>
      </c>
      <c r="H383" s="572">
        <v>0</v>
      </c>
      <c r="I383" s="573">
        <f>+E383+F383+G383+H383</f>
        <v>57924.54</v>
      </c>
      <c r="J383" s="574">
        <f>I383*C383</f>
        <v>57924.54</v>
      </c>
      <c r="K383" s="575"/>
    </row>
    <row r="384" spans="1:11" s="108" customFormat="1" ht="12.6" customHeight="1" x14ac:dyDescent="0.2">
      <c r="A384" s="296"/>
      <c r="B384" s="295"/>
      <c r="C384" s="838"/>
      <c r="D384" s="643"/>
      <c r="E384" s="639"/>
      <c r="F384" s="639"/>
      <c r="G384" s="639"/>
      <c r="H384" s="638"/>
      <c r="I384" s="640"/>
      <c r="J384" s="641"/>
      <c r="K384" s="642"/>
    </row>
    <row r="385" spans="1:11" s="108" customFormat="1" x14ac:dyDescent="0.2">
      <c r="A385" s="296" t="s">
        <v>96</v>
      </c>
      <c r="B385" s="295" t="s">
        <v>1558</v>
      </c>
      <c r="C385" s="838">
        <v>1</v>
      </c>
      <c r="D385" s="643" t="s">
        <v>199</v>
      </c>
      <c r="E385" s="572">
        <v>51063.81</v>
      </c>
      <c r="F385" s="572">
        <v>44.27</v>
      </c>
      <c r="G385" s="572">
        <v>6816.46</v>
      </c>
      <c r="H385" s="572">
        <v>0</v>
      </c>
      <c r="I385" s="573">
        <f>+E385+F385+G385+H385</f>
        <v>57924.54</v>
      </c>
      <c r="J385" s="574">
        <f>I385*C385</f>
        <v>57924.54</v>
      </c>
      <c r="K385" s="575"/>
    </row>
    <row r="386" spans="1:11" s="108" customFormat="1" ht="12.6" customHeight="1" x14ac:dyDescent="0.2">
      <c r="A386" s="296"/>
      <c r="B386" s="295"/>
      <c r="C386" s="838"/>
      <c r="D386" s="643"/>
      <c r="E386" s="639"/>
      <c r="F386" s="639"/>
      <c r="G386" s="639"/>
      <c r="H386" s="638"/>
      <c r="I386" s="640"/>
      <c r="J386" s="641"/>
      <c r="K386" s="642"/>
    </row>
    <row r="387" spans="1:11" s="108" customFormat="1" x14ac:dyDescent="0.2">
      <c r="A387" s="296" t="s">
        <v>99</v>
      </c>
      <c r="B387" s="295" t="s">
        <v>1559</v>
      </c>
      <c r="C387" s="838">
        <v>1</v>
      </c>
      <c r="D387" s="643" t="s">
        <v>199</v>
      </c>
      <c r="E387" s="572">
        <v>51063.81</v>
      </c>
      <c r="F387" s="572">
        <v>44.27</v>
      </c>
      <c r="G387" s="572">
        <v>6816.46</v>
      </c>
      <c r="H387" s="572">
        <v>0</v>
      </c>
      <c r="I387" s="573">
        <f>+E387+F387+G387+H387</f>
        <v>57924.54</v>
      </c>
      <c r="J387" s="574">
        <f>I387*C387</f>
        <v>57924.54</v>
      </c>
      <c r="K387" s="575"/>
    </row>
    <row r="388" spans="1:11" s="108" customFormat="1" ht="12.6" customHeight="1" x14ac:dyDescent="0.2">
      <c r="A388" s="296"/>
      <c r="B388" s="295"/>
      <c r="C388" s="838"/>
      <c r="D388" s="643"/>
      <c r="E388" s="639"/>
      <c r="F388" s="639"/>
      <c r="G388" s="639"/>
      <c r="H388" s="638"/>
      <c r="I388" s="640"/>
      <c r="J388" s="641"/>
      <c r="K388" s="642"/>
    </row>
    <row r="389" spans="1:11" s="108" customFormat="1" x14ac:dyDescent="0.2">
      <c r="A389" s="296" t="s">
        <v>101</v>
      </c>
      <c r="B389" s="295" t="s">
        <v>1560</v>
      </c>
      <c r="C389" s="838">
        <v>1</v>
      </c>
      <c r="D389" s="643" t="s">
        <v>199</v>
      </c>
      <c r="E389" s="572">
        <v>51063.81</v>
      </c>
      <c r="F389" s="572">
        <v>44.27</v>
      </c>
      <c r="G389" s="572">
        <v>6816.46</v>
      </c>
      <c r="H389" s="572">
        <v>0</v>
      </c>
      <c r="I389" s="573">
        <f>+E389+F389+G389+H389</f>
        <v>57924.54</v>
      </c>
      <c r="J389" s="574">
        <f>I389*C389</f>
        <v>57924.54</v>
      </c>
      <c r="K389" s="575"/>
    </row>
    <row r="390" spans="1:11" s="108" customFormat="1" ht="12.6" customHeight="1" x14ac:dyDescent="0.2">
      <c r="A390" s="296"/>
      <c r="B390" s="295"/>
      <c r="C390" s="838"/>
      <c r="D390" s="643"/>
      <c r="E390" s="639"/>
      <c r="F390" s="639"/>
      <c r="G390" s="639"/>
      <c r="H390" s="638"/>
      <c r="I390" s="640"/>
      <c r="J390" s="641"/>
      <c r="K390" s="642"/>
    </row>
    <row r="391" spans="1:11" s="108" customFormat="1" x14ac:dyDescent="0.2">
      <c r="A391" s="296" t="s">
        <v>103</v>
      </c>
      <c r="B391" s="295" t="s">
        <v>1561</v>
      </c>
      <c r="C391" s="838">
        <v>1</v>
      </c>
      <c r="D391" s="643" t="s">
        <v>199</v>
      </c>
      <c r="E391" s="572">
        <v>51063.81</v>
      </c>
      <c r="F391" s="572">
        <v>44.27</v>
      </c>
      <c r="G391" s="572">
        <v>6816.46</v>
      </c>
      <c r="H391" s="572">
        <v>0</v>
      </c>
      <c r="I391" s="573">
        <f>+E391+F391+G391+H391</f>
        <v>57924.54</v>
      </c>
      <c r="J391" s="574">
        <f>I391*C391</f>
        <v>57924.54</v>
      </c>
      <c r="K391" s="575"/>
    </row>
    <row r="392" spans="1:11" s="108" customFormat="1" ht="12.6" customHeight="1" x14ac:dyDescent="0.2">
      <c r="A392" s="296"/>
      <c r="B392" s="295"/>
      <c r="C392" s="838"/>
      <c r="D392" s="643"/>
      <c r="E392" s="639"/>
      <c r="F392" s="639"/>
      <c r="G392" s="639"/>
      <c r="H392" s="638"/>
      <c r="I392" s="640"/>
      <c r="J392" s="641"/>
      <c r="K392" s="642"/>
    </row>
    <row r="393" spans="1:11" s="108" customFormat="1" x14ac:dyDescent="0.2">
      <c r="A393" s="296" t="s">
        <v>105</v>
      </c>
      <c r="B393" s="295" t="s">
        <v>1562</v>
      </c>
      <c r="C393" s="838">
        <v>1</v>
      </c>
      <c r="D393" s="643" t="s">
        <v>199</v>
      </c>
      <c r="E393" s="572">
        <v>51063.81</v>
      </c>
      <c r="F393" s="572">
        <v>44.27</v>
      </c>
      <c r="G393" s="572">
        <v>6816.46</v>
      </c>
      <c r="H393" s="572">
        <v>0</v>
      </c>
      <c r="I393" s="573">
        <f>+E393+F393+G393+H393</f>
        <v>57924.54</v>
      </c>
      <c r="J393" s="574">
        <f>I393*C393</f>
        <v>57924.54</v>
      </c>
      <c r="K393" s="575"/>
    </row>
    <row r="394" spans="1:11" s="108" customFormat="1" ht="12.6" customHeight="1" x14ac:dyDescent="0.2">
      <c r="A394" s="296"/>
      <c r="B394" s="295"/>
      <c r="C394" s="838"/>
      <c r="D394" s="643"/>
      <c r="E394" s="639"/>
      <c r="F394" s="639"/>
      <c r="G394" s="639"/>
      <c r="H394" s="638"/>
      <c r="I394" s="640"/>
      <c r="J394" s="641"/>
      <c r="K394" s="642"/>
    </row>
    <row r="395" spans="1:11" s="108" customFormat="1" x14ac:dyDescent="0.2">
      <c r="A395" s="296" t="s">
        <v>107</v>
      </c>
      <c r="B395" s="295" t="s">
        <v>1563</v>
      </c>
      <c r="C395" s="838">
        <v>1</v>
      </c>
      <c r="D395" s="643" t="s">
        <v>199</v>
      </c>
      <c r="E395" s="572">
        <v>51063.81</v>
      </c>
      <c r="F395" s="572">
        <v>44.27</v>
      </c>
      <c r="G395" s="572">
        <v>6816.46</v>
      </c>
      <c r="H395" s="572">
        <v>0</v>
      </c>
      <c r="I395" s="573">
        <f>+E395+F395+G395+H395</f>
        <v>57924.54</v>
      </c>
      <c r="J395" s="574">
        <f>I395*C395</f>
        <v>57924.54</v>
      </c>
      <c r="K395" s="575"/>
    </row>
    <row r="396" spans="1:11" s="108" customFormat="1" ht="12.6" customHeight="1" x14ac:dyDescent="0.2">
      <c r="A396" s="296"/>
      <c r="B396" s="295"/>
      <c r="C396" s="838"/>
      <c r="D396" s="643"/>
      <c r="E396" s="639"/>
      <c r="F396" s="639"/>
      <c r="G396" s="639"/>
      <c r="H396" s="638"/>
      <c r="I396" s="640"/>
      <c r="J396" s="641"/>
      <c r="K396" s="642"/>
    </row>
    <row r="397" spans="1:11" s="108" customFormat="1" x14ac:dyDescent="0.2">
      <c r="A397" s="296" t="s">
        <v>109</v>
      </c>
      <c r="B397" s="295" t="s">
        <v>1564</v>
      </c>
      <c r="C397" s="838">
        <v>1</v>
      </c>
      <c r="D397" s="643" t="s">
        <v>199</v>
      </c>
      <c r="E397" s="572">
        <v>51063.81</v>
      </c>
      <c r="F397" s="572">
        <v>44.27</v>
      </c>
      <c r="G397" s="572">
        <v>6816.46</v>
      </c>
      <c r="H397" s="572">
        <v>0</v>
      </c>
      <c r="I397" s="573">
        <f>+E397+F397+G397+H397</f>
        <v>57924.54</v>
      </c>
      <c r="J397" s="574">
        <f>I397*C397</f>
        <v>57924.54</v>
      </c>
      <c r="K397" s="575"/>
    </row>
    <row r="398" spans="1:11" s="108" customFormat="1" ht="12.6" customHeight="1" x14ac:dyDescent="0.2">
      <c r="A398" s="296"/>
      <c r="B398" s="295"/>
      <c r="C398" s="838"/>
      <c r="D398" s="643"/>
      <c r="E398" s="639"/>
      <c r="F398" s="639"/>
      <c r="G398" s="639"/>
      <c r="H398" s="638"/>
      <c r="I398" s="640"/>
      <c r="J398" s="641"/>
      <c r="K398" s="642"/>
    </row>
    <row r="399" spans="1:11" s="108" customFormat="1" x14ac:dyDescent="0.2">
      <c r="A399" s="296" t="s">
        <v>639</v>
      </c>
      <c r="B399" s="295" t="s">
        <v>1565</v>
      </c>
      <c r="C399" s="838">
        <v>1</v>
      </c>
      <c r="D399" s="643" t="s">
        <v>199</v>
      </c>
      <c r="E399" s="572">
        <v>51063.81</v>
      </c>
      <c r="F399" s="572">
        <v>44.27</v>
      </c>
      <c r="G399" s="572">
        <v>6816.46</v>
      </c>
      <c r="H399" s="572">
        <v>0</v>
      </c>
      <c r="I399" s="573">
        <f>+E399+F399+G399+H399</f>
        <v>57924.54</v>
      </c>
      <c r="J399" s="574">
        <f>I399*C399</f>
        <v>57924.54</v>
      </c>
      <c r="K399" s="575"/>
    </row>
    <row r="400" spans="1:11" s="108" customFormat="1" ht="4.5" customHeight="1" x14ac:dyDescent="0.2">
      <c r="A400" s="296"/>
      <c r="B400" s="295"/>
      <c r="C400" s="838"/>
      <c r="D400" s="643"/>
      <c r="E400" s="639"/>
      <c r="F400" s="639"/>
      <c r="G400" s="639"/>
      <c r="H400" s="638"/>
      <c r="I400" s="640"/>
      <c r="J400" s="641"/>
      <c r="K400" s="642"/>
    </row>
    <row r="401" spans="1:11" s="108" customFormat="1" x14ac:dyDescent="0.2">
      <c r="A401" s="296" t="s">
        <v>641</v>
      </c>
      <c r="B401" s="295" t="s">
        <v>1566</v>
      </c>
      <c r="C401" s="838">
        <v>1</v>
      </c>
      <c r="D401" s="643" t="s">
        <v>199</v>
      </c>
      <c r="E401" s="572">
        <v>51063.81</v>
      </c>
      <c r="F401" s="572">
        <v>44.27</v>
      </c>
      <c r="G401" s="572">
        <v>6816.46</v>
      </c>
      <c r="H401" s="572">
        <v>0</v>
      </c>
      <c r="I401" s="573">
        <f>+E401+F401+G401+H401</f>
        <v>57924.54</v>
      </c>
      <c r="J401" s="574">
        <f>I401*C401</f>
        <v>57924.54</v>
      </c>
      <c r="K401" s="575"/>
    </row>
    <row r="402" spans="1:11" s="108" customFormat="1" hidden="1" x14ac:dyDescent="0.2">
      <c r="A402" s="296"/>
      <c r="B402" s="295"/>
      <c r="C402" s="838"/>
      <c r="D402" s="643"/>
      <c r="E402" s="639"/>
      <c r="F402" s="639"/>
      <c r="G402" s="639"/>
      <c r="H402" s="638"/>
      <c r="I402" s="640"/>
      <c r="J402" s="641"/>
      <c r="K402" s="642"/>
    </row>
    <row r="403" spans="1:11" s="108" customFormat="1" hidden="1" x14ac:dyDescent="0.2">
      <c r="A403" s="296"/>
      <c r="B403" s="295"/>
      <c r="C403" s="838"/>
      <c r="D403" s="643"/>
      <c r="E403" s="639"/>
      <c r="F403" s="639"/>
      <c r="G403" s="639"/>
      <c r="H403" s="638"/>
      <c r="I403" s="640"/>
      <c r="J403" s="641"/>
      <c r="K403" s="642"/>
    </row>
    <row r="404" spans="1:11" s="108" customFormat="1" hidden="1" x14ac:dyDescent="0.2">
      <c r="A404" s="296"/>
      <c r="B404" s="295"/>
      <c r="C404" s="838"/>
      <c r="D404" s="643"/>
      <c r="E404" s="639"/>
      <c r="F404" s="639"/>
      <c r="G404" s="639"/>
      <c r="H404" s="638"/>
      <c r="I404" s="640"/>
      <c r="J404" s="641"/>
      <c r="K404" s="642"/>
    </row>
    <row r="405" spans="1:11" s="108" customFormat="1" ht="23.25" customHeight="1" x14ac:dyDescent="0.2">
      <c r="A405" s="296"/>
      <c r="B405" s="295"/>
      <c r="C405" s="838"/>
      <c r="D405" s="643"/>
      <c r="E405" s="639"/>
      <c r="F405" s="639"/>
      <c r="G405" s="639"/>
      <c r="H405" s="638"/>
      <c r="I405" s="640"/>
      <c r="J405" s="641"/>
      <c r="K405" s="642"/>
    </row>
    <row r="406" spans="1:11" s="4" customFormat="1" ht="15.75" thickBot="1" x14ac:dyDescent="0.3">
      <c r="A406" s="297"/>
      <c r="B406" s="298" t="s">
        <v>111</v>
      </c>
      <c r="C406" s="839"/>
      <c r="D406" s="644"/>
      <c r="E406" s="602"/>
      <c r="F406" s="602"/>
      <c r="G406" s="602"/>
      <c r="H406" s="603"/>
      <c r="I406" s="604"/>
      <c r="J406" s="604">
        <f>SUM(J366:J404)</f>
        <v>926792.64</v>
      </c>
      <c r="K406" s="575">
        <v>11</v>
      </c>
    </row>
    <row r="407" spans="1:11" s="4" customFormat="1" ht="15.75" thickTop="1" x14ac:dyDescent="0.25">
      <c r="A407" s="299"/>
      <c r="B407" s="300"/>
      <c r="C407" s="840"/>
      <c r="D407" s="645"/>
      <c r="E407" s="624"/>
      <c r="F407" s="624"/>
      <c r="G407" s="624"/>
      <c r="H407" s="623"/>
      <c r="I407" s="625"/>
      <c r="J407" s="626"/>
      <c r="K407" s="575"/>
    </row>
    <row r="408" spans="1:11" s="108" customFormat="1" ht="15" x14ac:dyDescent="0.2">
      <c r="A408" s="301"/>
      <c r="B408" s="302" t="s">
        <v>1567</v>
      </c>
      <c r="C408" s="841"/>
      <c r="D408" s="596"/>
      <c r="E408" s="646"/>
      <c r="F408" s="646"/>
      <c r="G408" s="646"/>
      <c r="H408" s="647"/>
      <c r="I408" s="648"/>
      <c r="J408" s="649"/>
      <c r="K408" s="642"/>
    </row>
    <row r="409" spans="1:11" s="108" customFormat="1" ht="10.5" customHeight="1" x14ac:dyDescent="0.2">
      <c r="A409" s="296"/>
      <c r="B409" s="295"/>
      <c r="C409" s="838"/>
      <c r="D409" s="643"/>
      <c r="E409" s="639"/>
      <c r="F409" s="639"/>
      <c r="G409" s="639"/>
      <c r="H409" s="638"/>
      <c r="I409" s="640"/>
      <c r="J409" s="641"/>
      <c r="K409" s="642"/>
    </row>
    <row r="410" spans="1:11" s="108" customFormat="1" ht="30.75" customHeight="1" x14ac:dyDescent="0.2">
      <c r="A410" s="296"/>
      <c r="B410" s="295" t="s">
        <v>1568</v>
      </c>
      <c r="C410" s="838"/>
      <c r="D410" s="643"/>
      <c r="E410" s="639"/>
      <c r="F410" s="639"/>
      <c r="G410" s="639"/>
      <c r="H410" s="638"/>
      <c r="I410" s="640"/>
      <c r="J410" s="641"/>
      <c r="K410" s="642"/>
    </row>
    <row r="411" spans="1:11" s="108" customFormat="1" x14ac:dyDescent="0.2">
      <c r="A411" s="296"/>
      <c r="B411" s="295"/>
      <c r="C411" s="838"/>
      <c r="D411" s="643"/>
      <c r="E411" s="639"/>
      <c r="F411" s="639"/>
      <c r="G411" s="639"/>
      <c r="H411" s="638"/>
      <c r="I411" s="640"/>
      <c r="J411" s="641"/>
      <c r="K411" s="642"/>
    </row>
    <row r="412" spans="1:11" s="108" customFormat="1" x14ac:dyDescent="0.2">
      <c r="A412" s="296" t="s">
        <v>77</v>
      </c>
      <c r="B412" s="295" t="s">
        <v>1569</v>
      </c>
      <c r="C412" s="838">
        <v>1</v>
      </c>
      <c r="D412" s="643" t="s">
        <v>199</v>
      </c>
      <c r="E412" s="572">
        <v>51063.81</v>
      </c>
      <c r="F412" s="572">
        <v>44.27</v>
      </c>
      <c r="G412" s="572">
        <v>6816.46</v>
      </c>
      <c r="H412" s="572">
        <v>0</v>
      </c>
      <c r="I412" s="573">
        <f>+E412+F412+G412+H412</f>
        <v>57924.54</v>
      </c>
      <c r="J412" s="574">
        <f>I412*C412</f>
        <v>57924.54</v>
      </c>
      <c r="K412" s="575"/>
    </row>
    <row r="413" spans="1:11" s="108" customFormat="1" x14ac:dyDescent="0.2">
      <c r="A413" s="296"/>
      <c r="B413" s="295"/>
      <c r="C413" s="838"/>
      <c r="D413" s="643"/>
      <c r="E413" s="639"/>
      <c r="F413" s="639"/>
      <c r="G413" s="639"/>
      <c r="H413" s="638"/>
      <c r="I413" s="640"/>
      <c r="J413" s="641"/>
      <c r="K413" s="642"/>
    </row>
    <row r="414" spans="1:11" s="108" customFormat="1" x14ac:dyDescent="0.2">
      <c r="A414" s="296" t="s">
        <v>78</v>
      </c>
      <c r="B414" s="295" t="s">
        <v>1570</v>
      </c>
      <c r="C414" s="838">
        <v>1</v>
      </c>
      <c r="D414" s="643" t="s">
        <v>199</v>
      </c>
      <c r="E414" s="572">
        <v>51063.81</v>
      </c>
      <c r="F414" s="572">
        <v>44.27</v>
      </c>
      <c r="G414" s="572">
        <v>6816.46</v>
      </c>
      <c r="H414" s="572">
        <v>0</v>
      </c>
      <c r="I414" s="573">
        <f>+E414+F414+G414+H414</f>
        <v>57924.54</v>
      </c>
      <c r="J414" s="574">
        <f>I414*C414</f>
        <v>57924.54</v>
      </c>
      <c r="K414" s="575"/>
    </row>
    <row r="415" spans="1:11" s="108" customFormat="1" x14ac:dyDescent="0.2">
      <c r="A415" s="296"/>
      <c r="B415" s="295"/>
      <c r="C415" s="838"/>
      <c r="D415" s="643"/>
      <c r="E415" s="639"/>
      <c r="F415" s="639"/>
      <c r="G415" s="639"/>
      <c r="H415" s="638"/>
      <c r="I415" s="640"/>
      <c r="J415" s="641"/>
      <c r="K415" s="642"/>
    </row>
    <row r="416" spans="1:11" s="108" customFormat="1" x14ac:dyDescent="0.2">
      <c r="A416" s="296" t="s">
        <v>79</v>
      </c>
      <c r="B416" s="295" t="s">
        <v>1571</v>
      </c>
      <c r="C416" s="838">
        <v>1</v>
      </c>
      <c r="D416" s="643" t="s">
        <v>199</v>
      </c>
      <c r="E416" s="572">
        <v>51063.81</v>
      </c>
      <c r="F416" s="572">
        <v>44.27</v>
      </c>
      <c r="G416" s="572">
        <v>6816.46</v>
      </c>
      <c r="H416" s="572">
        <v>0</v>
      </c>
      <c r="I416" s="573">
        <f>+E416+F416+G416+H416</f>
        <v>57924.54</v>
      </c>
      <c r="J416" s="574">
        <f>I416*C416</f>
        <v>57924.54</v>
      </c>
      <c r="K416" s="575"/>
    </row>
    <row r="417" spans="1:11" s="108" customFormat="1" x14ac:dyDescent="0.2">
      <c r="A417" s="296"/>
      <c r="B417" s="295"/>
      <c r="C417" s="838"/>
      <c r="D417" s="643"/>
      <c r="E417" s="639"/>
      <c r="F417" s="639"/>
      <c r="G417" s="639"/>
      <c r="H417" s="638"/>
      <c r="I417" s="640"/>
      <c r="J417" s="641"/>
      <c r="K417" s="642"/>
    </row>
    <row r="418" spans="1:11" s="108" customFormat="1" x14ac:dyDescent="0.2">
      <c r="A418" s="296" t="s">
        <v>80</v>
      </c>
      <c r="B418" s="295" t="s">
        <v>1572</v>
      </c>
      <c r="C418" s="838">
        <v>1</v>
      </c>
      <c r="D418" s="643" t="s">
        <v>199</v>
      </c>
      <c r="E418" s="572">
        <v>51063.81</v>
      </c>
      <c r="F418" s="572">
        <v>44.27</v>
      </c>
      <c r="G418" s="572">
        <v>6816.46</v>
      </c>
      <c r="H418" s="572">
        <v>0</v>
      </c>
      <c r="I418" s="573">
        <f>+E418+F418+G418+H418</f>
        <v>57924.54</v>
      </c>
      <c r="J418" s="574">
        <f>I418*C418</f>
        <v>57924.54</v>
      </c>
      <c r="K418" s="575"/>
    </row>
    <row r="419" spans="1:11" s="108" customFormat="1" x14ac:dyDescent="0.2">
      <c r="A419" s="296"/>
      <c r="B419" s="295"/>
      <c r="C419" s="838"/>
      <c r="D419" s="643"/>
      <c r="E419" s="639"/>
      <c r="F419" s="639"/>
      <c r="G419" s="639"/>
      <c r="H419" s="638"/>
      <c r="I419" s="640"/>
      <c r="J419" s="641"/>
      <c r="K419" s="642"/>
    </row>
    <row r="420" spans="1:11" s="108" customFormat="1" x14ac:dyDescent="0.2">
      <c r="A420" s="296" t="s">
        <v>81</v>
      </c>
      <c r="B420" s="295" t="s">
        <v>1573</v>
      </c>
      <c r="C420" s="838">
        <v>1</v>
      </c>
      <c r="D420" s="643" t="s">
        <v>199</v>
      </c>
      <c r="E420" s="572">
        <v>51063.81</v>
      </c>
      <c r="F420" s="572">
        <v>44.27</v>
      </c>
      <c r="G420" s="572">
        <v>6816.46</v>
      </c>
      <c r="H420" s="572">
        <v>0</v>
      </c>
      <c r="I420" s="573">
        <f>+E420+F420+G420+H420</f>
        <v>57924.54</v>
      </c>
      <c r="J420" s="574">
        <f>I420*C420</f>
        <v>57924.54</v>
      </c>
      <c r="K420" s="575"/>
    </row>
    <row r="421" spans="1:11" s="108" customFormat="1" x14ac:dyDescent="0.2">
      <c r="A421" s="296"/>
      <c r="B421" s="295"/>
      <c r="C421" s="838"/>
      <c r="D421" s="643"/>
      <c r="E421" s="639"/>
      <c r="F421" s="639"/>
      <c r="G421" s="639"/>
      <c r="H421" s="638"/>
      <c r="I421" s="640"/>
      <c r="J421" s="641"/>
      <c r="K421" s="642"/>
    </row>
    <row r="422" spans="1:11" s="108" customFormat="1" x14ac:dyDescent="0.2">
      <c r="A422" s="296" t="s">
        <v>92</v>
      </c>
      <c r="B422" s="295" t="s">
        <v>1574</v>
      </c>
      <c r="C422" s="838">
        <v>1</v>
      </c>
      <c r="D422" s="643" t="s">
        <v>199</v>
      </c>
      <c r="E422" s="572">
        <v>51063.81</v>
      </c>
      <c r="F422" s="572">
        <v>44.27</v>
      </c>
      <c r="G422" s="572">
        <v>6816.46</v>
      </c>
      <c r="H422" s="572">
        <v>0</v>
      </c>
      <c r="I422" s="573">
        <f>+E422+F422+G422+H422</f>
        <v>57924.54</v>
      </c>
      <c r="J422" s="574">
        <f>I422*C422</f>
        <v>57924.54</v>
      </c>
      <c r="K422" s="575"/>
    </row>
    <row r="423" spans="1:11" s="108" customFormat="1" x14ac:dyDescent="0.2">
      <c r="A423" s="296"/>
      <c r="B423" s="295"/>
      <c r="C423" s="838"/>
      <c r="D423" s="643"/>
      <c r="E423" s="639"/>
      <c r="F423" s="639"/>
      <c r="G423" s="639"/>
      <c r="H423" s="638"/>
      <c r="I423" s="640"/>
      <c r="J423" s="641"/>
      <c r="K423" s="642"/>
    </row>
    <row r="424" spans="1:11" s="108" customFormat="1" x14ac:dyDescent="0.2">
      <c r="A424" s="296" t="s">
        <v>94</v>
      </c>
      <c r="B424" s="295" t="s">
        <v>1575</v>
      </c>
      <c r="C424" s="838">
        <v>1</v>
      </c>
      <c r="D424" s="643" t="s">
        <v>199</v>
      </c>
      <c r="E424" s="572">
        <v>51063.81</v>
      </c>
      <c r="F424" s="572">
        <v>44.27</v>
      </c>
      <c r="G424" s="572">
        <v>6816.46</v>
      </c>
      <c r="H424" s="572">
        <v>0</v>
      </c>
      <c r="I424" s="573">
        <f>+E424+F424+G424+H424</f>
        <v>57924.54</v>
      </c>
      <c r="J424" s="574">
        <f>I424*C424</f>
        <v>57924.54</v>
      </c>
      <c r="K424" s="575"/>
    </row>
    <row r="425" spans="1:11" s="108" customFormat="1" x14ac:dyDescent="0.2">
      <c r="A425" s="296"/>
      <c r="B425" s="295"/>
      <c r="C425" s="838"/>
      <c r="D425" s="643"/>
      <c r="E425" s="639"/>
      <c r="F425" s="639"/>
      <c r="G425" s="639"/>
      <c r="H425" s="638"/>
      <c r="I425" s="640"/>
      <c r="J425" s="641"/>
      <c r="K425" s="642"/>
    </row>
    <row r="426" spans="1:11" s="108" customFormat="1" x14ac:dyDescent="0.2">
      <c r="A426" s="296" t="s">
        <v>96</v>
      </c>
      <c r="B426" s="295" t="s">
        <v>1576</v>
      </c>
      <c r="C426" s="838">
        <v>1</v>
      </c>
      <c r="D426" s="643" t="s">
        <v>199</v>
      </c>
      <c r="E426" s="572">
        <v>51063.81</v>
      </c>
      <c r="F426" s="572">
        <v>44.27</v>
      </c>
      <c r="G426" s="572">
        <v>6816.46</v>
      </c>
      <c r="H426" s="572">
        <v>0</v>
      </c>
      <c r="I426" s="573">
        <f>+E426+F426+G426+H426</f>
        <v>57924.54</v>
      </c>
      <c r="J426" s="574">
        <f>I426*C426</f>
        <v>57924.54</v>
      </c>
      <c r="K426" s="575"/>
    </row>
    <row r="427" spans="1:11" s="108" customFormat="1" x14ac:dyDescent="0.2">
      <c r="A427" s="296"/>
      <c r="B427" s="295"/>
      <c r="C427" s="838"/>
      <c r="D427" s="643"/>
      <c r="E427" s="639"/>
      <c r="F427" s="639"/>
      <c r="G427" s="639"/>
      <c r="H427" s="638"/>
      <c r="I427" s="640"/>
      <c r="J427" s="641"/>
      <c r="K427" s="642"/>
    </row>
    <row r="428" spans="1:11" s="108" customFormat="1" x14ac:dyDescent="0.2">
      <c r="A428" s="296" t="s">
        <v>99</v>
      </c>
      <c r="B428" s="295" t="s">
        <v>1577</v>
      </c>
      <c r="C428" s="838">
        <v>1</v>
      </c>
      <c r="D428" s="643" t="s">
        <v>199</v>
      </c>
      <c r="E428" s="572">
        <v>51063.81</v>
      </c>
      <c r="F428" s="572">
        <v>44.27</v>
      </c>
      <c r="G428" s="572">
        <v>6816.46</v>
      </c>
      <c r="H428" s="572">
        <v>0</v>
      </c>
      <c r="I428" s="573">
        <f>+E428+F428+G428+H428</f>
        <v>57924.54</v>
      </c>
      <c r="J428" s="574">
        <f>I428*C428</f>
        <v>57924.54</v>
      </c>
      <c r="K428" s="575"/>
    </row>
    <row r="429" spans="1:11" s="108" customFormat="1" x14ac:dyDescent="0.2">
      <c r="A429" s="296"/>
      <c r="B429" s="295"/>
      <c r="C429" s="838"/>
      <c r="D429" s="643"/>
      <c r="E429" s="639"/>
      <c r="F429" s="639"/>
      <c r="G429" s="639"/>
      <c r="H429" s="638"/>
      <c r="I429" s="640"/>
      <c r="J429" s="641"/>
      <c r="K429" s="642"/>
    </row>
    <row r="430" spans="1:11" s="108" customFormat="1" x14ac:dyDescent="0.2">
      <c r="A430" s="296" t="s">
        <v>101</v>
      </c>
      <c r="B430" s="295" t="s">
        <v>1578</v>
      </c>
      <c r="C430" s="838">
        <v>1</v>
      </c>
      <c r="D430" s="643" t="s">
        <v>199</v>
      </c>
      <c r="E430" s="572">
        <v>51063.81</v>
      </c>
      <c r="F430" s="572">
        <v>44.27</v>
      </c>
      <c r="G430" s="572">
        <v>6816.46</v>
      </c>
      <c r="H430" s="572">
        <v>0</v>
      </c>
      <c r="I430" s="573">
        <f>+E430+F430+G430+H430</f>
        <v>57924.54</v>
      </c>
      <c r="J430" s="574">
        <f>I430*C430</f>
        <v>57924.54</v>
      </c>
      <c r="K430" s="575"/>
    </row>
    <row r="431" spans="1:11" s="108" customFormat="1" x14ac:dyDescent="0.2">
      <c r="A431" s="296"/>
      <c r="B431" s="295"/>
      <c r="C431" s="838"/>
      <c r="D431" s="643"/>
      <c r="E431" s="639"/>
      <c r="F431" s="639"/>
      <c r="G431" s="639"/>
      <c r="H431" s="638"/>
      <c r="I431" s="640"/>
      <c r="J431" s="641"/>
      <c r="K431" s="642"/>
    </row>
    <row r="432" spans="1:11" s="108" customFormat="1" x14ac:dyDescent="0.2">
      <c r="A432" s="296" t="s">
        <v>103</v>
      </c>
      <c r="B432" s="295" t="s">
        <v>1579</v>
      </c>
      <c r="C432" s="838">
        <v>1</v>
      </c>
      <c r="D432" s="643" t="s">
        <v>199</v>
      </c>
      <c r="E432" s="572">
        <v>51063.81</v>
      </c>
      <c r="F432" s="572">
        <v>44.27</v>
      </c>
      <c r="G432" s="572">
        <v>6816.46</v>
      </c>
      <c r="H432" s="572">
        <v>0</v>
      </c>
      <c r="I432" s="573">
        <f>+E432+F432+G432+H432</f>
        <v>57924.54</v>
      </c>
      <c r="J432" s="574">
        <f>I432*C432</f>
        <v>57924.54</v>
      </c>
      <c r="K432" s="575"/>
    </row>
    <row r="433" spans="1:11" s="108" customFormat="1" x14ac:dyDescent="0.2">
      <c r="A433" s="296"/>
      <c r="B433" s="295"/>
      <c r="C433" s="838"/>
      <c r="D433" s="643"/>
      <c r="E433" s="639"/>
      <c r="F433" s="639"/>
      <c r="G433" s="639"/>
      <c r="H433" s="638"/>
      <c r="I433" s="640"/>
      <c r="J433" s="641"/>
      <c r="K433" s="642"/>
    </row>
    <row r="434" spans="1:11" s="108" customFormat="1" x14ac:dyDescent="0.2">
      <c r="A434" s="296" t="s">
        <v>107</v>
      </c>
      <c r="B434" s="295" t="s">
        <v>1580</v>
      </c>
      <c r="C434" s="838">
        <v>1</v>
      </c>
      <c r="D434" s="643" t="s">
        <v>199</v>
      </c>
      <c r="E434" s="572">
        <v>51063.81</v>
      </c>
      <c r="F434" s="572">
        <v>44.27</v>
      </c>
      <c r="G434" s="572">
        <v>6816.46</v>
      </c>
      <c r="H434" s="572">
        <v>0</v>
      </c>
      <c r="I434" s="573">
        <f>+E434+F434+G434+H434</f>
        <v>57924.54</v>
      </c>
      <c r="J434" s="574">
        <f>I434*C434</f>
        <v>57924.54</v>
      </c>
      <c r="K434" s="575"/>
    </row>
    <row r="435" spans="1:11" s="108" customFormat="1" x14ac:dyDescent="0.2">
      <c r="A435" s="296"/>
      <c r="B435" s="295"/>
      <c r="C435" s="838"/>
      <c r="D435" s="643"/>
      <c r="E435" s="639"/>
      <c r="F435" s="639"/>
      <c r="G435" s="639"/>
      <c r="H435" s="638"/>
      <c r="I435" s="640"/>
      <c r="J435" s="641"/>
      <c r="K435" s="642"/>
    </row>
    <row r="436" spans="1:11" s="108" customFormat="1" x14ac:dyDescent="0.2">
      <c r="A436" s="296" t="s">
        <v>105</v>
      </c>
      <c r="B436" s="295" t="s">
        <v>1581</v>
      </c>
      <c r="C436" s="838">
        <v>1</v>
      </c>
      <c r="D436" s="643" t="s">
        <v>199</v>
      </c>
      <c r="E436" s="572">
        <v>51063.81</v>
      </c>
      <c r="F436" s="572">
        <v>44.27</v>
      </c>
      <c r="G436" s="572">
        <v>6816.46</v>
      </c>
      <c r="H436" s="572">
        <v>0</v>
      </c>
      <c r="I436" s="573">
        <f>+E436+F436+G436+H436</f>
        <v>57924.54</v>
      </c>
      <c r="J436" s="574">
        <f>I436*C436</f>
        <v>57924.54</v>
      </c>
      <c r="K436" s="575"/>
    </row>
    <row r="437" spans="1:11" s="108" customFormat="1" x14ac:dyDescent="0.2">
      <c r="A437" s="296"/>
      <c r="B437" s="295"/>
      <c r="C437" s="838"/>
      <c r="D437" s="643"/>
      <c r="E437" s="639"/>
      <c r="F437" s="639"/>
      <c r="G437" s="639"/>
      <c r="H437" s="638"/>
      <c r="I437" s="640"/>
      <c r="J437" s="641"/>
      <c r="K437" s="642"/>
    </row>
    <row r="438" spans="1:11" s="108" customFormat="1" x14ac:dyDescent="0.2">
      <c r="A438" s="296" t="s">
        <v>109</v>
      </c>
      <c r="B438" s="295" t="s">
        <v>1582</v>
      </c>
      <c r="C438" s="838">
        <v>1</v>
      </c>
      <c r="D438" s="643" t="s">
        <v>199</v>
      </c>
      <c r="E438" s="572">
        <v>51063.81</v>
      </c>
      <c r="F438" s="572">
        <v>44.27</v>
      </c>
      <c r="G438" s="572">
        <v>6816.46</v>
      </c>
      <c r="H438" s="572">
        <v>0</v>
      </c>
      <c r="I438" s="573">
        <f>+E438+F438+G438+H438</f>
        <v>57924.54</v>
      </c>
      <c r="J438" s="574">
        <f>I438*C438</f>
        <v>57924.54</v>
      </c>
      <c r="K438" s="575"/>
    </row>
    <row r="439" spans="1:11" s="108" customFormat="1" x14ac:dyDescent="0.2">
      <c r="A439" s="296"/>
      <c r="B439" s="295"/>
      <c r="C439" s="838"/>
      <c r="D439" s="643"/>
      <c r="E439" s="639"/>
      <c r="F439" s="639"/>
      <c r="G439" s="639"/>
      <c r="H439" s="638"/>
      <c r="I439" s="640"/>
      <c r="J439" s="641"/>
      <c r="K439" s="642"/>
    </row>
    <row r="440" spans="1:11" s="108" customFormat="1" x14ac:dyDescent="0.2">
      <c r="A440" s="296" t="s">
        <v>639</v>
      </c>
      <c r="B440" s="295" t="s">
        <v>1583</v>
      </c>
      <c r="C440" s="838">
        <v>1</v>
      </c>
      <c r="D440" s="643" t="s">
        <v>199</v>
      </c>
      <c r="E440" s="572">
        <v>51063.81</v>
      </c>
      <c r="F440" s="572">
        <v>44.27</v>
      </c>
      <c r="G440" s="572">
        <v>6816.46</v>
      </c>
      <c r="H440" s="572">
        <v>0</v>
      </c>
      <c r="I440" s="573">
        <f>+E440+F440+G440+H440</f>
        <v>57924.54</v>
      </c>
      <c r="J440" s="574">
        <f>I440*C440</f>
        <v>57924.54</v>
      </c>
      <c r="K440" s="575"/>
    </row>
    <row r="441" spans="1:11" s="108" customFormat="1" hidden="1" x14ac:dyDescent="0.2">
      <c r="A441" s="296"/>
      <c r="B441" s="295"/>
      <c r="C441" s="838"/>
      <c r="D441" s="643"/>
      <c r="E441" s="639"/>
      <c r="F441" s="639"/>
      <c r="G441" s="639"/>
      <c r="H441" s="638"/>
      <c r="I441" s="640"/>
      <c r="J441" s="641"/>
      <c r="K441" s="642"/>
    </row>
    <row r="442" spans="1:11" s="108" customFormat="1" hidden="1" x14ac:dyDescent="0.2">
      <c r="A442" s="296"/>
      <c r="B442" s="295"/>
      <c r="C442" s="838"/>
      <c r="D442" s="643"/>
      <c r="E442" s="639"/>
      <c r="F442" s="639"/>
      <c r="G442" s="639"/>
      <c r="H442" s="638"/>
      <c r="I442" s="640"/>
      <c r="J442" s="641"/>
      <c r="K442" s="642"/>
    </row>
    <row r="443" spans="1:11" s="108" customFormat="1" x14ac:dyDescent="0.2">
      <c r="A443" s="296"/>
      <c r="B443" s="295"/>
      <c r="C443" s="838"/>
      <c r="D443" s="643"/>
      <c r="E443" s="639"/>
      <c r="F443" s="639"/>
      <c r="G443" s="639"/>
      <c r="H443" s="638"/>
      <c r="I443" s="640"/>
      <c r="J443" s="641"/>
      <c r="K443" s="642"/>
    </row>
    <row r="444" spans="1:11" s="108" customFormat="1" ht="11.25" customHeight="1" x14ac:dyDescent="0.2">
      <c r="A444" s="296"/>
      <c r="B444" s="295"/>
      <c r="C444" s="838"/>
      <c r="D444" s="643"/>
      <c r="E444" s="639"/>
      <c r="F444" s="639"/>
      <c r="G444" s="639"/>
      <c r="H444" s="638"/>
      <c r="I444" s="640"/>
      <c r="J444" s="641"/>
      <c r="K444" s="642"/>
    </row>
    <row r="445" spans="1:11" s="4" customFormat="1" ht="15.75" thickBot="1" x14ac:dyDescent="0.3">
      <c r="A445" s="297"/>
      <c r="B445" s="298" t="s">
        <v>111</v>
      </c>
      <c r="C445" s="839"/>
      <c r="D445" s="644"/>
      <c r="E445" s="602"/>
      <c r="F445" s="602"/>
      <c r="G445" s="602"/>
      <c r="H445" s="603"/>
      <c r="I445" s="604"/>
      <c r="J445" s="604">
        <f>SUM(J407:J443)</f>
        <v>868868.1</v>
      </c>
      <c r="K445" s="575">
        <v>12</v>
      </c>
    </row>
    <row r="446" spans="1:11" s="4" customFormat="1" ht="15.75" thickTop="1" x14ac:dyDescent="0.25">
      <c r="A446" s="299"/>
      <c r="B446" s="300"/>
      <c r="C446" s="840"/>
      <c r="D446" s="645"/>
      <c r="E446" s="624"/>
      <c r="F446" s="624"/>
      <c r="G446" s="624"/>
      <c r="H446" s="623"/>
      <c r="I446" s="625"/>
      <c r="J446" s="626"/>
      <c r="K446" s="575"/>
    </row>
    <row r="447" spans="1:11" s="108" customFormat="1" ht="15" x14ac:dyDescent="0.2">
      <c r="A447" s="301"/>
      <c r="B447" s="302" t="s">
        <v>1567</v>
      </c>
      <c r="C447" s="841"/>
      <c r="D447" s="596"/>
      <c r="E447" s="646"/>
      <c r="F447" s="646"/>
      <c r="G447" s="646"/>
      <c r="H447" s="647"/>
      <c r="I447" s="648"/>
      <c r="J447" s="649"/>
      <c r="K447" s="642"/>
    </row>
    <row r="448" spans="1:11" s="108" customFormat="1" x14ac:dyDescent="0.2">
      <c r="A448" s="296"/>
      <c r="B448" s="295"/>
      <c r="C448" s="838"/>
      <c r="D448" s="643"/>
      <c r="E448" s="639"/>
      <c r="F448" s="639"/>
      <c r="G448" s="639"/>
      <c r="H448" s="638"/>
      <c r="I448" s="640"/>
      <c r="J448" s="641"/>
      <c r="K448" s="642"/>
    </row>
    <row r="449" spans="1:11" s="108" customFormat="1" ht="30" customHeight="1" x14ac:dyDescent="0.2">
      <c r="A449" s="296"/>
      <c r="B449" s="295" t="s">
        <v>1568</v>
      </c>
      <c r="C449" s="838"/>
      <c r="D449" s="643"/>
      <c r="E449" s="639"/>
      <c r="F449" s="639"/>
      <c r="G449" s="639"/>
      <c r="H449" s="638"/>
      <c r="I449" s="640"/>
      <c r="J449" s="641"/>
      <c r="K449" s="642"/>
    </row>
    <row r="450" spans="1:11" s="4" customFormat="1" ht="15" x14ac:dyDescent="0.25">
      <c r="A450" s="299"/>
      <c r="B450" s="300"/>
      <c r="C450" s="840"/>
      <c r="D450" s="645"/>
      <c r="E450" s="624"/>
      <c r="F450" s="624"/>
      <c r="G450" s="624"/>
      <c r="H450" s="623"/>
      <c r="I450" s="625"/>
      <c r="J450" s="626"/>
      <c r="K450" s="575"/>
    </row>
    <row r="451" spans="1:11" s="108" customFormat="1" x14ac:dyDescent="0.2">
      <c r="A451" s="296" t="s">
        <v>77</v>
      </c>
      <c r="B451" s="295" t="s">
        <v>1584</v>
      </c>
      <c r="C451" s="838">
        <v>1</v>
      </c>
      <c r="D451" s="643" t="s">
        <v>199</v>
      </c>
      <c r="E451" s="572">
        <v>51063.81</v>
      </c>
      <c r="F451" s="572">
        <v>44.27</v>
      </c>
      <c r="G451" s="572">
        <v>6816.46</v>
      </c>
      <c r="H451" s="572">
        <v>0</v>
      </c>
      <c r="I451" s="573">
        <f>+E451+F451+G451+H451</f>
        <v>57924.54</v>
      </c>
      <c r="J451" s="574">
        <f>I451*C451</f>
        <v>57924.54</v>
      </c>
      <c r="K451" s="575"/>
    </row>
    <row r="452" spans="1:11" s="108" customFormat="1" x14ac:dyDescent="0.2">
      <c r="A452" s="296"/>
      <c r="B452" s="295"/>
      <c r="C452" s="838"/>
      <c r="D452" s="643"/>
      <c r="E452" s="639"/>
      <c r="F452" s="639"/>
      <c r="G452" s="639"/>
      <c r="H452" s="638"/>
      <c r="I452" s="640"/>
      <c r="J452" s="641"/>
      <c r="K452" s="642"/>
    </row>
    <row r="453" spans="1:11" s="108" customFormat="1" x14ac:dyDescent="0.2">
      <c r="A453" s="296" t="s">
        <v>78</v>
      </c>
      <c r="B453" s="295" t="s">
        <v>1585</v>
      </c>
      <c r="C453" s="838">
        <v>1</v>
      </c>
      <c r="D453" s="643" t="s">
        <v>199</v>
      </c>
      <c r="E453" s="572">
        <v>51063.81</v>
      </c>
      <c r="F453" s="572">
        <v>44.27</v>
      </c>
      <c r="G453" s="572">
        <v>6816.46</v>
      </c>
      <c r="H453" s="572">
        <v>0</v>
      </c>
      <c r="I453" s="573">
        <f>+E453+F453+G453+H453</f>
        <v>57924.54</v>
      </c>
      <c r="J453" s="574">
        <f>I453*C453</f>
        <v>57924.54</v>
      </c>
      <c r="K453" s="575"/>
    </row>
    <row r="454" spans="1:11" s="108" customFormat="1" x14ac:dyDescent="0.2">
      <c r="A454" s="296"/>
      <c r="B454" s="295"/>
      <c r="C454" s="838"/>
      <c r="D454" s="643"/>
      <c r="E454" s="639"/>
      <c r="F454" s="639"/>
      <c r="G454" s="639"/>
      <c r="H454" s="638"/>
      <c r="I454" s="640"/>
      <c r="J454" s="641"/>
      <c r="K454" s="642"/>
    </row>
    <row r="455" spans="1:11" s="108" customFormat="1" x14ac:dyDescent="0.2">
      <c r="A455" s="296" t="s">
        <v>79</v>
      </c>
      <c r="B455" s="295" t="s">
        <v>1586</v>
      </c>
      <c r="C455" s="838">
        <v>1</v>
      </c>
      <c r="D455" s="643" t="s">
        <v>199</v>
      </c>
      <c r="E455" s="572">
        <v>51063.81</v>
      </c>
      <c r="F455" s="572">
        <v>44.27</v>
      </c>
      <c r="G455" s="572">
        <v>6816.46</v>
      </c>
      <c r="H455" s="572">
        <v>0</v>
      </c>
      <c r="I455" s="573">
        <f>+E455+F455+G455+H455</f>
        <v>57924.54</v>
      </c>
      <c r="J455" s="574">
        <f>I455*C455</f>
        <v>57924.54</v>
      </c>
      <c r="K455" s="575"/>
    </row>
    <row r="456" spans="1:11" s="108" customFormat="1" x14ac:dyDescent="0.2">
      <c r="A456" s="296"/>
      <c r="B456" s="295"/>
      <c r="C456" s="838"/>
      <c r="D456" s="643"/>
      <c r="E456" s="639"/>
      <c r="F456" s="639"/>
      <c r="G456" s="639"/>
      <c r="H456" s="638"/>
      <c r="I456" s="640"/>
      <c r="J456" s="641"/>
      <c r="K456" s="642"/>
    </row>
    <row r="457" spans="1:11" s="108" customFormat="1" x14ac:dyDescent="0.2">
      <c r="A457" s="296" t="s">
        <v>80</v>
      </c>
      <c r="B457" s="295" t="s">
        <v>1587</v>
      </c>
      <c r="C457" s="838">
        <v>1</v>
      </c>
      <c r="D457" s="643" t="s">
        <v>199</v>
      </c>
      <c r="E457" s="572">
        <v>51063.81</v>
      </c>
      <c r="F457" s="572">
        <v>44.27</v>
      </c>
      <c r="G457" s="572">
        <v>6816.46</v>
      </c>
      <c r="H457" s="572">
        <v>0</v>
      </c>
      <c r="I457" s="573">
        <f>+E457+F457+G457+H457</f>
        <v>57924.54</v>
      </c>
      <c r="J457" s="574">
        <f>I457*C457</f>
        <v>57924.54</v>
      </c>
      <c r="K457" s="575"/>
    </row>
    <row r="458" spans="1:11" s="108" customFormat="1" x14ac:dyDescent="0.2">
      <c r="A458" s="296"/>
      <c r="B458" s="295"/>
      <c r="C458" s="838"/>
      <c r="D458" s="643"/>
      <c r="E458" s="639"/>
      <c r="F458" s="639"/>
      <c r="G458" s="639"/>
      <c r="H458" s="638"/>
      <c r="I458" s="640"/>
      <c r="J458" s="641"/>
      <c r="K458" s="642"/>
    </row>
    <row r="459" spans="1:11" s="108" customFormat="1" x14ac:dyDescent="0.2">
      <c r="A459" s="296" t="s">
        <v>81</v>
      </c>
      <c r="B459" s="295" t="s">
        <v>1588</v>
      </c>
      <c r="C459" s="838">
        <v>1</v>
      </c>
      <c r="D459" s="643" t="s">
        <v>199</v>
      </c>
      <c r="E459" s="572">
        <v>51063.81</v>
      </c>
      <c r="F459" s="572">
        <v>44.27</v>
      </c>
      <c r="G459" s="572">
        <v>6816.46</v>
      </c>
      <c r="H459" s="572">
        <v>0</v>
      </c>
      <c r="I459" s="573">
        <f>+E459+F459+G459+H459</f>
        <v>57924.54</v>
      </c>
      <c r="J459" s="574">
        <f>I459*C459</f>
        <v>57924.54</v>
      </c>
      <c r="K459" s="575"/>
    </row>
    <row r="460" spans="1:11" s="108" customFormat="1" x14ac:dyDescent="0.2">
      <c r="A460" s="296"/>
      <c r="B460" s="295"/>
      <c r="C460" s="838"/>
      <c r="D460" s="643"/>
      <c r="E460" s="639"/>
      <c r="F460" s="639"/>
      <c r="G460" s="639"/>
      <c r="H460" s="638"/>
      <c r="I460" s="640"/>
      <c r="J460" s="641"/>
      <c r="K460" s="642"/>
    </row>
    <row r="461" spans="1:11" s="108" customFormat="1" x14ac:dyDescent="0.2">
      <c r="A461" s="296" t="s">
        <v>92</v>
      </c>
      <c r="B461" s="295" t="s">
        <v>1589</v>
      </c>
      <c r="C461" s="838">
        <v>1</v>
      </c>
      <c r="D461" s="643" t="s">
        <v>199</v>
      </c>
      <c r="E461" s="572">
        <v>51063.81</v>
      </c>
      <c r="F461" s="572">
        <v>44.27</v>
      </c>
      <c r="G461" s="572">
        <v>6816.46</v>
      </c>
      <c r="H461" s="572">
        <v>0</v>
      </c>
      <c r="I461" s="573">
        <f>+E461+F461+G461+H461</f>
        <v>57924.54</v>
      </c>
      <c r="J461" s="574">
        <f>I461*C461</f>
        <v>57924.54</v>
      </c>
      <c r="K461" s="575"/>
    </row>
    <row r="462" spans="1:11" s="108" customFormat="1" x14ac:dyDescent="0.2">
      <c r="A462" s="296"/>
      <c r="B462" s="295"/>
      <c r="C462" s="838"/>
      <c r="D462" s="643"/>
      <c r="E462" s="639"/>
      <c r="F462" s="639"/>
      <c r="G462" s="639"/>
      <c r="H462" s="638"/>
      <c r="I462" s="640"/>
      <c r="J462" s="641"/>
      <c r="K462" s="642"/>
    </row>
    <row r="463" spans="1:11" s="108" customFormat="1" x14ac:dyDescent="0.2">
      <c r="A463" s="296" t="s">
        <v>94</v>
      </c>
      <c r="B463" s="295" t="s">
        <v>1590</v>
      </c>
      <c r="C463" s="838">
        <v>1</v>
      </c>
      <c r="D463" s="643" t="s">
        <v>199</v>
      </c>
      <c r="E463" s="572">
        <v>51063.81</v>
      </c>
      <c r="F463" s="572">
        <v>44.27</v>
      </c>
      <c r="G463" s="572">
        <v>6816.46</v>
      </c>
      <c r="H463" s="572">
        <v>0</v>
      </c>
      <c r="I463" s="573">
        <f>+E463+F463+G463+H463</f>
        <v>57924.54</v>
      </c>
      <c r="J463" s="574">
        <f>I463*C463</f>
        <v>57924.54</v>
      </c>
      <c r="K463" s="575"/>
    </row>
    <row r="464" spans="1:11" s="108" customFormat="1" x14ac:dyDescent="0.2">
      <c r="A464" s="296"/>
      <c r="B464" s="295"/>
      <c r="C464" s="838"/>
      <c r="D464" s="643"/>
      <c r="E464" s="639"/>
      <c r="F464" s="639"/>
      <c r="G464" s="639"/>
      <c r="H464" s="638"/>
      <c r="I464" s="640"/>
      <c r="J464" s="641"/>
      <c r="K464" s="642"/>
    </row>
    <row r="465" spans="1:11" s="108" customFormat="1" x14ac:dyDescent="0.2">
      <c r="A465" s="296" t="s">
        <v>96</v>
      </c>
      <c r="B465" s="295" t="s">
        <v>1591</v>
      </c>
      <c r="C465" s="838">
        <v>1</v>
      </c>
      <c r="D465" s="643" t="s">
        <v>199</v>
      </c>
      <c r="E465" s="572">
        <v>51063.81</v>
      </c>
      <c r="F465" s="572">
        <v>44.27</v>
      </c>
      <c r="G465" s="572">
        <v>6816.46</v>
      </c>
      <c r="H465" s="572">
        <v>0</v>
      </c>
      <c r="I465" s="573">
        <f>+E465+F465+G465+H465</f>
        <v>57924.54</v>
      </c>
      <c r="J465" s="574">
        <f>I465*C465</f>
        <v>57924.54</v>
      </c>
      <c r="K465" s="575"/>
    </row>
    <row r="466" spans="1:11" s="108" customFormat="1" x14ac:dyDescent="0.2">
      <c r="A466" s="296"/>
      <c r="B466" s="295"/>
      <c r="C466" s="838"/>
      <c r="D466" s="643"/>
      <c r="E466" s="639"/>
      <c r="F466" s="639"/>
      <c r="G466" s="639"/>
      <c r="H466" s="638"/>
      <c r="I466" s="640"/>
      <c r="J466" s="641"/>
      <c r="K466" s="642"/>
    </row>
    <row r="467" spans="1:11" s="108" customFormat="1" x14ac:dyDescent="0.2">
      <c r="A467" s="296" t="s">
        <v>99</v>
      </c>
      <c r="B467" s="295" t="s">
        <v>1592</v>
      </c>
      <c r="C467" s="838">
        <v>1</v>
      </c>
      <c r="D467" s="643" t="s">
        <v>199</v>
      </c>
      <c r="E467" s="572">
        <v>51063.81</v>
      </c>
      <c r="F467" s="572">
        <v>44.27</v>
      </c>
      <c r="G467" s="572">
        <v>6816.46</v>
      </c>
      <c r="H467" s="572">
        <v>0</v>
      </c>
      <c r="I467" s="573">
        <f>+E467+F467+G467+H467</f>
        <v>57924.54</v>
      </c>
      <c r="J467" s="574">
        <f>I467*C467</f>
        <v>57924.54</v>
      </c>
      <c r="K467" s="575"/>
    </row>
    <row r="468" spans="1:11" s="108" customFormat="1" x14ac:dyDescent="0.2">
      <c r="A468" s="296"/>
      <c r="B468" s="295"/>
      <c r="C468" s="838"/>
      <c r="D468" s="643"/>
      <c r="E468" s="639"/>
      <c r="F468" s="639"/>
      <c r="G468" s="639"/>
      <c r="H468" s="638"/>
      <c r="I468" s="640"/>
      <c r="J468" s="641"/>
      <c r="K468" s="642"/>
    </row>
    <row r="469" spans="1:11" s="108" customFormat="1" x14ac:dyDescent="0.2">
      <c r="A469" s="296" t="s">
        <v>101</v>
      </c>
      <c r="B469" s="295" t="s">
        <v>1593</v>
      </c>
      <c r="C469" s="838">
        <v>1</v>
      </c>
      <c r="D469" s="643" t="s">
        <v>199</v>
      </c>
      <c r="E469" s="572">
        <v>51063.81</v>
      </c>
      <c r="F469" s="572">
        <v>44.27</v>
      </c>
      <c r="G469" s="572">
        <v>6816.46</v>
      </c>
      <c r="H469" s="572">
        <v>0</v>
      </c>
      <c r="I469" s="573">
        <f>+E469+F469+G469+H469</f>
        <v>57924.54</v>
      </c>
      <c r="J469" s="574">
        <f>I469*C469</f>
        <v>57924.54</v>
      </c>
      <c r="K469" s="575"/>
    </row>
    <row r="470" spans="1:11" s="108" customFormat="1" x14ac:dyDescent="0.2">
      <c r="A470" s="296"/>
      <c r="B470" s="295"/>
      <c r="C470" s="838"/>
      <c r="D470" s="643"/>
      <c r="E470" s="639"/>
      <c r="F470" s="639"/>
      <c r="G470" s="639"/>
      <c r="H470" s="638"/>
      <c r="I470" s="640"/>
      <c r="J470" s="641"/>
      <c r="K470" s="642"/>
    </row>
    <row r="471" spans="1:11" s="108" customFormat="1" x14ac:dyDescent="0.2">
      <c r="A471" s="296" t="s">
        <v>103</v>
      </c>
      <c r="B471" s="295" t="s">
        <v>1594</v>
      </c>
      <c r="C471" s="838">
        <v>1</v>
      </c>
      <c r="D471" s="643" t="s">
        <v>199</v>
      </c>
      <c r="E471" s="572">
        <v>51063.81</v>
      </c>
      <c r="F471" s="572">
        <v>44.27</v>
      </c>
      <c r="G471" s="572">
        <v>6816.46</v>
      </c>
      <c r="H471" s="572">
        <v>0</v>
      </c>
      <c r="I471" s="573">
        <f>+E471+F471+G471+H471</f>
        <v>57924.54</v>
      </c>
      <c r="J471" s="574">
        <f>I471*C471</f>
        <v>57924.54</v>
      </c>
      <c r="K471" s="575"/>
    </row>
    <row r="472" spans="1:11" s="108" customFormat="1" x14ac:dyDescent="0.2">
      <c r="A472" s="296"/>
      <c r="B472" s="295"/>
      <c r="C472" s="838"/>
      <c r="D472" s="643"/>
      <c r="E472" s="639"/>
      <c r="F472" s="639"/>
      <c r="G472" s="639"/>
      <c r="H472" s="638"/>
      <c r="I472" s="640"/>
      <c r="J472" s="641"/>
      <c r="K472" s="642"/>
    </row>
    <row r="473" spans="1:11" s="108" customFormat="1" x14ac:dyDescent="0.2">
      <c r="A473" s="296" t="s">
        <v>105</v>
      </c>
      <c r="B473" s="295" t="s">
        <v>1595</v>
      </c>
      <c r="C473" s="838">
        <v>1</v>
      </c>
      <c r="D473" s="643" t="s">
        <v>199</v>
      </c>
      <c r="E473" s="572">
        <v>51063.81</v>
      </c>
      <c r="F473" s="572">
        <v>44.27</v>
      </c>
      <c r="G473" s="572">
        <v>6816.46</v>
      </c>
      <c r="H473" s="572">
        <v>0</v>
      </c>
      <c r="I473" s="573">
        <f>+E473+F473+G473+H473</f>
        <v>57924.54</v>
      </c>
      <c r="J473" s="574">
        <f>I473*C473</f>
        <v>57924.54</v>
      </c>
      <c r="K473" s="575"/>
    </row>
    <row r="474" spans="1:11" s="108" customFormat="1" x14ac:dyDescent="0.2">
      <c r="A474" s="296"/>
      <c r="B474" s="295"/>
      <c r="C474" s="838"/>
      <c r="D474" s="643"/>
      <c r="E474" s="639"/>
      <c r="F474" s="639"/>
      <c r="G474" s="639"/>
      <c r="H474" s="638"/>
      <c r="I474" s="640"/>
      <c r="J474" s="641"/>
      <c r="K474" s="642"/>
    </row>
    <row r="475" spans="1:11" s="108" customFormat="1" x14ac:dyDescent="0.2">
      <c r="A475" s="296" t="s">
        <v>107</v>
      </c>
      <c r="B475" s="295" t="s">
        <v>1596</v>
      </c>
      <c r="C475" s="838">
        <v>1</v>
      </c>
      <c r="D475" s="643" t="s">
        <v>199</v>
      </c>
      <c r="E475" s="572">
        <v>51063.81</v>
      </c>
      <c r="F475" s="572">
        <v>44.27</v>
      </c>
      <c r="G475" s="572">
        <v>6816.46</v>
      </c>
      <c r="H475" s="572">
        <v>0</v>
      </c>
      <c r="I475" s="573">
        <f>+E475+F475+G475+H475</f>
        <v>57924.54</v>
      </c>
      <c r="J475" s="574">
        <f>I475*C475</f>
        <v>57924.54</v>
      </c>
      <c r="K475" s="575"/>
    </row>
    <row r="476" spans="1:11" s="108" customFormat="1" x14ac:dyDescent="0.2">
      <c r="A476" s="296"/>
      <c r="B476" s="295"/>
      <c r="C476" s="838"/>
      <c r="D476" s="643"/>
      <c r="E476" s="639"/>
      <c r="F476" s="639"/>
      <c r="G476" s="639"/>
      <c r="H476" s="638"/>
      <c r="I476" s="640"/>
      <c r="J476" s="641"/>
      <c r="K476" s="642"/>
    </row>
    <row r="477" spans="1:11" s="108" customFormat="1" x14ac:dyDescent="0.2">
      <c r="A477" s="296" t="s">
        <v>109</v>
      </c>
      <c r="B477" s="295" t="s">
        <v>1597</v>
      </c>
      <c r="C477" s="838">
        <v>1</v>
      </c>
      <c r="D477" s="643" t="s">
        <v>199</v>
      </c>
      <c r="E477" s="572">
        <v>51063.81</v>
      </c>
      <c r="F477" s="572">
        <v>44.27</v>
      </c>
      <c r="G477" s="572">
        <v>6816.46</v>
      </c>
      <c r="H477" s="572">
        <v>0</v>
      </c>
      <c r="I477" s="573">
        <f>+E477+F477+G477+H477</f>
        <v>57924.54</v>
      </c>
      <c r="J477" s="574">
        <f>I477*C477</f>
        <v>57924.54</v>
      </c>
      <c r="K477" s="575"/>
    </row>
    <row r="478" spans="1:11" s="108" customFormat="1" x14ac:dyDescent="0.2">
      <c r="A478" s="296"/>
      <c r="B478" s="295"/>
      <c r="C478" s="838"/>
      <c r="D478" s="643"/>
      <c r="E478" s="639"/>
      <c r="F478" s="639"/>
      <c r="G478" s="639"/>
      <c r="H478" s="638"/>
      <c r="I478" s="640"/>
      <c r="J478" s="641"/>
      <c r="K478" s="642"/>
    </row>
    <row r="479" spans="1:11" s="108" customFormat="1" x14ac:dyDescent="0.2">
      <c r="A479" s="296" t="s">
        <v>639</v>
      </c>
      <c r="B479" s="295" t="s">
        <v>1598</v>
      </c>
      <c r="C479" s="838">
        <v>1</v>
      </c>
      <c r="D479" s="643" t="s">
        <v>199</v>
      </c>
      <c r="E479" s="572">
        <v>51063.81</v>
      </c>
      <c r="F479" s="572">
        <v>44.27</v>
      </c>
      <c r="G479" s="572">
        <v>6816.46</v>
      </c>
      <c r="H479" s="572">
        <v>0</v>
      </c>
      <c r="I479" s="573">
        <f>+E479+F479+G479+H479</f>
        <v>57924.54</v>
      </c>
      <c r="J479" s="574">
        <f>I479*C479</f>
        <v>57924.54</v>
      </c>
      <c r="K479" s="575"/>
    </row>
    <row r="480" spans="1:11" s="108" customFormat="1" hidden="1" x14ac:dyDescent="0.2">
      <c r="A480" s="296"/>
      <c r="B480" s="295"/>
      <c r="C480" s="838"/>
      <c r="D480" s="643"/>
      <c r="E480" s="639"/>
      <c r="F480" s="639"/>
      <c r="G480" s="639"/>
      <c r="H480" s="638"/>
      <c r="I480" s="640"/>
      <c r="J480" s="641"/>
      <c r="K480" s="642"/>
    </row>
    <row r="481" spans="1:11" s="108" customFormat="1" hidden="1" x14ac:dyDescent="0.2">
      <c r="A481" s="296"/>
      <c r="B481" s="295"/>
      <c r="C481" s="838"/>
      <c r="D481" s="643"/>
      <c r="E481" s="639"/>
      <c r="F481" s="639"/>
      <c r="G481" s="639"/>
      <c r="H481" s="638"/>
      <c r="I481" s="640"/>
      <c r="J481" s="641"/>
      <c r="K481" s="642"/>
    </row>
    <row r="482" spans="1:11" s="108" customFormat="1" x14ac:dyDescent="0.2">
      <c r="A482" s="296"/>
      <c r="B482" s="295"/>
      <c r="C482" s="838"/>
      <c r="D482" s="643"/>
      <c r="E482" s="639"/>
      <c r="F482" s="639"/>
      <c r="G482" s="639"/>
      <c r="H482" s="638"/>
      <c r="I482" s="640"/>
      <c r="J482" s="641"/>
      <c r="K482" s="642"/>
    </row>
    <row r="483" spans="1:11" s="108" customFormat="1" ht="7.5" customHeight="1" x14ac:dyDescent="0.2">
      <c r="A483" s="296"/>
      <c r="B483" s="295"/>
      <c r="C483" s="838"/>
      <c r="D483" s="643"/>
      <c r="E483" s="639"/>
      <c r="F483" s="639"/>
      <c r="G483" s="639"/>
      <c r="H483" s="638"/>
      <c r="I483" s="640"/>
      <c r="J483" s="641"/>
      <c r="K483" s="642"/>
    </row>
    <row r="484" spans="1:11" s="4" customFormat="1" ht="15.75" thickBot="1" x14ac:dyDescent="0.3">
      <c r="A484" s="297"/>
      <c r="B484" s="298" t="s">
        <v>111</v>
      </c>
      <c r="C484" s="839"/>
      <c r="D484" s="644"/>
      <c r="E484" s="602"/>
      <c r="F484" s="602"/>
      <c r="G484" s="602"/>
      <c r="H484" s="603"/>
      <c r="I484" s="604"/>
      <c r="J484" s="604">
        <f>SUM(J446:J482)</f>
        <v>868868.1</v>
      </c>
      <c r="K484" s="575">
        <v>13</v>
      </c>
    </row>
    <row r="485" spans="1:11" s="108" customFormat="1" ht="15" thickTop="1" x14ac:dyDescent="0.2">
      <c r="A485" s="296"/>
      <c r="B485" s="295"/>
      <c r="C485" s="838"/>
      <c r="D485" s="643"/>
      <c r="E485" s="639"/>
      <c r="F485" s="639"/>
      <c r="G485" s="639"/>
      <c r="H485" s="638"/>
      <c r="I485" s="640"/>
      <c r="J485" s="641"/>
      <c r="K485" s="642"/>
    </row>
    <row r="486" spans="1:11" s="108" customFormat="1" ht="15" x14ac:dyDescent="0.2">
      <c r="A486" s="301"/>
      <c r="B486" s="302" t="s">
        <v>1567</v>
      </c>
      <c r="C486" s="841"/>
      <c r="D486" s="596"/>
      <c r="E486" s="646"/>
      <c r="F486" s="646"/>
      <c r="G486" s="646"/>
      <c r="H486" s="647"/>
      <c r="I486" s="648"/>
      <c r="J486" s="649"/>
      <c r="K486" s="642"/>
    </row>
    <row r="487" spans="1:11" s="108" customFormat="1" x14ac:dyDescent="0.2">
      <c r="A487" s="301"/>
      <c r="B487" s="33"/>
      <c r="C487" s="841"/>
      <c r="D487" s="596"/>
      <c r="E487" s="646"/>
      <c r="F487" s="646"/>
      <c r="G487" s="646"/>
      <c r="H487" s="647"/>
      <c r="I487" s="648"/>
      <c r="J487" s="649"/>
      <c r="K487" s="642"/>
    </row>
    <row r="488" spans="1:11" s="108" customFormat="1" ht="33.75" customHeight="1" x14ac:dyDescent="0.2">
      <c r="A488" s="296"/>
      <c r="B488" s="295" t="s">
        <v>1568</v>
      </c>
      <c r="C488" s="838"/>
      <c r="D488" s="643"/>
      <c r="E488" s="639"/>
      <c r="F488" s="639"/>
      <c r="G488" s="639"/>
      <c r="H488" s="638"/>
      <c r="I488" s="640"/>
      <c r="J488" s="641"/>
      <c r="K488" s="642"/>
    </row>
    <row r="489" spans="1:11" s="108" customFormat="1" x14ac:dyDescent="0.2">
      <c r="A489" s="296"/>
      <c r="B489" s="295"/>
      <c r="C489" s="838"/>
      <c r="D489" s="643"/>
      <c r="E489" s="639"/>
      <c r="F489" s="639"/>
      <c r="G489" s="639"/>
      <c r="H489" s="638"/>
      <c r="I489" s="640"/>
      <c r="J489" s="641"/>
      <c r="K489" s="642"/>
    </row>
    <row r="490" spans="1:11" s="108" customFormat="1" x14ac:dyDescent="0.2">
      <c r="A490" s="296" t="s">
        <v>77</v>
      </c>
      <c r="B490" s="295" t="s">
        <v>1599</v>
      </c>
      <c r="C490" s="838">
        <v>1</v>
      </c>
      <c r="D490" s="643" t="s">
        <v>199</v>
      </c>
      <c r="E490" s="572">
        <v>51063.81</v>
      </c>
      <c r="F490" s="572">
        <v>44.27</v>
      </c>
      <c r="G490" s="572">
        <v>6816.46</v>
      </c>
      <c r="H490" s="572">
        <v>0</v>
      </c>
      <c r="I490" s="573">
        <f>+E490+F490+G490+H490</f>
        <v>57924.54</v>
      </c>
      <c r="J490" s="574">
        <f>I490*C490</f>
        <v>57924.54</v>
      </c>
      <c r="K490" s="575"/>
    </row>
    <row r="491" spans="1:11" s="108" customFormat="1" x14ac:dyDescent="0.2">
      <c r="A491" s="296"/>
      <c r="B491" s="295"/>
      <c r="C491" s="838"/>
      <c r="D491" s="643"/>
      <c r="E491" s="639"/>
      <c r="F491" s="639"/>
      <c r="G491" s="639"/>
      <c r="H491" s="638"/>
      <c r="I491" s="640"/>
      <c r="J491" s="641"/>
      <c r="K491" s="642"/>
    </row>
    <row r="492" spans="1:11" s="108" customFormat="1" x14ac:dyDescent="0.2">
      <c r="A492" s="296" t="s">
        <v>78</v>
      </c>
      <c r="B492" s="295" t="s">
        <v>1600</v>
      </c>
      <c r="C492" s="838">
        <v>1</v>
      </c>
      <c r="D492" s="643" t="s">
        <v>199</v>
      </c>
      <c r="E492" s="572">
        <v>51063.81</v>
      </c>
      <c r="F492" s="572">
        <v>44.27</v>
      </c>
      <c r="G492" s="572">
        <v>6816.46</v>
      </c>
      <c r="H492" s="572">
        <v>0</v>
      </c>
      <c r="I492" s="573">
        <f>+E492+F492+G492+H492</f>
        <v>57924.54</v>
      </c>
      <c r="J492" s="574">
        <f>I492*C492</f>
        <v>57924.54</v>
      </c>
      <c r="K492" s="575"/>
    </row>
    <row r="493" spans="1:11" s="108" customFormat="1" x14ac:dyDescent="0.2">
      <c r="A493" s="296"/>
      <c r="B493" s="295"/>
      <c r="C493" s="838"/>
      <c r="D493" s="643"/>
      <c r="E493" s="639"/>
      <c r="F493" s="639"/>
      <c r="G493" s="639"/>
      <c r="H493" s="638"/>
      <c r="I493" s="640"/>
      <c r="J493" s="641"/>
      <c r="K493" s="642"/>
    </row>
    <row r="494" spans="1:11" s="108" customFormat="1" x14ac:dyDescent="0.2">
      <c r="A494" s="296" t="s">
        <v>79</v>
      </c>
      <c r="B494" s="295" t="s">
        <v>1601</v>
      </c>
      <c r="C494" s="838">
        <v>1</v>
      </c>
      <c r="D494" s="643" t="s">
        <v>199</v>
      </c>
      <c r="E494" s="572">
        <v>51063.81</v>
      </c>
      <c r="F494" s="572">
        <v>44.27</v>
      </c>
      <c r="G494" s="572">
        <v>6816.46</v>
      </c>
      <c r="H494" s="572">
        <v>0</v>
      </c>
      <c r="I494" s="573">
        <f>+E494+F494+G494+H494</f>
        <v>57924.54</v>
      </c>
      <c r="J494" s="574">
        <f>I494*C494</f>
        <v>57924.54</v>
      </c>
      <c r="K494" s="575"/>
    </row>
    <row r="495" spans="1:11" s="108" customFormat="1" x14ac:dyDescent="0.2">
      <c r="A495" s="296"/>
      <c r="B495" s="295"/>
      <c r="C495" s="838"/>
      <c r="D495" s="643"/>
      <c r="E495" s="639"/>
      <c r="F495" s="639"/>
      <c r="G495" s="639"/>
      <c r="H495" s="638"/>
      <c r="I495" s="640"/>
      <c r="J495" s="641"/>
      <c r="K495" s="642"/>
    </row>
    <row r="496" spans="1:11" s="108" customFormat="1" x14ac:dyDescent="0.2">
      <c r="A496" s="296" t="s">
        <v>80</v>
      </c>
      <c r="B496" s="295" t="s">
        <v>1602</v>
      </c>
      <c r="C496" s="838">
        <v>1</v>
      </c>
      <c r="D496" s="643" t="s">
        <v>199</v>
      </c>
      <c r="E496" s="572">
        <v>51063.81</v>
      </c>
      <c r="F496" s="572">
        <v>44.27</v>
      </c>
      <c r="G496" s="572">
        <v>6816.46</v>
      </c>
      <c r="H496" s="572">
        <v>0</v>
      </c>
      <c r="I496" s="573">
        <f>+E496+F496+G496+H496</f>
        <v>57924.54</v>
      </c>
      <c r="J496" s="574">
        <f>I496*C496</f>
        <v>57924.54</v>
      </c>
      <c r="K496" s="575"/>
    </row>
    <row r="497" spans="1:11" s="108" customFormat="1" x14ac:dyDescent="0.2">
      <c r="A497" s="296"/>
      <c r="B497" s="295"/>
      <c r="C497" s="838"/>
      <c r="D497" s="643"/>
      <c r="E497" s="639"/>
      <c r="F497" s="639"/>
      <c r="G497" s="639"/>
      <c r="H497" s="638"/>
      <c r="I497" s="640"/>
      <c r="J497" s="641"/>
      <c r="K497" s="642"/>
    </row>
    <row r="498" spans="1:11" s="108" customFormat="1" x14ac:dyDescent="0.2">
      <c r="A498" s="296" t="s">
        <v>81</v>
      </c>
      <c r="B498" s="295" t="s">
        <v>1603</v>
      </c>
      <c r="C498" s="838">
        <v>1</v>
      </c>
      <c r="D498" s="643" t="s">
        <v>199</v>
      </c>
      <c r="E498" s="572">
        <v>51063.81</v>
      </c>
      <c r="F498" s="572">
        <v>44.27</v>
      </c>
      <c r="G498" s="572">
        <v>6816.46</v>
      </c>
      <c r="H498" s="572">
        <v>0</v>
      </c>
      <c r="I498" s="573">
        <f>+E498+F498+G498+H498</f>
        <v>57924.54</v>
      </c>
      <c r="J498" s="574">
        <f>I498*C498</f>
        <v>57924.54</v>
      </c>
      <c r="K498" s="575"/>
    </row>
    <row r="499" spans="1:11" s="108" customFormat="1" x14ac:dyDescent="0.2">
      <c r="A499" s="296"/>
      <c r="B499" s="295"/>
      <c r="C499" s="838"/>
      <c r="D499" s="643"/>
      <c r="E499" s="639"/>
      <c r="F499" s="639"/>
      <c r="G499" s="639"/>
      <c r="H499" s="638"/>
      <c r="I499" s="640"/>
      <c r="J499" s="641"/>
      <c r="K499" s="642"/>
    </row>
    <row r="500" spans="1:11" s="108" customFormat="1" x14ac:dyDescent="0.2">
      <c r="A500" s="296" t="s">
        <v>92</v>
      </c>
      <c r="B500" s="295" t="s">
        <v>1604</v>
      </c>
      <c r="C500" s="838">
        <v>1</v>
      </c>
      <c r="D500" s="643" t="s">
        <v>199</v>
      </c>
      <c r="E500" s="572">
        <v>51063.81</v>
      </c>
      <c r="F500" s="572">
        <v>44.27</v>
      </c>
      <c r="G500" s="572">
        <v>6816.46</v>
      </c>
      <c r="H500" s="572">
        <v>0</v>
      </c>
      <c r="I500" s="573">
        <f>+E500+F500+G500+H500</f>
        <v>57924.54</v>
      </c>
      <c r="J500" s="574">
        <f>I500*C500</f>
        <v>57924.54</v>
      </c>
      <c r="K500" s="575"/>
    </row>
    <row r="501" spans="1:11" s="108" customFormat="1" x14ac:dyDescent="0.2">
      <c r="A501" s="296"/>
      <c r="B501" s="295"/>
      <c r="C501" s="838"/>
      <c r="D501" s="643"/>
      <c r="E501" s="639"/>
      <c r="F501" s="639"/>
      <c r="G501" s="639"/>
      <c r="H501" s="638"/>
      <c r="I501" s="640"/>
      <c r="J501" s="641"/>
      <c r="K501" s="642"/>
    </row>
    <row r="502" spans="1:11" s="108" customFormat="1" x14ac:dyDescent="0.2">
      <c r="A502" s="296" t="s">
        <v>94</v>
      </c>
      <c r="B502" s="295" t="s">
        <v>1605</v>
      </c>
      <c r="C502" s="838">
        <v>1</v>
      </c>
      <c r="D502" s="643" t="s">
        <v>199</v>
      </c>
      <c r="E502" s="572">
        <v>51063.81</v>
      </c>
      <c r="F502" s="572">
        <v>44.27</v>
      </c>
      <c r="G502" s="572">
        <v>6816.46</v>
      </c>
      <c r="H502" s="572">
        <v>0</v>
      </c>
      <c r="I502" s="573">
        <f>+E502+F502+G502+H502</f>
        <v>57924.54</v>
      </c>
      <c r="J502" s="574">
        <f>I502*C502</f>
        <v>57924.54</v>
      </c>
      <c r="K502" s="575"/>
    </row>
    <row r="503" spans="1:11" s="108" customFormat="1" x14ac:dyDescent="0.2">
      <c r="A503" s="296"/>
      <c r="B503" s="295"/>
      <c r="C503" s="838"/>
      <c r="D503" s="643"/>
      <c r="E503" s="639"/>
      <c r="F503" s="639"/>
      <c r="G503" s="639"/>
      <c r="H503" s="638"/>
      <c r="I503" s="640"/>
      <c r="J503" s="641"/>
      <c r="K503" s="642"/>
    </row>
    <row r="504" spans="1:11" s="108" customFormat="1" ht="28.5" x14ac:dyDescent="0.2">
      <c r="A504" s="296"/>
      <c r="B504" s="295" t="s">
        <v>1606</v>
      </c>
      <c r="C504" s="838"/>
      <c r="D504" s="643"/>
      <c r="E504" s="639"/>
      <c r="F504" s="639"/>
      <c r="G504" s="639"/>
      <c r="H504" s="638"/>
      <c r="I504" s="640"/>
      <c r="J504" s="650"/>
      <c r="K504" s="642"/>
    </row>
    <row r="505" spans="1:11" s="108" customFormat="1" x14ac:dyDescent="0.2">
      <c r="A505" s="296"/>
      <c r="B505" s="295"/>
      <c r="C505" s="838"/>
      <c r="D505" s="643"/>
      <c r="E505" s="639"/>
      <c r="F505" s="639"/>
      <c r="G505" s="639"/>
      <c r="H505" s="638"/>
      <c r="I505" s="640"/>
      <c r="J505" s="650"/>
      <c r="K505" s="642"/>
    </row>
    <row r="506" spans="1:11" s="108" customFormat="1" x14ac:dyDescent="0.2">
      <c r="A506" s="296" t="s">
        <v>96</v>
      </c>
      <c r="B506" s="303" t="s">
        <v>1607</v>
      </c>
      <c r="C506" s="838">
        <v>5</v>
      </c>
      <c r="D506" s="643" t="s">
        <v>199</v>
      </c>
      <c r="E506" s="572">
        <v>531.30999999999995</v>
      </c>
      <c r="F506" s="572">
        <v>0</v>
      </c>
      <c r="G506" s="572">
        <v>37.78</v>
      </c>
      <c r="H506" s="572">
        <v>0</v>
      </c>
      <c r="I506" s="573">
        <f>+E506+F506+G506+H506</f>
        <v>569.09</v>
      </c>
      <c r="J506" s="574">
        <f>I506*C506</f>
        <v>2845.45</v>
      </c>
      <c r="K506" s="575"/>
    </row>
    <row r="507" spans="1:11" s="108" customFormat="1" x14ac:dyDescent="0.2">
      <c r="A507" s="296"/>
      <c r="B507" s="295"/>
      <c r="C507" s="838"/>
      <c r="D507" s="643"/>
      <c r="E507" s="639"/>
      <c r="F507" s="639"/>
      <c r="G507" s="639"/>
      <c r="H507" s="638"/>
      <c r="I507" s="640"/>
      <c r="J507" s="650"/>
      <c r="K507" s="642"/>
    </row>
    <row r="508" spans="1:11" s="108" customFormat="1" x14ac:dyDescent="0.2">
      <c r="A508" s="296" t="s">
        <v>99</v>
      </c>
      <c r="B508" s="303" t="s">
        <v>1608</v>
      </c>
      <c r="C508" s="838">
        <v>12</v>
      </c>
      <c r="D508" s="643" t="s">
        <v>199</v>
      </c>
      <c r="E508" s="572">
        <v>227.7</v>
      </c>
      <c r="F508" s="572">
        <v>0</v>
      </c>
      <c r="G508" s="572">
        <v>37.78</v>
      </c>
      <c r="H508" s="572">
        <v>0</v>
      </c>
      <c r="I508" s="573">
        <f>+E508+F508+G508+H508</f>
        <v>265.48</v>
      </c>
      <c r="J508" s="574">
        <f>I508*C508</f>
        <v>3185.76</v>
      </c>
      <c r="K508" s="575"/>
    </row>
    <row r="509" spans="1:11" s="108" customFormat="1" x14ac:dyDescent="0.2">
      <c r="A509" s="296"/>
      <c r="B509" s="295"/>
      <c r="C509" s="838"/>
      <c r="D509" s="643"/>
      <c r="E509" s="639"/>
      <c r="F509" s="639"/>
      <c r="G509" s="639"/>
      <c r="H509" s="638"/>
      <c r="I509" s="640"/>
      <c r="J509" s="650"/>
      <c r="K509" s="642"/>
    </row>
    <row r="510" spans="1:11" s="108" customFormat="1" x14ac:dyDescent="0.2">
      <c r="A510" s="296"/>
      <c r="B510" s="295" t="s">
        <v>1609</v>
      </c>
      <c r="C510" s="838"/>
      <c r="D510" s="643"/>
      <c r="E510" s="639"/>
      <c r="F510" s="639"/>
      <c r="G510" s="639"/>
      <c r="H510" s="638"/>
      <c r="I510" s="640"/>
      <c r="J510" s="650"/>
      <c r="K510" s="642"/>
    </row>
    <row r="511" spans="1:11" s="108" customFormat="1" x14ac:dyDescent="0.2">
      <c r="A511" s="296"/>
      <c r="B511" s="295"/>
      <c r="C511" s="838"/>
      <c r="D511" s="643"/>
      <c r="E511" s="639"/>
      <c r="F511" s="639"/>
      <c r="G511" s="639"/>
      <c r="H511" s="638"/>
      <c r="I511" s="640"/>
      <c r="J511" s="650"/>
      <c r="K511" s="642"/>
    </row>
    <row r="512" spans="1:11" s="108" customFormat="1" x14ac:dyDescent="0.2">
      <c r="A512" s="296" t="s">
        <v>101</v>
      </c>
      <c r="B512" s="303" t="s">
        <v>1607</v>
      </c>
      <c r="C512" s="838">
        <v>5</v>
      </c>
      <c r="D512" s="643" t="s">
        <v>199</v>
      </c>
      <c r="E512" s="572">
        <v>0</v>
      </c>
      <c r="F512" s="572">
        <v>0</v>
      </c>
      <c r="G512" s="572">
        <v>0</v>
      </c>
      <c r="H512" s="572">
        <v>0</v>
      </c>
      <c r="I512" s="573">
        <f>+E512+F512+G512+H512</f>
        <v>0</v>
      </c>
      <c r="J512" s="574" t="s">
        <v>4095</v>
      </c>
      <c r="K512" s="575"/>
    </row>
    <row r="513" spans="1:11" s="108" customFormat="1" x14ac:dyDescent="0.2">
      <c r="A513" s="296"/>
      <c r="B513" s="295"/>
      <c r="C513" s="838"/>
      <c r="D513" s="643"/>
      <c r="E513" s="639"/>
      <c r="F513" s="639"/>
      <c r="G513" s="639"/>
      <c r="H513" s="638"/>
      <c r="I513" s="640"/>
      <c r="J513" s="650"/>
      <c r="K513" s="642"/>
    </row>
    <row r="514" spans="1:11" s="108" customFormat="1" x14ac:dyDescent="0.2">
      <c r="A514" s="296" t="s">
        <v>103</v>
      </c>
      <c r="B514" s="303" t="s">
        <v>1608</v>
      </c>
      <c r="C514" s="838">
        <v>12</v>
      </c>
      <c r="D514" s="643" t="s">
        <v>199</v>
      </c>
      <c r="E514" s="572">
        <v>0</v>
      </c>
      <c r="F514" s="572">
        <v>0</v>
      </c>
      <c r="G514" s="572">
        <v>0</v>
      </c>
      <c r="H514" s="572">
        <v>0</v>
      </c>
      <c r="I514" s="573">
        <f>+E514+F514+G514+H514</f>
        <v>0</v>
      </c>
      <c r="J514" s="574" t="s">
        <v>4096</v>
      </c>
      <c r="K514" s="575"/>
    </row>
    <row r="515" spans="1:11" s="108" customFormat="1" x14ac:dyDescent="0.2">
      <c r="A515" s="294"/>
      <c r="B515" s="304"/>
      <c r="C515" s="837"/>
      <c r="D515" s="638"/>
      <c r="E515" s="639"/>
      <c r="F515" s="639"/>
      <c r="G515" s="639"/>
      <c r="H515" s="638"/>
      <c r="I515" s="640"/>
      <c r="J515" s="641"/>
      <c r="K515" s="642"/>
    </row>
    <row r="516" spans="1:11" s="108" customFormat="1" ht="28.5" x14ac:dyDescent="0.2">
      <c r="A516" s="299" t="s">
        <v>94</v>
      </c>
      <c r="B516" s="303" t="s">
        <v>1610</v>
      </c>
      <c r="C516" s="838">
        <v>1</v>
      </c>
      <c r="D516" s="643" t="s">
        <v>65</v>
      </c>
      <c r="E516" s="572">
        <v>10600.74</v>
      </c>
      <c r="F516" s="572">
        <v>87.46</v>
      </c>
      <c r="G516" s="572">
        <v>4583.42</v>
      </c>
      <c r="H516" s="572">
        <v>0</v>
      </c>
      <c r="I516" s="573">
        <f>+E516+F516+G516+H516</f>
        <v>15271.62</v>
      </c>
      <c r="J516" s="574">
        <f>I516*C516</f>
        <v>15271.62</v>
      </c>
      <c r="K516" s="575"/>
    </row>
    <row r="517" spans="1:11" s="108" customFormat="1" hidden="1" x14ac:dyDescent="0.2">
      <c r="A517" s="299"/>
      <c r="B517" s="303"/>
      <c r="C517" s="838"/>
      <c r="D517" s="643"/>
      <c r="E517" s="639"/>
      <c r="F517" s="639"/>
      <c r="G517" s="639"/>
      <c r="H517" s="638"/>
      <c r="I517" s="640"/>
      <c r="J517" s="641"/>
      <c r="K517" s="642"/>
    </row>
    <row r="518" spans="1:11" s="108" customFormat="1" hidden="1" x14ac:dyDescent="0.2">
      <c r="A518" s="299"/>
      <c r="B518" s="303"/>
      <c r="C518" s="838"/>
      <c r="D518" s="643"/>
      <c r="E518" s="639"/>
      <c r="F518" s="639"/>
      <c r="G518" s="639"/>
      <c r="H518" s="638"/>
      <c r="I518" s="640"/>
      <c r="J518" s="641"/>
      <c r="K518" s="642"/>
    </row>
    <row r="519" spans="1:11" s="108" customFormat="1" ht="18.75" customHeight="1" x14ac:dyDescent="0.2">
      <c r="A519" s="299"/>
      <c r="B519" s="303"/>
      <c r="C519" s="838"/>
      <c r="D519" s="643"/>
      <c r="E519" s="639"/>
      <c r="F519" s="639"/>
      <c r="G519" s="639"/>
      <c r="H519" s="638"/>
      <c r="I519" s="640"/>
      <c r="J519" s="641"/>
      <c r="K519" s="642"/>
    </row>
    <row r="520" spans="1:11" s="4" customFormat="1" ht="15.75" thickBot="1" x14ac:dyDescent="0.3">
      <c r="A520" s="291"/>
      <c r="B520" s="32" t="s">
        <v>111</v>
      </c>
      <c r="C520" s="836"/>
      <c r="D520" s="601"/>
      <c r="E520" s="602"/>
      <c r="F520" s="602"/>
      <c r="G520" s="602"/>
      <c r="H520" s="603"/>
      <c r="I520" s="604"/>
      <c r="J520" s="604">
        <f>SUM(J486:J518)</f>
        <v>426774.61</v>
      </c>
      <c r="K520" s="575">
        <v>14</v>
      </c>
    </row>
    <row r="521" spans="1:11" s="4" customFormat="1" ht="15" thickTop="1" x14ac:dyDescent="0.2">
      <c r="A521" s="41"/>
      <c r="B521" s="30"/>
      <c r="C521" s="835"/>
      <c r="D521" s="594"/>
      <c r="E521" s="598"/>
      <c r="F521" s="598"/>
      <c r="G521" s="598"/>
      <c r="H521" s="572"/>
      <c r="I521" s="599"/>
      <c r="J521" s="627"/>
      <c r="K521" s="575"/>
    </row>
    <row r="522" spans="1:11" s="4" customFormat="1" ht="15" x14ac:dyDescent="0.2">
      <c r="A522" s="41"/>
      <c r="B522" s="287" t="s">
        <v>1611</v>
      </c>
      <c r="C522" s="835"/>
      <c r="D522" s="594"/>
      <c r="E522" s="598"/>
      <c r="F522" s="598"/>
      <c r="G522" s="598"/>
      <c r="H522" s="572"/>
      <c r="I522" s="599"/>
      <c r="J522" s="627"/>
      <c r="K522" s="575"/>
    </row>
    <row r="523" spans="1:11" s="4" customFormat="1" x14ac:dyDescent="0.2">
      <c r="A523" s="41"/>
      <c r="B523" s="30"/>
      <c r="C523" s="835"/>
      <c r="D523" s="594"/>
      <c r="E523" s="598"/>
      <c r="F523" s="598"/>
      <c r="G523" s="598"/>
      <c r="H523" s="572"/>
      <c r="I523" s="599"/>
      <c r="J523" s="627"/>
      <c r="K523" s="575"/>
    </row>
    <row r="524" spans="1:11" s="4" customFormat="1" x14ac:dyDescent="0.2">
      <c r="A524" s="41"/>
      <c r="B524" s="288" t="s">
        <v>1612</v>
      </c>
      <c r="C524" s="835"/>
      <c r="D524" s="594"/>
      <c r="E524" s="598"/>
      <c r="F524" s="598"/>
      <c r="G524" s="598"/>
      <c r="H524" s="572"/>
      <c r="I524" s="599"/>
      <c r="J524" s="627"/>
      <c r="K524" s="575"/>
    </row>
    <row r="525" spans="1:11" s="4" customFormat="1" x14ac:dyDescent="0.2">
      <c r="A525" s="41"/>
      <c r="B525" s="288"/>
      <c r="C525" s="835"/>
      <c r="D525" s="594"/>
      <c r="E525" s="598"/>
      <c r="F525" s="598"/>
      <c r="G525" s="598"/>
      <c r="H525" s="572"/>
      <c r="I525" s="599"/>
      <c r="J525" s="627"/>
      <c r="K525" s="575"/>
    </row>
    <row r="526" spans="1:11" s="4" customFormat="1" ht="57" x14ac:dyDescent="0.2">
      <c r="A526" s="41"/>
      <c r="B526" s="288" t="s">
        <v>1613</v>
      </c>
      <c r="C526" s="835"/>
      <c r="D526" s="594"/>
      <c r="E526" s="598"/>
      <c r="F526" s="598"/>
      <c r="G526" s="598"/>
      <c r="H526" s="572"/>
      <c r="I526" s="599"/>
      <c r="J526" s="627"/>
      <c r="K526" s="575"/>
    </row>
    <row r="527" spans="1:11" s="4" customFormat="1" x14ac:dyDescent="0.2">
      <c r="A527" s="41"/>
      <c r="B527" s="288"/>
      <c r="C527" s="835"/>
      <c r="D527" s="594"/>
      <c r="E527" s="598"/>
      <c r="F527" s="598"/>
      <c r="G527" s="598"/>
      <c r="H527" s="572"/>
      <c r="I527" s="599"/>
      <c r="J527" s="627"/>
      <c r="K527" s="575"/>
    </row>
    <row r="528" spans="1:11" s="4" customFormat="1" x14ac:dyDescent="0.2">
      <c r="A528" s="41" t="s">
        <v>77</v>
      </c>
      <c r="B528" s="289" t="s">
        <v>1382</v>
      </c>
      <c r="C528" s="835">
        <v>3278</v>
      </c>
      <c r="D528" s="594" t="s">
        <v>98</v>
      </c>
      <c r="E528" s="572">
        <v>15.16</v>
      </c>
      <c r="F528" s="597">
        <v>1.08</v>
      </c>
      <c r="G528" s="597">
        <v>3.25</v>
      </c>
      <c r="H528" s="594">
        <v>2.17</v>
      </c>
      <c r="I528" s="573">
        <f>+E528+F528+G528+H528</f>
        <v>21.66</v>
      </c>
      <c r="J528" s="574">
        <f>I528*C528</f>
        <v>71001.48</v>
      </c>
      <c r="K528" s="575"/>
    </row>
    <row r="529" spans="1:11" s="4" customFormat="1" x14ac:dyDescent="0.2">
      <c r="A529" s="41"/>
      <c r="B529" s="292"/>
      <c r="C529" s="835"/>
      <c r="D529" s="594"/>
      <c r="E529" s="598"/>
      <c r="F529" s="598"/>
      <c r="G529" s="598"/>
      <c r="H529" s="572"/>
      <c r="I529" s="599"/>
      <c r="J529" s="627"/>
      <c r="K529" s="575"/>
    </row>
    <row r="530" spans="1:11" s="4" customFormat="1" x14ac:dyDescent="0.2">
      <c r="A530" s="41" t="s">
        <v>78</v>
      </c>
      <c r="B530" s="289" t="s">
        <v>3665</v>
      </c>
      <c r="C530" s="835">
        <v>753</v>
      </c>
      <c r="D530" s="594" t="s">
        <v>98</v>
      </c>
      <c r="E530" s="572">
        <v>18.8</v>
      </c>
      <c r="F530" s="597">
        <v>1.34</v>
      </c>
      <c r="G530" s="597">
        <v>4.03</v>
      </c>
      <c r="H530" s="594">
        <v>2.69</v>
      </c>
      <c r="I530" s="573">
        <f>+E530+F530+G530+H530</f>
        <v>26.86</v>
      </c>
      <c r="J530" s="574">
        <f>I530*C530</f>
        <v>20225.580000000002</v>
      </c>
      <c r="K530" s="575"/>
    </row>
    <row r="531" spans="1:11" s="4" customFormat="1" x14ac:dyDescent="0.2">
      <c r="A531" s="41"/>
      <c r="B531" s="292"/>
      <c r="C531" s="835"/>
      <c r="D531" s="594"/>
      <c r="E531" s="598"/>
      <c r="F531" s="598"/>
      <c r="G531" s="598"/>
      <c r="H531" s="572"/>
      <c r="I531" s="599"/>
      <c r="J531" s="627"/>
      <c r="K531" s="575"/>
    </row>
    <row r="532" spans="1:11" s="4" customFormat="1" x14ac:dyDescent="0.2">
      <c r="A532" s="41" t="s">
        <v>79</v>
      </c>
      <c r="B532" s="289" t="s">
        <v>3666</v>
      </c>
      <c r="C532" s="835">
        <v>998</v>
      </c>
      <c r="D532" s="594" t="s">
        <v>98</v>
      </c>
      <c r="E532" s="572">
        <v>20.36</v>
      </c>
      <c r="F532" s="597">
        <v>1.45</v>
      </c>
      <c r="G532" s="597">
        <v>4.3600000000000003</v>
      </c>
      <c r="H532" s="594">
        <v>2.91</v>
      </c>
      <c r="I532" s="573">
        <f>+E532+F532+G532+H532</f>
        <v>29.08</v>
      </c>
      <c r="J532" s="574">
        <f>I532*C532</f>
        <v>29021.84</v>
      </c>
      <c r="K532" s="575"/>
    </row>
    <row r="533" spans="1:11" s="4" customFormat="1" x14ac:dyDescent="0.2">
      <c r="A533" s="41"/>
      <c r="B533" s="292"/>
      <c r="C533" s="835"/>
      <c r="D533" s="594"/>
      <c r="E533" s="598"/>
      <c r="F533" s="598"/>
      <c r="G533" s="598"/>
      <c r="H533" s="572"/>
      <c r="I533" s="599"/>
      <c r="J533" s="627"/>
      <c r="K533" s="575"/>
    </row>
    <row r="534" spans="1:11" s="4" customFormat="1" x14ac:dyDescent="0.2">
      <c r="A534" s="41" t="s">
        <v>80</v>
      </c>
      <c r="B534" s="289" t="s">
        <v>3667</v>
      </c>
      <c r="C534" s="835">
        <v>228</v>
      </c>
      <c r="D534" s="594" t="s">
        <v>98</v>
      </c>
      <c r="E534" s="572">
        <v>23.19</v>
      </c>
      <c r="F534" s="597">
        <v>1.66</v>
      </c>
      <c r="G534" s="597">
        <v>4.97</v>
      </c>
      <c r="H534" s="594">
        <v>3.31</v>
      </c>
      <c r="I534" s="573">
        <f>+E534+F534+G534+H534</f>
        <v>33.130000000000003</v>
      </c>
      <c r="J534" s="574">
        <f>I534*C534</f>
        <v>7553.64</v>
      </c>
      <c r="K534" s="575"/>
    </row>
    <row r="535" spans="1:11" s="4" customFormat="1" x14ac:dyDescent="0.2">
      <c r="A535" s="41"/>
      <c r="B535" s="292"/>
      <c r="C535" s="835"/>
      <c r="D535" s="594"/>
      <c r="E535" s="598"/>
      <c r="F535" s="598"/>
      <c r="G535" s="598"/>
      <c r="H535" s="572"/>
      <c r="I535" s="599"/>
      <c r="J535" s="627"/>
      <c r="K535" s="575"/>
    </row>
    <row r="536" spans="1:11" s="4" customFormat="1" x14ac:dyDescent="0.2">
      <c r="A536" s="41" t="s">
        <v>81</v>
      </c>
      <c r="B536" s="289" t="s">
        <v>3668</v>
      </c>
      <c r="C536" s="835">
        <v>1407</v>
      </c>
      <c r="D536" s="594" t="s">
        <v>98</v>
      </c>
      <c r="E536" s="572">
        <v>35.99</v>
      </c>
      <c r="F536" s="597">
        <v>2.57</v>
      </c>
      <c r="G536" s="597">
        <v>7.71</v>
      </c>
      <c r="H536" s="594">
        <v>5.14</v>
      </c>
      <c r="I536" s="573">
        <f>+E536+F536+G536+H536</f>
        <v>51.41</v>
      </c>
      <c r="J536" s="574">
        <f>I536*C536</f>
        <v>72333.87</v>
      </c>
      <c r="K536" s="575"/>
    </row>
    <row r="537" spans="1:11" s="4" customFormat="1" x14ac:dyDescent="0.2">
      <c r="A537" s="41"/>
      <c r="B537" s="292"/>
      <c r="C537" s="835"/>
      <c r="D537" s="594"/>
      <c r="E537" s="598"/>
      <c r="F537" s="598"/>
      <c r="G537" s="598"/>
      <c r="H537" s="572"/>
      <c r="I537" s="599"/>
      <c r="J537" s="627"/>
      <c r="K537" s="575"/>
    </row>
    <row r="538" spans="1:11" s="4" customFormat="1" x14ac:dyDescent="0.2">
      <c r="A538" s="41" t="s">
        <v>92</v>
      </c>
      <c r="B538" s="289" t="s">
        <v>3669</v>
      </c>
      <c r="C538" s="835">
        <v>283</v>
      </c>
      <c r="D538" s="594" t="s">
        <v>98</v>
      </c>
      <c r="E538" s="572">
        <v>48.26</v>
      </c>
      <c r="F538" s="597">
        <v>3.45</v>
      </c>
      <c r="G538" s="597">
        <v>10.34</v>
      </c>
      <c r="H538" s="594">
        <v>6.89</v>
      </c>
      <c r="I538" s="573">
        <f>+E538+F538+G538+H538</f>
        <v>68.94</v>
      </c>
      <c r="J538" s="574">
        <f>I538*C538</f>
        <v>19510.02</v>
      </c>
      <c r="K538" s="575"/>
    </row>
    <row r="539" spans="1:11" s="4" customFormat="1" x14ac:dyDescent="0.2">
      <c r="A539" s="41"/>
      <c r="B539" s="292"/>
      <c r="C539" s="835"/>
      <c r="D539" s="594"/>
      <c r="E539" s="598"/>
      <c r="F539" s="598"/>
      <c r="G539" s="598"/>
      <c r="H539" s="572"/>
      <c r="I539" s="599"/>
      <c r="J539" s="627"/>
      <c r="K539" s="575"/>
    </row>
    <row r="540" spans="1:11" s="4" customFormat="1" x14ac:dyDescent="0.2">
      <c r="A540" s="41" t="s">
        <v>94</v>
      </c>
      <c r="B540" s="289" t="s">
        <v>3670</v>
      </c>
      <c r="C540" s="835">
        <v>518</v>
      </c>
      <c r="D540" s="594" t="s">
        <v>98</v>
      </c>
      <c r="E540" s="572">
        <v>58.98</v>
      </c>
      <c r="F540" s="597">
        <v>4.21</v>
      </c>
      <c r="G540" s="597">
        <v>12.64</v>
      </c>
      <c r="H540" s="594">
        <v>8.43</v>
      </c>
      <c r="I540" s="573">
        <f>+E540+F540+G540+H540</f>
        <v>84.26</v>
      </c>
      <c r="J540" s="574">
        <f>I540*C540</f>
        <v>43646.68</v>
      </c>
      <c r="K540" s="575"/>
    </row>
    <row r="541" spans="1:11" s="4" customFormat="1" x14ac:dyDescent="0.2">
      <c r="A541" s="41"/>
      <c r="B541" s="292"/>
      <c r="C541" s="835"/>
      <c r="D541" s="594"/>
      <c r="E541" s="598"/>
      <c r="F541" s="598"/>
      <c r="G541" s="598"/>
      <c r="H541" s="572"/>
      <c r="I541" s="599"/>
      <c r="J541" s="627"/>
      <c r="K541" s="575"/>
    </row>
    <row r="542" spans="1:11" s="4" customFormat="1" x14ac:dyDescent="0.2">
      <c r="A542" s="41" t="s">
        <v>96</v>
      </c>
      <c r="B542" s="289" t="s">
        <v>3671</v>
      </c>
      <c r="C542" s="835">
        <v>546</v>
      </c>
      <c r="D542" s="594" t="s">
        <v>98</v>
      </c>
      <c r="E542" s="572">
        <v>76.92</v>
      </c>
      <c r="F542" s="597">
        <v>5.49</v>
      </c>
      <c r="G542" s="597">
        <v>16.48</v>
      </c>
      <c r="H542" s="594">
        <v>10.99</v>
      </c>
      <c r="I542" s="573">
        <f>+E542+F542+G542+H542</f>
        <v>109.88</v>
      </c>
      <c r="J542" s="574">
        <f>I542*C542</f>
        <v>59994.48</v>
      </c>
      <c r="K542" s="575"/>
    </row>
    <row r="543" spans="1:11" s="4" customFormat="1" x14ac:dyDescent="0.2">
      <c r="A543" s="41"/>
      <c r="B543" s="292"/>
      <c r="C543" s="835"/>
      <c r="D543" s="594"/>
      <c r="E543" s="598"/>
      <c r="F543" s="598"/>
      <c r="G543" s="598"/>
      <c r="H543" s="572"/>
      <c r="I543" s="599"/>
      <c r="J543" s="627"/>
      <c r="K543" s="575"/>
    </row>
    <row r="544" spans="1:11" s="4" customFormat="1" x14ac:dyDescent="0.2">
      <c r="A544" s="41" t="s">
        <v>99</v>
      </c>
      <c r="B544" s="289" t="s">
        <v>3672</v>
      </c>
      <c r="C544" s="835">
        <v>195</v>
      </c>
      <c r="D544" s="594" t="s">
        <v>98</v>
      </c>
      <c r="E544" s="572">
        <v>98.37</v>
      </c>
      <c r="F544" s="597">
        <v>7.03</v>
      </c>
      <c r="G544" s="597">
        <v>21.08</v>
      </c>
      <c r="H544" s="594">
        <v>14.05</v>
      </c>
      <c r="I544" s="573">
        <f>+E544+F544+G544+H544</f>
        <v>140.53</v>
      </c>
      <c r="J544" s="574">
        <f>I544*C544</f>
        <v>27403.35</v>
      </c>
      <c r="K544" s="575"/>
    </row>
    <row r="545" spans="1:11" s="4" customFormat="1" x14ac:dyDescent="0.2">
      <c r="A545" s="41"/>
      <c r="B545" s="292"/>
      <c r="C545" s="835"/>
      <c r="D545" s="594"/>
      <c r="E545" s="598"/>
      <c r="F545" s="598"/>
      <c r="G545" s="598"/>
      <c r="H545" s="572"/>
      <c r="I545" s="599"/>
      <c r="J545" s="627"/>
      <c r="K545" s="575"/>
    </row>
    <row r="546" spans="1:11" s="4" customFormat="1" x14ac:dyDescent="0.2">
      <c r="A546" s="41" t="s">
        <v>101</v>
      </c>
      <c r="B546" s="289" t="s">
        <v>3673</v>
      </c>
      <c r="C546" s="835">
        <v>121</v>
      </c>
      <c r="D546" s="594" t="s">
        <v>98</v>
      </c>
      <c r="E546" s="572">
        <v>122.76</v>
      </c>
      <c r="F546" s="597">
        <v>8.77</v>
      </c>
      <c r="G546" s="597">
        <v>26.31</v>
      </c>
      <c r="H546" s="594">
        <v>17.54</v>
      </c>
      <c r="I546" s="573">
        <f>+E546+F546+G546+H546</f>
        <v>175.38</v>
      </c>
      <c r="J546" s="574">
        <f>I546*C546</f>
        <v>21220.98</v>
      </c>
      <c r="K546" s="575"/>
    </row>
    <row r="547" spans="1:11" s="4" customFormat="1" x14ac:dyDescent="0.2">
      <c r="A547" s="41"/>
      <c r="B547" s="292"/>
      <c r="C547" s="835"/>
      <c r="D547" s="594"/>
      <c r="E547" s="598"/>
      <c r="F547" s="598"/>
      <c r="G547" s="598"/>
      <c r="H547" s="572"/>
      <c r="I547" s="599"/>
      <c r="J547" s="627"/>
      <c r="K547" s="575"/>
    </row>
    <row r="548" spans="1:11" s="4" customFormat="1" x14ac:dyDescent="0.2">
      <c r="A548" s="41" t="s">
        <v>103</v>
      </c>
      <c r="B548" s="289" t="s">
        <v>1191</v>
      </c>
      <c r="C548" s="835">
        <v>214</v>
      </c>
      <c r="D548" s="594" t="s">
        <v>98</v>
      </c>
      <c r="E548" s="572">
        <v>177.86</v>
      </c>
      <c r="F548" s="597">
        <v>12.7</v>
      </c>
      <c r="G548" s="597">
        <v>38.11</v>
      </c>
      <c r="H548" s="594">
        <v>25.41</v>
      </c>
      <c r="I548" s="573">
        <f>+E548+F548+G548+H548</f>
        <v>254.08</v>
      </c>
      <c r="J548" s="574">
        <f>I548*C548</f>
        <v>54373.120000000003</v>
      </c>
      <c r="K548" s="575"/>
    </row>
    <row r="549" spans="1:11" s="4" customFormat="1" x14ac:dyDescent="0.2">
      <c r="A549" s="41"/>
      <c r="B549" s="30"/>
      <c r="C549" s="835"/>
      <c r="D549" s="594"/>
      <c r="E549" s="598"/>
      <c r="F549" s="598"/>
      <c r="G549" s="598"/>
      <c r="H549" s="572"/>
      <c r="I549" s="599"/>
      <c r="J549" s="627"/>
      <c r="K549" s="575"/>
    </row>
    <row r="550" spans="1:11" s="4" customFormat="1" x14ac:dyDescent="0.2">
      <c r="A550" s="41"/>
      <c r="B550" s="30"/>
      <c r="C550" s="835"/>
      <c r="D550" s="594"/>
      <c r="E550" s="598"/>
      <c r="F550" s="598"/>
      <c r="G550" s="598"/>
      <c r="H550" s="572"/>
      <c r="I550" s="599"/>
      <c r="J550" s="627"/>
      <c r="K550" s="575"/>
    </row>
    <row r="551" spans="1:11" s="4" customFormat="1" x14ac:dyDescent="0.2">
      <c r="A551" s="41"/>
      <c r="B551" s="30"/>
      <c r="C551" s="835"/>
      <c r="D551" s="594"/>
      <c r="E551" s="598"/>
      <c r="F551" s="598"/>
      <c r="G551" s="598"/>
      <c r="H551" s="572"/>
      <c r="I551" s="599"/>
      <c r="J551" s="627"/>
      <c r="K551" s="575"/>
    </row>
    <row r="552" spans="1:11" s="4" customFormat="1" x14ac:dyDescent="0.2">
      <c r="A552" s="41"/>
      <c r="B552" s="30"/>
      <c r="C552" s="835"/>
      <c r="D552" s="594"/>
      <c r="E552" s="598"/>
      <c r="F552" s="598"/>
      <c r="G552" s="598"/>
      <c r="H552" s="572"/>
      <c r="I552" s="599"/>
      <c r="J552" s="627"/>
      <c r="K552" s="575"/>
    </row>
    <row r="553" spans="1:11" s="4" customFormat="1" x14ac:dyDescent="0.2">
      <c r="A553" s="41"/>
      <c r="B553" s="30"/>
      <c r="C553" s="835"/>
      <c r="D553" s="594"/>
      <c r="E553" s="598"/>
      <c r="F553" s="598"/>
      <c r="G553" s="598"/>
      <c r="H553" s="572"/>
      <c r="I553" s="599"/>
      <c r="J553" s="627"/>
      <c r="K553" s="575"/>
    </row>
    <row r="554" spans="1:11" s="4" customFormat="1" hidden="1" x14ac:dyDescent="0.2">
      <c r="A554" s="41"/>
      <c r="B554" s="30"/>
      <c r="C554" s="835"/>
      <c r="D554" s="594"/>
      <c r="E554" s="598"/>
      <c r="F554" s="598"/>
      <c r="G554" s="598"/>
      <c r="H554" s="572"/>
      <c r="I554" s="599"/>
      <c r="J554" s="627"/>
      <c r="K554" s="575"/>
    </row>
    <row r="555" spans="1:11" s="4" customFormat="1" hidden="1" x14ac:dyDescent="0.2">
      <c r="A555" s="41"/>
      <c r="B555" s="30"/>
      <c r="C555" s="835"/>
      <c r="D555" s="594"/>
      <c r="E555" s="598"/>
      <c r="F555" s="598"/>
      <c r="G555" s="598"/>
      <c r="H555" s="572"/>
      <c r="I555" s="599"/>
      <c r="J555" s="627"/>
      <c r="K555" s="575"/>
    </row>
    <row r="556" spans="1:11" s="4" customFormat="1" ht="9.75" customHeight="1" x14ac:dyDescent="0.2">
      <c r="A556" s="41"/>
      <c r="B556" s="30"/>
      <c r="C556" s="835"/>
      <c r="D556" s="594"/>
      <c r="E556" s="598"/>
      <c r="F556" s="598"/>
      <c r="G556" s="598"/>
      <c r="H556" s="572"/>
      <c r="I556" s="599"/>
      <c r="J556" s="627"/>
      <c r="K556" s="575"/>
    </row>
    <row r="557" spans="1:11" s="8" customFormat="1" ht="15.75" thickBot="1" x14ac:dyDescent="0.3">
      <c r="A557" s="290"/>
      <c r="B557" s="32" t="s">
        <v>111</v>
      </c>
      <c r="C557" s="836"/>
      <c r="D557" s="601"/>
      <c r="E557" s="602"/>
      <c r="F557" s="602"/>
      <c r="G557" s="602"/>
      <c r="H557" s="603"/>
      <c r="I557" s="604"/>
      <c r="J557" s="604">
        <f>SUM(J521:J555)</f>
        <v>426285.04</v>
      </c>
      <c r="K557" s="617">
        <v>15</v>
      </c>
    </row>
    <row r="558" spans="1:11" s="4" customFormat="1" ht="15" thickTop="1" x14ac:dyDescent="0.2">
      <c r="A558" s="41"/>
      <c r="B558" s="30"/>
      <c r="C558" s="835"/>
      <c r="D558" s="594"/>
      <c r="E558" s="598"/>
      <c r="F558" s="598"/>
      <c r="G558" s="598"/>
      <c r="H558" s="572"/>
      <c r="I558" s="599"/>
      <c r="J558" s="627"/>
      <c r="K558" s="575"/>
    </row>
    <row r="559" spans="1:11" s="4" customFormat="1" ht="15" x14ac:dyDescent="0.2">
      <c r="A559" s="41"/>
      <c r="B559" s="287" t="s">
        <v>1614</v>
      </c>
      <c r="C559" s="835"/>
      <c r="D559" s="594"/>
      <c r="E559" s="598"/>
      <c r="F559" s="598"/>
      <c r="G559" s="598"/>
      <c r="H559" s="572"/>
      <c r="I559" s="599"/>
      <c r="J559" s="627"/>
      <c r="K559" s="575"/>
    </row>
    <row r="560" spans="1:11" s="4" customFormat="1" x14ac:dyDescent="0.2">
      <c r="A560" s="41"/>
      <c r="B560" s="30"/>
      <c r="C560" s="835"/>
      <c r="D560" s="594"/>
      <c r="E560" s="598"/>
      <c r="F560" s="598"/>
      <c r="G560" s="598"/>
      <c r="H560" s="572"/>
      <c r="I560" s="599"/>
      <c r="J560" s="627"/>
      <c r="K560" s="575"/>
    </row>
    <row r="561" spans="1:11" s="4" customFormat="1" x14ac:dyDescent="0.2">
      <c r="A561" s="41"/>
      <c r="B561" s="288" t="s">
        <v>1615</v>
      </c>
      <c r="C561" s="835"/>
      <c r="D561" s="594"/>
      <c r="E561" s="598"/>
      <c r="F561" s="598"/>
      <c r="G561" s="598"/>
      <c r="H561" s="572"/>
      <c r="I561" s="599"/>
      <c r="J561" s="627"/>
      <c r="K561" s="575"/>
    </row>
    <row r="562" spans="1:11" s="4" customFormat="1" x14ac:dyDescent="0.2">
      <c r="A562" s="41"/>
      <c r="B562" s="30"/>
      <c r="C562" s="835"/>
      <c r="D562" s="594"/>
      <c r="E562" s="598"/>
      <c r="F562" s="598"/>
      <c r="G562" s="598"/>
      <c r="H562" s="572"/>
      <c r="I562" s="599"/>
      <c r="J562" s="627"/>
      <c r="K562" s="575"/>
    </row>
    <row r="563" spans="1:11" s="4" customFormat="1" ht="60" customHeight="1" x14ac:dyDescent="0.2">
      <c r="A563" s="41"/>
      <c r="B563" s="288" t="s">
        <v>1616</v>
      </c>
      <c r="C563" s="835"/>
      <c r="D563" s="594"/>
      <c r="E563" s="598"/>
      <c r="F563" s="598"/>
      <c r="G563" s="598"/>
      <c r="H563" s="572"/>
      <c r="I563" s="599"/>
      <c r="J563" s="627"/>
      <c r="K563" s="575"/>
    </row>
    <row r="564" spans="1:11" s="4" customFormat="1" x14ac:dyDescent="0.2">
      <c r="A564" s="41"/>
      <c r="B564" s="30"/>
      <c r="C564" s="835"/>
      <c r="D564" s="594"/>
      <c r="E564" s="598"/>
      <c r="F564" s="598"/>
      <c r="G564" s="598"/>
      <c r="H564" s="572"/>
      <c r="I564" s="599"/>
      <c r="J564" s="627"/>
      <c r="K564" s="575"/>
    </row>
    <row r="565" spans="1:11" s="4" customFormat="1" x14ac:dyDescent="0.2">
      <c r="A565" s="41" t="s">
        <v>77</v>
      </c>
      <c r="B565" s="289" t="s">
        <v>3674</v>
      </c>
      <c r="C565" s="835">
        <v>8</v>
      </c>
      <c r="D565" s="594" t="s">
        <v>98</v>
      </c>
      <c r="E565" s="572">
        <v>246.94</v>
      </c>
      <c r="F565" s="597">
        <v>17.64</v>
      </c>
      <c r="G565" s="597">
        <v>52.92</v>
      </c>
      <c r="H565" s="594">
        <v>35.28</v>
      </c>
      <c r="I565" s="573">
        <f>+E565+F565+G565+H565</f>
        <v>352.78</v>
      </c>
      <c r="J565" s="574">
        <f>I565*C565</f>
        <v>2822.24</v>
      </c>
      <c r="K565" s="575"/>
    </row>
    <row r="566" spans="1:11" s="4" customFormat="1" x14ac:dyDescent="0.2">
      <c r="A566" s="41"/>
      <c r="B566" s="289"/>
      <c r="C566" s="835"/>
      <c r="D566" s="594"/>
      <c r="E566" s="598"/>
      <c r="F566" s="598"/>
      <c r="G566" s="598"/>
      <c r="H566" s="572"/>
      <c r="I566" s="599"/>
      <c r="J566" s="627"/>
      <c r="K566" s="575"/>
    </row>
    <row r="567" spans="1:11" s="4" customFormat="1" x14ac:dyDescent="0.2">
      <c r="A567" s="41" t="s">
        <v>78</v>
      </c>
      <c r="B567" s="289" t="s">
        <v>3675</v>
      </c>
      <c r="C567" s="835">
        <v>51</v>
      </c>
      <c r="D567" s="594" t="s">
        <v>98</v>
      </c>
      <c r="E567" s="572">
        <v>323.33</v>
      </c>
      <c r="F567" s="597">
        <v>23.09</v>
      </c>
      <c r="G567" s="597">
        <v>69.28</v>
      </c>
      <c r="H567" s="594">
        <v>46.19</v>
      </c>
      <c r="I567" s="573">
        <f>+E567+F567+G567+H567</f>
        <v>461.89</v>
      </c>
      <c r="J567" s="574">
        <f>I567*C567</f>
        <v>23556.39</v>
      </c>
      <c r="K567" s="575"/>
    </row>
    <row r="568" spans="1:11" s="4" customFormat="1" x14ac:dyDescent="0.2">
      <c r="A568" s="41"/>
      <c r="B568" s="292"/>
      <c r="C568" s="835"/>
      <c r="D568" s="594"/>
      <c r="E568" s="598"/>
      <c r="F568" s="598"/>
      <c r="G568" s="598"/>
      <c r="H568" s="572"/>
      <c r="I568" s="599"/>
      <c r="J568" s="627"/>
      <c r="K568" s="575"/>
    </row>
    <row r="569" spans="1:11" s="4" customFormat="1" x14ac:dyDescent="0.2">
      <c r="A569" s="41" t="s">
        <v>79</v>
      </c>
      <c r="B569" s="289" t="s">
        <v>3676</v>
      </c>
      <c r="C569" s="835">
        <v>169</v>
      </c>
      <c r="D569" s="594" t="s">
        <v>98</v>
      </c>
      <c r="E569" s="572">
        <v>397.7</v>
      </c>
      <c r="F569" s="597">
        <v>28.41</v>
      </c>
      <c r="G569" s="597">
        <v>85.22</v>
      </c>
      <c r="H569" s="594">
        <v>56.81</v>
      </c>
      <c r="I569" s="573">
        <f>+E569+F569+G569+H569</f>
        <v>568.14</v>
      </c>
      <c r="J569" s="574">
        <f>I569*C569</f>
        <v>96015.66</v>
      </c>
      <c r="K569" s="575"/>
    </row>
    <row r="570" spans="1:11" s="4" customFormat="1" x14ac:dyDescent="0.2">
      <c r="A570" s="41"/>
      <c r="B570" s="288"/>
      <c r="C570" s="835"/>
      <c r="D570" s="594"/>
      <c r="E570" s="598"/>
      <c r="F570" s="598"/>
      <c r="G570" s="598"/>
      <c r="H570" s="572"/>
      <c r="I570" s="599"/>
      <c r="J570" s="627"/>
      <c r="K570" s="575"/>
    </row>
    <row r="571" spans="1:11" s="4" customFormat="1" x14ac:dyDescent="0.2">
      <c r="A571" s="41"/>
      <c r="B571" s="293" t="s">
        <v>1617</v>
      </c>
      <c r="C571" s="835"/>
      <c r="D571" s="594"/>
      <c r="E571" s="598"/>
      <c r="F571" s="598"/>
      <c r="G571" s="598"/>
      <c r="H571" s="572"/>
      <c r="I571" s="599"/>
      <c r="J571" s="627"/>
      <c r="K571" s="575"/>
    </row>
    <row r="572" spans="1:11" s="4" customFormat="1" x14ac:dyDescent="0.2">
      <c r="A572" s="41"/>
      <c r="B572" s="30"/>
      <c r="C572" s="835"/>
      <c r="D572" s="594"/>
      <c r="E572" s="598"/>
      <c r="F572" s="598"/>
      <c r="G572" s="598"/>
      <c r="H572" s="572"/>
      <c r="I572" s="599"/>
      <c r="J572" s="627"/>
      <c r="K572" s="575"/>
    </row>
    <row r="573" spans="1:11" s="4" customFormat="1" ht="48" customHeight="1" x14ac:dyDescent="0.2">
      <c r="A573" s="41"/>
      <c r="B573" s="293" t="s">
        <v>1618</v>
      </c>
      <c r="C573" s="835"/>
      <c r="D573" s="594"/>
      <c r="E573" s="598"/>
      <c r="F573" s="598"/>
      <c r="G573" s="598"/>
      <c r="H573" s="572"/>
      <c r="I573" s="599"/>
      <c r="J573" s="627"/>
      <c r="K573" s="575"/>
    </row>
    <row r="574" spans="1:11" s="4" customFormat="1" ht="9" customHeight="1" x14ac:dyDescent="0.2">
      <c r="A574" s="41"/>
      <c r="B574" s="30"/>
      <c r="C574" s="835"/>
      <c r="D574" s="594"/>
      <c r="E574" s="598"/>
      <c r="F574" s="598"/>
      <c r="G574" s="598"/>
      <c r="H574" s="572"/>
      <c r="I574" s="599"/>
      <c r="J574" s="627"/>
      <c r="K574" s="575"/>
    </row>
    <row r="575" spans="1:11" s="4" customFormat="1" x14ac:dyDescent="0.2">
      <c r="A575" s="41" t="s">
        <v>80</v>
      </c>
      <c r="B575" s="292" t="s">
        <v>1194</v>
      </c>
      <c r="C575" s="835">
        <v>4</v>
      </c>
      <c r="D575" s="594" t="s">
        <v>1619</v>
      </c>
      <c r="E575" s="572">
        <v>1878.55</v>
      </c>
      <c r="F575" s="597">
        <v>134.18</v>
      </c>
      <c r="G575" s="597">
        <v>402.55</v>
      </c>
      <c r="H575" s="594">
        <v>268.36</v>
      </c>
      <c r="I575" s="573">
        <f>+E575+F575+G575+H575</f>
        <v>2683.64</v>
      </c>
      <c r="J575" s="574">
        <f>I575*C575</f>
        <v>10734.56</v>
      </c>
      <c r="K575" s="575"/>
    </row>
    <row r="576" spans="1:11" s="4" customFormat="1" x14ac:dyDescent="0.2">
      <c r="A576" s="41"/>
      <c r="B576" s="292"/>
      <c r="C576" s="835"/>
      <c r="D576" s="594"/>
      <c r="E576" s="598"/>
      <c r="F576" s="598"/>
      <c r="G576" s="598"/>
      <c r="H576" s="572"/>
      <c r="I576" s="599"/>
      <c r="J576" s="627"/>
      <c r="K576" s="575"/>
    </row>
    <row r="577" spans="1:11" s="4" customFormat="1" x14ac:dyDescent="0.2">
      <c r="A577" s="41" t="s">
        <v>81</v>
      </c>
      <c r="B577" s="292" t="s">
        <v>1192</v>
      </c>
      <c r="C577" s="835">
        <v>2</v>
      </c>
      <c r="D577" s="594" t="s">
        <v>1619</v>
      </c>
      <c r="E577" s="572">
        <v>3120.99</v>
      </c>
      <c r="F577" s="597">
        <v>222.93</v>
      </c>
      <c r="G577" s="597">
        <v>668.78</v>
      </c>
      <c r="H577" s="594">
        <v>445.86</v>
      </c>
      <c r="I577" s="573">
        <f>+E577+F577+G577+H577</f>
        <v>4458.5600000000004</v>
      </c>
      <c r="J577" s="574">
        <f>I577*C577</f>
        <v>8917.1200000000008</v>
      </c>
      <c r="K577" s="575"/>
    </row>
    <row r="578" spans="1:11" s="4" customFormat="1" x14ac:dyDescent="0.2">
      <c r="A578" s="41"/>
      <c r="B578" s="292"/>
      <c r="C578" s="835"/>
      <c r="D578" s="594"/>
      <c r="E578" s="598"/>
      <c r="F578" s="598"/>
      <c r="G578" s="598"/>
      <c r="H578" s="572"/>
      <c r="I578" s="599"/>
      <c r="J578" s="627"/>
      <c r="K578" s="575"/>
    </row>
    <row r="579" spans="1:11" s="4" customFormat="1" x14ac:dyDescent="0.2">
      <c r="A579" s="41" t="s">
        <v>92</v>
      </c>
      <c r="B579" s="292" t="s">
        <v>1620</v>
      </c>
      <c r="C579" s="835">
        <v>2</v>
      </c>
      <c r="D579" s="594" t="s">
        <v>1619</v>
      </c>
      <c r="E579" s="572">
        <v>6947.74</v>
      </c>
      <c r="F579" s="597">
        <v>496.27</v>
      </c>
      <c r="G579" s="597">
        <v>1488.8</v>
      </c>
      <c r="H579" s="594">
        <v>992.53</v>
      </c>
      <c r="I579" s="573">
        <f>+E579+F579+G579+H579</f>
        <v>9925.34</v>
      </c>
      <c r="J579" s="574">
        <f>I579*C579</f>
        <v>19850.68</v>
      </c>
      <c r="K579" s="575"/>
    </row>
    <row r="580" spans="1:11" s="4" customFormat="1" x14ac:dyDescent="0.2">
      <c r="A580" s="41"/>
      <c r="B580" s="292"/>
      <c r="C580" s="835"/>
      <c r="D580" s="594"/>
      <c r="E580" s="598"/>
      <c r="F580" s="598"/>
      <c r="G580" s="598"/>
      <c r="H580" s="572"/>
      <c r="I580" s="599"/>
      <c r="J580" s="627"/>
      <c r="K580" s="575"/>
    </row>
    <row r="581" spans="1:11" s="4" customFormat="1" x14ac:dyDescent="0.2">
      <c r="A581" s="41"/>
      <c r="B581" s="305"/>
      <c r="C581" s="835"/>
      <c r="D581" s="594"/>
      <c r="E581" s="598"/>
      <c r="F581" s="598"/>
      <c r="G581" s="598"/>
      <c r="H581" s="572"/>
      <c r="I581" s="599"/>
      <c r="J581" s="627"/>
      <c r="K581" s="575"/>
    </row>
    <row r="582" spans="1:11" s="4" customFormat="1" x14ac:dyDescent="0.2">
      <c r="A582" s="306"/>
      <c r="B582" s="307"/>
      <c r="C582" s="842"/>
      <c r="D582" s="651"/>
      <c r="E582" s="598"/>
      <c r="F582" s="598"/>
      <c r="G582" s="598"/>
      <c r="H582" s="572"/>
      <c r="I582" s="599"/>
      <c r="J582" s="627"/>
      <c r="K582" s="575"/>
    </row>
    <row r="583" spans="1:11" s="4" customFormat="1" x14ac:dyDescent="0.2">
      <c r="A583" s="306"/>
      <c r="B583" s="307"/>
      <c r="C583" s="842"/>
      <c r="D583" s="651"/>
      <c r="E583" s="598"/>
      <c r="F583" s="598"/>
      <c r="G583" s="598"/>
      <c r="H583" s="572"/>
      <c r="I583" s="599"/>
      <c r="J583" s="627"/>
      <c r="K583" s="575"/>
    </row>
    <row r="584" spans="1:11" s="4" customFormat="1" x14ac:dyDescent="0.2">
      <c r="A584" s="306"/>
      <c r="B584" s="307"/>
      <c r="C584" s="842"/>
      <c r="D584" s="651"/>
      <c r="E584" s="598"/>
      <c r="F584" s="598"/>
      <c r="G584" s="598"/>
      <c r="H584" s="572"/>
      <c r="I584" s="599"/>
      <c r="J584" s="627"/>
      <c r="K584" s="575"/>
    </row>
    <row r="585" spans="1:11" s="4" customFormat="1" x14ac:dyDescent="0.2">
      <c r="A585" s="306"/>
      <c r="B585" s="308"/>
      <c r="C585" s="842"/>
      <c r="D585" s="651"/>
      <c r="E585" s="598"/>
      <c r="F585" s="598"/>
      <c r="G585" s="598"/>
      <c r="H585" s="572"/>
      <c r="I585" s="599"/>
      <c r="J585" s="627"/>
      <c r="K585" s="575"/>
    </row>
    <row r="586" spans="1:11" s="4" customFormat="1" x14ac:dyDescent="0.2">
      <c r="A586" s="309"/>
      <c r="B586" s="307"/>
      <c r="C586" s="842"/>
      <c r="D586" s="651"/>
      <c r="E586" s="598"/>
      <c r="F586" s="598"/>
      <c r="G586" s="598"/>
      <c r="H586" s="572"/>
      <c r="I586" s="599"/>
      <c r="J586" s="627"/>
      <c r="K586" s="575"/>
    </row>
    <row r="587" spans="1:11" s="4" customFormat="1" hidden="1" x14ac:dyDescent="0.2">
      <c r="A587" s="28"/>
      <c r="B587" s="305"/>
      <c r="C587" s="835"/>
      <c r="D587" s="594"/>
      <c r="E587" s="598"/>
      <c r="F587" s="598"/>
      <c r="G587" s="598"/>
      <c r="H587" s="572"/>
      <c r="I587" s="599"/>
      <c r="J587" s="627"/>
      <c r="K587" s="575"/>
    </row>
    <row r="588" spans="1:11" s="4" customFormat="1" hidden="1" x14ac:dyDescent="0.2">
      <c r="A588" s="41"/>
      <c r="B588" s="305"/>
      <c r="C588" s="835"/>
      <c r="D588" s="594"/>
      <c r="E588" s="598"/>
      <c r="F588" s="598"/>
      <c r="G588" s="598"/>
      <c r="H588" s="572"/>
      <c r="I588" s="599"/>
      <c r="J588" s="627"/>
      <c r="K588" s="575"/>
    </row>
    <row r="589" spans="1:11" s="4" customFormat="1" x14ac:dyDescent="0.2">
      <c r="A589" s="41"/>
      <c r="B589" s="305"/>
      <c r="C589" s="835"/>
      <c r="D589" s="594"/>
      <c r="E589" s="598"/>
      <c r="F589" s="598"/>
      <c r="G589" s="598"/>
      <c r="H589" s="572"/>
      <c r="I589" s="599"/>
      <c r="J589" s="627"/>
      <c r="K589" s="575"/>
    </row>
    <row r="590" spans="1:11" s="4" customFormat="1" x14ac:dyDescent="0.2">
      <c r="A590" s="41"/>
      <c r="B590" s="305"/>
      <c r="C590" s="835"/>
      <c r="D590" s="594"/>
      <c r="E590" s="598"/>
      <c r="F590" s="598"/>
      <c r="G590" s="598"/>
      <c r="H590" s="572"/>
      <c r="I590" s="599"/>
      <c r="J590" s="627"/>
      <c r="K590" s="575"/>
    </row>
    <row r="591" spans="1:11" s="4" customFormat="1" ht="7.5" customHeight="1" x14ac:dyDescent="0.2">
      <c r="A591" s="41"/>
      <c r="B591" s="305"/>
      <c r="C591" s="835"/>
      <c r="D591" s="594"/>
      <c r="E591" s="598"/>
      <c r="F591" s="598"/>
      <c r="G591" s="598"/>
      <c r="H591" s="572"/>
      <c r="I591" s="599"/>
      <c r="J591" s="627"/>
      <c r="K591" s="575"/>
    </row>
    <row r="592" spans="1:11" s="8" customFormat="1" ht="15.75" thickBot="1" x14ac:dyDescent="0.3">
      <c r="A592" s="290"/>
      <c r="B592" s="32" t="s">
        <v>111</v>
      </c>
      <c r="C592" s="836"/>
      <c r="D592" s="601"/>
      <c r="E592" s="602"/>
      <c r="F592" s="602"/>
      <c r="G592" s="602"/>
      <c r="H592" s="603"/>
      <c r="I592" s="604"/>
      <c r="J592" s="604">
        <f>SUM(J558:J590)</f>
        <v>161896.65</v>
      </c>
      <c r="K592" s="617">
        <v>16</v>
      </c>
    </row>
    <row r="593" spans="1:11" s="4" customFormat="1" ht="15" thickTop="1" x14ac:dyDescent="0.2">
      <c r="A593" s="41"/>
      <c r="B593" s="305"/>
      <c r="C593" s="835"/>
      <c r="D593" s="594"/>
      <c r="E593" s="598"/>
      <c r="F593" s="598"/>
      <c r="G593" s="598"/>
      <c r="H593" s="572"/>
      <c r="I593" s="599"/>
      <c r="J593" s="627"/>
      <c r="K593" s="575"/>
    </row>
    <row r="594" spans="1:11" s="4" customFormat="1" ht="15" x14ac:dyDescent="0.2">
      <c r="A594" s="41"/>
      <c r="B594" s="287" t="s">
        <v>1614</v>
      </c>
      <c r="C594" s="835"/>
      <c r="D594" s="594"/>
      <c r="E594" s="598"/>
      <c r="F594" s="598"/>
      <c r="G594" s="598"/>
      <c r="H594" s="572"/>
      <c r="I594" s="599"/>
      <c r="J594" s="627"/>
      <c r="K594" s="575"/>
    </row>
    <row r="595" spans="1:11" s="4" customFormat="1" x14ac:dyDescent="0.2">
      <c r="A595" s="41"/>
      <c r="B595" s="305"/>
      <c r="C595" s="835"/>
      <c r="D595" s="594"/>
      <c r="E595" s="598"/>
      <c r="F595" s="598"/>
      <c r="G595" s="598"/>
      <c r="H595" s="572"/>
      <c r="I595" s="599"/>
      <c r="J595" s="627"/>
      <c r="K595" s="575"/>
    </row>
    <row r="596" spans="1:11" s="4" customFormat="1" x14ac:dyDescent="0.2">
      <c r="A596" s="41"/>
      <c r="B596" s="288" t="s">
        <v>1621</v>
      </c>
      <c r="C596" s="835"/>
      <c r="D596" s="594"/>
      <c r="E596" s="598"/>
      <c r="F596" s="598"/>
      <c r="G596" s="598"/>
      <c r="H596" s="572"/>
      <c r="I596" s="599"/>
      <c r="J596" s="627"/>
      <c r="K596" s="575"/>
    </row>
    <row r="597" spans="1:11" s="4" customFormat="1" x14ac:dyDescent="0.2">
      <c r="A597" s="41"/>
      <c r="B597" s="288"/>
      <c r="C597" s="835"/>
      <c r="D597" s="594"/>
      <c r="E597" s="598"/>
      <c r="F597" s="598"/>
      <c r="G597" s="598"/>
      <c r="H597" s="572"/>
      <c r="I597" s="599"/>
      <c r="J597" s="627"/>
      <c r="K597" s="575"/>
    </row>
    <row r="598" spans="1:11" s="4" customFormat="1" ht="42.75" x14ac:dyDescent="0.2">
      <c r="A598" s="41"/>
      <c r="B598" s="288" t="s">
        <v>1622</v>
      </c>
      <c r="C598" s="835"/>
      <c r="D598" s="594"/>
      <c r="E598" s="598"/>
      <c r="F598" s="598"/>
      <c r="G598" s="598"/>
      <c r="H598" s="572"/>
      <c r="I598" s="599"/>
      <c r="J598" s="627"/>
      <c r="K598" s="575"/>
    </row>
    <row r="599" spans="1:11" s="4" customFormat="1" x14ac:dyDescent="0.2">
      <c r="A599" s="41"/>
      <c r="B599" s="305"/>
      <c r="C599" s="835"/>
      <c r="D599" s="594"/>
      <c r="E599" s="598"/>
      <c r="F599" s="598"/>
      <c r="G599" s="598"/>
      <c r="H599" s="572"/>
      <c r="I599" s="599"/>
      <c r="J599" s="627"/>
      <c r="K599" s="575"/>
    </row>
    <row r="600" spans="1:11" s="4" customFormat="1" x14ac:dyDescent="0.2">
      <c r="A600" s="41" t="s">
        <v>77</v>
      </c>
      <c r="B600" s="289" t="s">
        <v>1382</v>
      </c>
      <c r="C600" s="835">
        <v>1374</v>
      </c>
      <c r="D600" s="594" t="s">
        <v>98</v>
      </c>
      <c r="E600" s="572">
        <v>10.82</v>
      </c>
      <c r="F600" s="597">
        <v>0.77</v>
      </c>
      <c r="G600" s="597">
        <v>2.3199999999999998</v>
      </c>
      <c r="H600" s="594">
        <v>1.55</v>
      </c>
      <c r="I600" s="573">
        <f>+E600+F600+G600+H600</f>
        <v>15.46</v>
      </c>
      <c r="J600" s="574">
        <f>I600*C600</f>
        <v>21242.04</v>
      </c>
      <c r="K600" s="575"/>
    </row>
    <row r="601" spans="1:11" s="4" customFormat="1" x14ac:dyDescent="0.2">
      <c r="A601" s="41"/>
      <c r="B601" s="292"/>
      <c r="C601" s="835"/>
      <c r="D601" s="594"/>
      <c r="E601" s="598"/>
      <c r="F601" s="598"/>
      <c r="G601" s="598"/>
      <c r="H601" s="572"/>
      <c r="I601" s="599"/>
      <c r="J601" s="627"/>
      <c r="K601" s="575"/>
    </row>
    <row r="602" spans="1:11" s="4" customFormat="1" x14ac:dyDescent="0.2">
      <c r="A602" s="41" t="s">
        <v>78</v>
      </c>
      <c r="B602" s="289" t="s">
        <v>3665</v>
      </c>
      <c r="C602" s="835">
        <v>559</v>
      </c>
      <c r="D602" s="594" t="s">
        <v>98</v>
      </c>
      <c r="E602" s="572">
        <v>11.55</v>
      </c>
      <c r="F602" s="597">
        <v>0.83</v>
      </c>
      <c r="G602" s="597">
        <v>2.48</v>
      </c>
      <c r="H602" s="594">
        <v>1.65</v>
      </c>
      <c r="I602" s="573">
        <f>+E602+F602+G602+H602</f>
        <v>16.510000000000002</v>
      </c>
      <c r="J602" s="574">
        <f>I602*C602</f>
        <v>9229.09</v>
      </c>
      <c r="K602" s="575"/>
    </row>
    <row r="603" spans="1:11" s="4" customFormat="1" x14ac:dyDescent="0.2">
      <c r="A603" s="41"/>
      <c r="B603" s="292"/>
      <c r="C603" s="835"/>
      <c r="D603" s="594"/>
      <c r="E603" s="598"/>
      <c r="F603" s="598"/>
      <c r="G603" s="598"/>
      <c r="H603" s="572"/>
      <c r="I603" s="599"/>
      <c r="J603" s="627"/>
      <c r="K603" s="575"/>
    </row>
    <row r="604" spans="1:11" s="4" customFormat="1" x14ac:dyDescent="0.2">
      <c r="A604" s="41" t="s">
        <v>79</v>
      </c>
      <c r="B604" s="289" t="s">
        <v>3666</v>
      </c>
      <c r="C604" s="835">
        <v>420</v>
      </c>
      <c r="D604" s="594" t="s">
        <v>98</v>
      </c>
      <c r="E604" s="572">
        <v>12.31</v>
      </c>
      <c r="F604" s="597">
        <v>0.88</v>
      </c>
      <c r="G604" s="597">
        <v>2.64</v>
      </c>
      <c r="H604" s="594">
        <v>1.76</v>
      </c>
      <c r="I604" s="573">
        <f>+E604+F604+G604+H604</f>
        <v>17.59</v>
      </c>
      <c r="J604" s="574">
        <f>I604*C604</f>
        <v>7387.8</v>
      </c>
      <c r="K604" s="575"/>
    </row>
    <row r="605" spans="1:11" s="4" customFormat="1" x14ac:dyDescent="0.2">
      <c r="A605" s="41"/>
      <c r="B605" s="292"/>
      <c r="C605" s="835"/>
      <c r="D605" s="594"/>
      <c r="E605" s="598"/>
      <c r="F605" s="598"/>
      <c r="G605" s="598"/>
      <c r="H605" s="572"/>
      <c r="I605" s="599"/>
      <c r="J605" s="627"/>
      <c r="K605" s="575"/>
    </row>
    <row r="606" spans="1:11" s="4" customFormat="1" x14ac:dyDescent="0.2">
      <c r="A606" s="41" t="s">
        <v>80</v>
      </c>
      <c r="B606" s="289" t="s">
        <v>3667</v>
      </c>
      <c r="C606" s="835">
        <v>10</v>
      </c>
      <c r="D606" s="594" t="s">
        <v>98</v>
      </c>
      <c r="E606" s="572">
        <v>13.33</v>
      </c>
      <c r="F606" s="597">
        <v>0.95</v>
      </c>
      <c r="G606" s="597">
        <v>2.86</v>
      </c>
      <c r="H606" s="594">
        <v>1.9</v>
      </c>
      <c r="I606" s="573">
        <f>+E606+F606+G606+H606</f>
        <v>19.04</v>
      </c>
      <c r="J606" s="574">
        <f>I606*C606</f>
        <v>190.4</v>
      </c>
      <c r="K606" s="575"/>
    </row>
    <row r="607" spans="1:11" s="4" customFormat="1" x14ac:dyDescent="0.2">
      <c r="A607" s="41"/>
      <c r="B607" s="292"/>
      <c r="C607" s="835"/>
      <c r="D607" s="594"/>
      <c r="E607" s="598"/>
      <c r="F607" s="598"/>
      <c r="G607" s="598"/>
      <c r="H607" s="572"/>
      <c r="I607" s="599"/>
      <c r="J607" s="627"/>
      <c r="K607" s="575"/>
    </row>
    <row r="608" spans="1:11" s="4" customFormat="1" x14ac:dyDescent="0.2">
      <c r="A608" s="41" t="s">
        <v>81</v>
      </c>
      <c r="B608" s="289" t="s">
        <v>3668</v>
      </c>
      <c r="C608" s="835">
        <v>9</v>
      </c>
      <c r="D608" s="594" t="s">
        <v>98</v>
      </c>
      <c r="E608" s="572">
        <v>19.28</v>
      </c>
      <c r="F608" s="597">
        <v>1.38</v>
      </c>
      <c r="G608" s="597">
        <v>4.13</v>
      </c>
      <c r="H608" s="594">
        <v>2.75</v>
      </c>
      <c r="I608" s="573">
        <f>+E608+F608+G608+H608</f>
        <v>27.54</v>
      </c>
      <c r="J608" s="574">
        <f>I608*C608</f>
        <v>247.86</v>
      </c>
      <c r="K608" s="575"/>
    </row>
    <row r="609" spans="1:11" s="4" customFormat="1" x14ac:dyDescent="0.2">
      <c r="A609" s="41"/>
      <c r="B609" s="292"/>
      <c r="C609" s="835"/>
      <c r="D609" s="594"/>
      <c r="E609" s="598"/>
      <c r="F609" s="598"/>
      <c r="G609" s="598"/>
      <c r="H609" s="572"/>
      <c r="I609" s="599"/>
      <c r="J609" s="627"/>
      <c r="K609" s="575"/>
    </row>
    <row r="610" spans="1:11" s="4" customFormat="1" x14ac:dyDescent="0.2">
      <c r="A610" s="41"/>
      <c r="B610" s="30"/>
      <c r="C610" s="835"/>
      <c r="D610" s="594"/>
      <c r="E610" s="598"/>
      <c r="F610" s="598"/>
      <c r="G610" s="598"/>
      <c r="H610" s="572"/>
      <c r="I610" s="599"/>
      <c r="J610" s="627"/>
      <c r="K610" s="575"/>
    </row>
    <row r="611" spans="1:11" s="4" customFormat="1" x14ac:dyDescent="0.2">
      <c r="A611" s="41"/>
      <c r="B611" s="30"/>
      <c r="C611" s="835"/>
      <c r="D611" s="594"/>
      <c r="E611" s="598"/>
      <c r="F611" s="598"/>
      <c r="G611" s="598"/>
      <c r="H611" s="572"/>
      <c r="I611" s="599"/>
      <c r="J611" s="627"/>
      <c r="K611" s="575"/>
    </row>
    <row r="612" spans="1:11" s="4" customFormat="1" x14ac:dyDescent="0.2">
      <c r="A612" s="41"/>
      <c r="B612" s="30"/>
      <c r="C612" s="835"/>
      <c r="D612" s="594"/>
      <c r="E612" s="598"/>
      <c r="F612" s="598"/>
      <c r="G612" s="598"/>
      <c r="H612" s="572"/>
      <c r="I612" s="599"/>
      <c r="J612" s="627"/>
      <c r="K612" s="575"/>
    </row>
    <row r="613" spans="1:11" s="4" customFormat="1" x14ac:dyDescent="0.2">
      <c r="A613" s="41"/>
      <c r="B613" s="30"/>
      <c r="C613" s="835"/>
      <c r="D613" s="594"/>
      <c r="E613" s="598"/>
      <c r="F613" s="598"/>
      <c r="G613" s="598"/>
      <c r="H613" s="572"/>
      <c r="I613" s="599"/>
      <c r="J613" s="627"/>
      <c r="K613" s="575"/>
    </row>
    <row r="614" spans="1:11" s="4" customFormat="1" x14ac:dyDescent="0.2">
      <c r="A614" s="41"/>
      <c r="B614" s="30"/>
      <c r="C614" s="835"/>
      <c r="D614" s="594"/>
      <c r="E614" s="598"/>
      <c r="F614" s="598"/>
      <c r="G614" s="598"/>
      <c r="H614" s="572"/>
      <c r="I614" s="599"/>
      <c r="J614" s="627"/>
      <c r="K614" s="575"/>
    </row>
    <row r="615" spans="1:11" s="4" customFormat="1" x14ac:dyDescent="0.2">
      <c r="A615" s="41"/>
      <c r="B615" s="30"/>
      <c r="C615" s="835"/>
      <c r="D615" s="594"/>
      <c r="E615" s="598"/>
      <c r="F615" s="598"/>
      <c r="G615" s="598"/>
      <c r="H615" s="572"/>
      <c r="I615" s="599"/>
      <c r="J615" s="627"/>
      <c r="K615" s="575"/>
    </row>
    <row r="616" spans="1:11" s="4" customFormat="1" x14ac:dyDescent="0.2">
      <c r="A616" s="41"/>
      <c r="B616" s="30"/>
      <c r="C616" s="835"/>
      <c r="D616" s="594"/>
      <c r="E616" s="598"/>
      <c r="F616" s="598"/>
      <c r="G616" s="598"/>
      <c r="H616" s="572"/>
      <c r="I616" s="599"/>
      <c r="J616" s="627"/>
      <c r="K616" s="575"/>
    </row>
    <row r="617" spans="1:11" s="4" customFormat="1" x14ac:dyDescent="0.2">
      <c r="A617" s="41"/>
      <c r="B617" s="30"/>
      <c r="C617" s="835"/>
      <c r="D617" s="594"/>
      <c r="E617" s="598"/>
      <c r="F617" s="598"/>
      <c r="G617" s="598"/>
      <c r="H617" s="572"/>
      <c r="I617" s="599"/>
      <c r="J617" s="627"/>
      <c r="K617" s="575"/>
    </row>
    <row r="618" spans="1:11" s="4" customFormat="1" x14ac:dyDescent="0.2">
      <c r="A618" s="41"/>
      <c r="B618" s="30"/>
      <c r="C618" s="835"/>
      <c r="D618" s="594"/>
      <c r="E618" s="598"/>
      <c r="F618" s="598"/>
      <c r="G618" s="598"/>
      <c r="H618" s="572"/>
      <c r="I618" s="599"/>
      <c r="J618" s="627"/>
      <c r="K618" s="575"/>
    </row>
    <row r="619" spans="1:11" s="4" customFormat="1" x14ac:dyDescent="0.2">
      <c r="A619" s="41"/>
      <c r="B619" s="30"/>
      <c r="C619" s="835"/>
      <c r="D619" s="594"/>
      <c r="E619" s="598"/>
      <c r="F619" s="598"/>
      <c r="G619" s="598"/>
      <c r="H619" s="572"/>
      <c r="I619" s="599"/>
      <c r="J619" s="627"/>
      <c r="K619" s="575"/>
    </row>
    <row r="620" spans="1:11" s="4" customFormat="1" x14ac:dyDescent="0.2">
      <c r="A620" s="41"/>
      <c r="B620" s="30"/>
      <c r="C620" s="835"/>
      <c r="D620" s="594"/>
      <c r="E620" s="598"/>
      <c r="F620" s="598"/>
      <c r="G620" s="598"/>
      <c r="H620" s="572"/>
      <c r="I620" s="599"/>
      <c r="J620" s="627"/>
      <c r="K620" s="575"/>
    </row>
    <row r="621" spans="1:11" s="4" customFormat="1" x14ac:dyDescent="0.2">
      <c r="A621" s="41"/>
      <c r="B621" s="30"/>
      <c r="C621" s="835"/>
      <c r="D621" s="594"/>
      <c r="E621" s="598"/>
      <c r="F621" s="598"/>
      <c r="G621" s="598"/>
      <c r="H621" s="572"/>
      <c r="I621" s="599"/>
      <c r="J621" s="627"/>
      <c r="K621" s="575"/>
    </row>
    <row r="622" spans="1:11" s="4" customFormat="1" x14ac:dyDescent="0.2">
      <c r="A622" s="41"/>
      <c r="B622" s="30"/>
      <c r="C622" s="835"/>
      <c r="D622" s="594"/>
      <c r="E622" s="598"/>
      <c r="F622" s="598"/>
      <c r="G622" s="598"/>
      <c r="H622" s="572"/>
      <c r="I622" s="599"/>
      <c r="J622" s="627"/>
      <c r="K622" s="575"/>
    </row>
    <row r="623" spans="1:11" s="4" customFormat="1" hidden="1" x14ac:dyDescent="0.2">
      <c r="A623" s="41"/>
      <c r="B623" s="30"/>
      <c r="C623" s="835"/>
      <c r="D623" s="594"/>
      <c r="E623" s="598"/>
      <c r="F623" s="598"/>
      <c r="G623" s="598"/>
      <c r="H623" s="572"/>
      <c r="I623" s="599"/>
      <c r="J623" s="627"/>
      <c r="K623" s="575"/>
    </row>
    <row r="624" spans="1:11" s="4" customFormat="1" hidden="1" x14ac:dyDescent="0.2">
      <c r="A624" s="41"/>
      <c r="B624" s="30"/>
      <c r="C624" s="835"/>
      <c r="D624" s="594"/>
      <c r="E624" s="598"/>
      <c r="F624" s="598"/>
      <c r="G624" s="598"/>
      <c r="H624" s="572"/>
      <c r="I624" s="599"/>
      <c r="J624" s="627"/>
      <c r="K624" s="575"/>
    </row>
    <row r="625" spans="1:11" s="4" customFormat="1" x14ac:dyDescent="0.2">
      <c r="A625" s="41"/>
      <c r="B625" s="30"/>
      <c r="C625" s="835"/>
      <c r="D625" s="594"/>
      <c r="E625" s="598"/>
      <c r="F625" s="598"/>
      <c r="G625" s="598"/>
      <c r="H625" s="572"/>
      <c r="I625" s="599"/>
      <c r="J625" s="627"/>
      <c r="K625" s="575"/>
    </row>
    <row r="626" spans="1:11" s="4" customFormat="1" x14ac:dyDescent="0.2">
      <c r="A626" s="41"/>
      <c r="B626" s="30"/>
      <c r="C626" s="835"/>
      <c r="D626" s="594"/>
      <c r="E626" s="598"/>
      <c r="F626" s="598"/>
      <c r="G626" s="598"/>
      <c r="H626" s="572"/>
      <c r="I626" s="599"/>
      <c r="J626" s="627"/>
      <c r="K626" s="575"/>
    </row>
    <row r="627" spans="1:11" s="4" customFormat="1" x14ac:dyDescent="0.2">
      <c r="A627" s="41"/>
      <c r="B627" s="30"/>
      <c r="C627" s="835"/>
      <c r="D627" s="594"/>
      <c r="E627" s="598"/>
      <c r="F627" s="598"/>
      <c r="G627" s="598"/>
      <c r="H627" s="572"/>
      <c r="I627" s="599"/>
      <c r="J627" s="627"/>
      <c r="K627" s="575"/>
    </row>
    <row r="628" spans="1:11" s="4" customFormat="1" x14ac:dyDescent="0.2">
      <c r="A628" s="41"/>
      <c r="B628" s="30"/>
      <c r="C628" s="835"/>
      <c r="D628" s="594"/>
      <c r="E628" s="598"/>
      <c r="F628" s="598"/>
      <c r="G628" s="598"/>
      <c r="H628" s="572"/>
      <c r="I628" s="599"/>
      <c r="J628" s="627"/>
      <c r="K628" s="575"/>
    </row>
    <row r="629" spans="1:11" s="4" customFormat="1" ht="9.75" customHeight="1" x14ac:dyDescent="0.2">
      <c r="A629" s="41"/>
      <c r="B629" s="30"/>
      <c r="C629" s="835"/>
      <c r="D629" s="594"/>
      <c r="E629" s="598"/>
      <c r="F629" s="598"/>
      <c r="G629" s="598"/>
      <c r="H629" s="572"/>
      <c r="I629" s="599"/>
      <c r="J629" s="627"/>
      <c r="K629" s="575"/>
    </row>
    <row r="630" spans="1:11" s="4" customFormat="1" ht="15.75" thickBot="1" x14ac:dyDescent="0.3">
      <c r="A630" s="291"/>
      <c r="B630" s="32" t="s">
        <v>111</v>
      </c>
      <c r="C630" s="836"/>
      <c r="D630" s="601"/>
      <c r="E630" s="602"/>
      <c r="F630" s="602"/>
      <c r="G630" s="602"/>
      <c r="H630" s="603"/>
      <c r="I630" s="604"/>
      <c r="J630" s="604">
        <f>SUM(J593:J628)</f>
        <v>38297.19</v>
      </c>
      <c r="K630" s="575">
        <v>17</v>
      </c>
    </row>
    <row r="631" spans="1:11" s="4" customFormat="1" ht="15" thickTop="1" x14ac:dyDescent="0.2">
      <c r="A631" s="41"/>
      <c r="B631" s="30"/>
      <c r="C631" s="835"/>
      <c r="D631" s="594"/>
      <c r="E631" s="598"/>
      <c r="F631" s="598"/>
      <c r="G631" s="598"/>
      <c r="H631" s="572"/>
      <c r="I631" s="599"/>
      <c r="J631" s="627"/>
      <c r="K631" s="575"/>
    </row>
    <row r="632" spans="1:11" s="4" customFormat="1" ht="15" x14ac:dyDescent="0.2">
      <c r="A632" s="41"/>
      <c r="B632" s="287" t="s">
        <v>1623</v>
      </c>
      <c r="C632" s="835"/>
      <c r="D632" s="594"/>
      <c r="E632" s="598"/>
      <c r="F632" s="598"/>
      <c r="G632" s="598"/>
      <c r="H632" s="572"/>
      <c r="I632" s="599"/>
      <c r="J632" s="627"/>
      <c r="K632" s="575"/>
    </row>
    <row r="633" spans="1:11" s="4" customFormat="1" x14ac:dyDescent="0.2">
      <c r="A633" s="41"/>
      <c r="B633" s="30"/>
      <c r="C633" s="835"/>
      <c r="D633" s="594"/>
      <c r="E633" s="598"/>
      <c r="F633" s="598"/>
      <c r="G633" s="598"/>
      <c r="H633" s="572"/>
      <c r="I633" s="599"/>
      <c r="J633" s="627"/>
      <c r="K633" s="575"/>
    </row>
    <row r="634" spans="1:11" s="4" customFormat="1" ht="29.25" customHeight="1" x14ac:dyDescent="0.2">
      <c r="A634" s="41"/>
      <c r="B634" s="310" t="s">
        <v>1624</v>
      </c>
      <c r="C634" s="835"/>
      <c r="D634" s="594"/>
      <c r="E634" s="598"/>
      <c r="F634" s="598"/>
      <c r="G634" s="598"/>
      <c r="H634" s="572"/>
      <c r="I634" s="599"/>
      <c r="J634" s="627"/>
      <c r="K634" s="575"/>
    </row>
    <row r="635" spans="1:11" s="4" customFormat="1" x14ac:dyDescent="0.2">
      <c r="A635" s="41"/>
      <c r="B635" s="77"/>
      <c r="C635" s="835"/>
      <c r="D635" s="594"/>
      <c r="E635" s="598"/>
      <c r="F635" s="598"/>
      <c r="G635" s="598"/>
      <c r="H635" s="572"/>
      <c r="I635" s="599"/>
      <c r="J635" s="627"/>
      <c r="K635" s="575"/>
    </row>
    <row r="636" spans="1:11" s="14" customFormat="1" ht="45" customHeight="1" x14ac:dyDescent="0.2">
      <c r="A636" s="41" t="s">
        <v>77</v>
      </c>
      <c r="B636" s="77" t="s">
        <v>1625</v>
      </c>
      <c r="C636" s="835">
        <v>2</v>
      </c>
      <c r="D636" s="594" t="s">
        <v>199</v>
      </c>
      <c r="E636" s="572">
        <v>11078.5</v>
      </c>
      <c r="F636" s="597">
        <v>791.32</v>
      </c>
      <c r="G636" s="597">
        <v>2373.9699999999998</v>
      </c>
      <c r="H636" s="594">
        <v>1582.64</v>
      </c>
      <c r="I636" s="573">
        <f>+E636+F636+G636+H636</f>
        <v>15826.43</v>
      </c>
      <c r="J636" s="574">
        <f>I636*C636</f>
        <v>31652.86</v>
      </c>
      <c r="K636" s="575"/>
    </row>
    <row r="637" spans="1:11" s="14" customFormat="1" x14ac:dyDescent="0.2">
      <c r="A637" s="41"/>
      <c r="B637" s="77"/>
      <c r="C637" s="835"/>
      <c r="D637" s="594"/>
      <c r="E637" s="598"/>
      <c r="F637" s="598"/>
      <c r="G637" s="598"/>
      <c r="H637" s="572"/>
      <c r="I637" s="599"/>
      <c r="J637" s="627"/>
      <c r="K637" s="636"/>
    </row>
    <row r="638" spans="1:11" s="14" customFormat="1" ht="29.25" customHeight="1" x14ac:dyDescent="0.2">
      <c r="A638" s="41" t="s">
        <v>78</v>
      </c>
      <c r="B638" s="77" t="s">
        <v>1626</v>
      </c>
      <c r="C638" s="835">
        <v>5</v>
      </c>
      <c r="D638" s="594" t="s">
        <v>199</v>
      </c>
      <c r="E638" s="572">
        <v>49040</v>
      </c>
      <c r="F638" s="597">
        <v>3502.86</v>
      </c>
      <c r="G638" s="597">
        <v>10508.57</v>
      </c>
      <c r="H638" s="594">
        <v>7005.71</v>
      </c>
      <c r="I638" s="573">
        <f>+E638+F638+G638+H638</f>
        <v>70057.14</v>
      </c>
      <c r="J638" s="574">
        <f>I638*C638</f>
        <v>350285.7</v>
      </c>
      <c r="K638" s="575"/>
    </row>
    <row r="639" spans="1:11" s="14" customFormat="1" x14ac:dyDescent="0.2">
      <c r="A639" s="41"/>
      <c r="B639" s="30"/>
      <c r="C639" s="835"/>
      <c r="D639" s="594"/>
      <c r="E639" s="598"/>
      <c r="F639" s="598"/>
      <c r="G639" s="598"/>
      <c r="H639" s="572"/>
      <c r="I639" s="599"/>
      <c r="J639" s="627"/>
      <c r="K639" s="636"/>
    </row>
    <row r="640" spans="1:11" s="14" customFormat="1" ht="30" customHeight="1" x14ac:dyDescent="0.2">
      <c r="A640" s="41" t="s">
        <v>79</v>
      </c>
      <c r="B640" s="77" t="s">
        <v>1627</v>
      </c>
      <c r="C640" s="835">
        <v>2</v>
      </c>
      <c r="D640" s="594" t="s">
        <v>199</v>
      </c>
      <c r="E640" s="572">
        <v>14710.2</v>
      </c>
      <c r="F640" s="597">
        <v>1050.73</v>
      </c>
      <c r="G640" s="597">
        <v>3152.19</v>
      </c>
      <c r="H640" s="594">
        <v>2101.46</v>
      </c>
      <c r="I640" s="573">
        <f>+E640+F640+G640+H640</f>
        <v>21014.58</v>
      </c>
      <c r="J640" s="574">
        <f>I640*C640</f>
        <v>42029.16</v>
      </c>
      <c r="K640" s="575"/>
    </row>
    <row r="641" spans="1:11" s="4" customFormat="1" x14ac:dyDescent="0.2">
      <c r="A641" s="41"/>
      <c r="B641" s="30"/>
      <c r="C641" s="835"/>
      <c r="D641" s="594"/>
      <c r="E641" s="598"/>
      <c r="F641" s="598"/>
      <c r="G641" s="598"/>
      <c r="H641" s="572"/>
      <c r="I641" s="599"/>
      <c r="J641" s="627"/>
      <c r="K641" s="575"/>
    </row>
    <row r="642" spans="1:11" s="4" customFormat="1" x14ac:dyDescent="0.2">
      <c r="A642" s="41"/>
      <c r="B642" s="30"/>
      <c r="C642" s="835"/>
      <c r="D642" s="594"/>
      <c r="E642" s="598"/>
      <c r="F642" s="598"/>
      <c r="G642" s="598"/>
      <c r="H642" s="572"/>
      <c r="I642" s="599"/>
      <c r="J642" s="627"/>
      <c r="K642" s="575"/>
    </row>
    <row r="643" spans="1:11" s="4" customFormat="1" x14ac:dyDescent="0.2">
      <c r="A643" s="41"/>
      <c r="B643" s="30"/>
      <c r="C643" s="835"/>
      <c r="D643" s="594"/>
      <c r="E643" s="598"/>
      <c r="F643" s="598"/>
      <c r="G643" s="598"/>
      <c r="H643" s="572"/>
      <c r="I643" s="599"/>
      <c r="J643" s="627"/>
      <c r="K643" s="575"/>
    </row>
    <row r="644" spans="1:11" s="4" customFormat="1" x14ac:dyDescent="0.2">
      <c r="A644" s="41"/>
      <c r="B644" s="30"/>
      <c r="C644" s="835"/>
      <c r="D644" s="594"/>
      <c r="E644" s="598"/>
      <c r="F644" s="598"/>
      <c r="G644" s="598"/>
      <c r="H644" s="572"/>
      <c r="I644" s="599"/>
      <c r="J644" s="627"/>
      <c r="K644" s="575"/>
    </row>
    <row r="645" spans="1:11" s="4" customFormat="1" x14ac:dyDescent="0.2">
      <c r="A645" s="41"/>
      <c r="B645" s="30"/>
      <c r="C645" s="835"/>
      <c r="D645" s="594"/>
      <c r="E645" s="598"/>
      <c r="F645" s="598"/>
      <c r="G645" s="598"/>
      <c r="H645" s="572"/>
      <c r="I645" s="599"/>
      <c r="J645" s="627"/>
      <c r="K645" s="575"/>
    </row>
    <row r="646" spans="1:11" s="4" customFormat="1" x14ac:dyDescent="0.2">
      <c r="A646" s="41"/>
      <c r="B646" s="30"/>
      <c r="C646" s="835"/>
      <c r="D646" s="594"/>
      <c r="E646" s="598"/>
      <c r="F646" s="598"/>
      <c r="G646" s="598"/>
      <c r="H646" s="572"/>
      <c r="I646" s="599"/>
      <c r="J646" s="627"/>
      <c r="K646" s="575"/>
    </row>
    <row r="647" spans="1:11" s="4" customFormat="1" x14ac:dyDescent="0.2">
      <c r="A647" s="41"/>
      <c r="B647" s="30"/>
      <c r="C647" s="835"/>
      <c r="D647" s="594"/>
      <c r="E647" s="598"/>
      <c r="F647" s="598"/>
      <c r="G647" s="598"/>
      <c r="H647" s="572"/>
      <c r="I647" s="599"/>
      <c r="J647" s="627"/>
      <c r="K647" s="575"/>
    </row>
    <row r="648" spans="1:11" s="4" customFormat="1" x14ac:dyDescent="0.2">
      <c r="A648" s="41"/>
      <c r="B648" s="30"/>
      <c r="C648" s="835"/>
      <c r="D648" s="594"/>
      <c r="E648" s="598"/>
      <c r="F648" s="598"/>
      <c r="G648" s="598"/>
      <c r="H648" s="572"/>
      <c r="I648" s="599"/>
      <c r="J648" s="627"/>
      <c r="K648" s="575"/>
    </row>
    <row r="649" spans="1:11" s="4" customFormat="1" x14ac:dyDescent="0.2">
      <c r="A649" s="41"/>
      <c r="B649" s="30"/>
      <c r="C649" s="835"/>
      <c r="D649" s="594"/>
      <c r="E649" s="598"/>
      <c r="F649" s="598"/>
      <c r="G649" s="598"/>
      <c r="H649" s="572"/>
      <c r="I649" s="599"/>
      <c r="J649" s="627"/>
      <c r="K649" s="575"/>
    </row>
    <row r="650" spans="1:11" s="4" customFormat="1" x14ac:dyDescent="0.2">
      <c r="A650" s="41"/>
      <c r="B650" s="30"/>
      <c r="C650" s="835"/>
      <c r="D650" s="594"/>
      <c r="E650" s="598"/>
      <c r="F650" s="598"/>
      <c r="G650" s="598"/>
      <c r="H650" s="572"/>
      <c r="I650" s="599"/>
      <c r="J650" s="627"/>
      <c r="K650" s="575"/>
    </row>
    <row r="651" spans="1:11" s="4" customFormat="1" x14ac:dyDescent="0.2">
      <c r="A651" s="41"/>
      <c r="B651" s="30"/>
      <c r="C651" s="835"/>
      <c r="D651" s="594"/>
      <c r="E651" s="598"/>
      <c r="F651" s="598"/>
      <c r="G651" s="598"/>
      <c r="H651" s="572"/>
      <c r="I651" s="599"/>
      <c r="J651" s="627"/>
      <c r="K651" s="575"/>
    </row>
    <row r="652" spans="1:11" s="4" customFormat="1" x14ac:dyDescent="0.2">
      <c r="A652" s="41"/>
      <c r="B652" s="30"/>
      <c r="C652" s="835"/>
      <c r="D652" s="594"/>
      <c r="E652" s="598"/>
      <c r="F652" s="598"/>
      <c r="G652" s="598"/>
      <c r="H652" s="572"/>
      <c r="I652" s="599"/>
      <c r="J652" s="627"/>
      <c r="K652" s="575"/>
    </row>
    <row r="653" spans="1:11" s="4" customFormat="1" x14ac:dyDescent="0.2">
      <c r="A653" s="41"/>
      <c r="B653" s="30"/>
      <c r="C653" s="835"/>
      <c r="D653" s="594"/>
      <c r="E653" s="598"/>
      <c r="F653" s="598"/>
      <c r="G653" s="598"/>
      <c r="H653" s="572"/>
      <c r="I653" s="599"/>
      <c r="J653" s="627"/>
      <c r="K653" s="575"/>
    </row>
    <row r="654" spans="1:11" s="4" customFormat="1" x14ac:dyDescent="0.2">
      <c r="A654" s="41"/>
      <c r="B654" s="30"/>
      <c r="C654" s="835"/>
      <c r="D654" s="594"/>
      <c r="E654" s="598"/>
      <c r="F654" s="598"/>
      <c r="G654" s="598"/>
      <c r="H654" s="572"/>
      <c r="I654" s="599"/>
      <c r="J654" s="627"/>
      <c r="K654" s="575"/>
    </row>
    <row r="655" spans="1:11" s="4" customFormat="1" x14ac:dyDescent="0.2">
      <c r="A655" s="41"/>
      <c r="B655" s="30"/>
      <c r="C655" s="835"/>
      <c r="D655" s="594"/>
      <c r="E655" s="598"/>
      <c r="F655" s="598"/>
      <c r="G655" s="598"/>
      <c r="H655" s="572"/>
      <c r="I655" s="599"/>
      <c r="J655" s="627"/>
      <c r="K655" s="575"/>
    </row>
    <row r="656" spans="1:11" s="4" customFormat="1" x14ac:dyDescent="0.2">
      <c r="A656" s="41"/>
      <c r="B656" s="30"/>
      <c r="C656" s="835"/>
      <c r="D656" s="594"/>
      <c r="E656" s="598"/>
      <c r="F656" s="598"/>
      <c r="G656" s="598"/>
      <c r="H656" s="572"/>
      <c r="I656" s="599"/>
      <c r="J656" s="627"/>
      <c r="K656" s="575"/>
    </row>
    <row r="657" spans="1:11" s="4" customFormat="1" x14ac:dyDescent="0.2">
      <c r="A657" s="41"/>
      <c r="B657" s="30"/>
      <c r="C657" s="835"/>
      <c r="D657" s="594"/>
      <c r="E657" s="598"/>
      <c r="F657" s="598"/>
      <c r="G657" s="598"/>
      <c r="H657" s="572"/>
      <c r="I657" s="599"/>
      <c r="J657" s="627"/>
      <c r="K657" s="575"/>
    </row>
    <row r="658" spans="1:11" s="4" customFormat="1" x14ac:dyDescent="0.2">
      <c r="A658" s="41"/>
      <c r="B658" s="30"/>
      <c r="C658" s="835"/>
      <c r="D658" s="594"/>
      <c r="E658" s="598"/>
      <c r="F658" s="598"/>
      <c r="G658" s="598"/>
      <c r="H658" s="572"/>
      <c r="I658" s="599"/>
      <c r="J658" s="627"/>
      <c r="K658" s="575"/>
    </row>
    <row r="659" spans="1:11" s="4" customFormat="1" x14ac:dyDescent="0.2">
      <c r="A659" s="41"/>
      <c r="B659" s="30"/>
      <c r="C659" s="835"/>
      <c r="D659" s="594"/>
      <c r="E659" s="598"/>
      <c r="F659" s="598"/>
      <c r="G659" s="598"/>
      <c r="H659" s="572"/>
      <c r="I659" s="599"/>
      <c r="J659" s="627"/>
      <c r="K659" s="575"/>
    </row>
    <row r="660" spans="1:11" s="4" customFormat="1" x14ac:dyDescent="0.2">
      <c r="A660" s="41"/>
      <c r="B660" s="30"/>
      <c r="C660" s="835"/>
      <c r="D660" s="594"/>
      <c r="E660" s="598"/>
      <c r="F660" s="598"/>
      <c r="G660" s="598"/>
      <c r="H660" s="572"/>
      <c r="I660" s="599"/>
      <c r="J660" s="627"/>
      <c r="K660" s="575"/>
    </row>
    <row r="661" spans="1:11" s="4" customFormat="1" hidden="1" x14ac:dyDescent="0.2">
      <c r="A661" s="41"/>
      <c r="B661" s="30"/>
      <c r="C661" s="835"/>
      <c r="D661" s="594"/>
      <c r="E661" s="598"/>
      <c r="F661" s="598"/>
      <c r="G661" s="598"/>
      <c r="H661" s="572"/>
      <c r="I661" s="599"/>
      <c r="J661" s="627"/>
      <c r="K661" s="575"/>
    </row>
    <row r="662" spans="1:11" s="4" customFormat="1" hidden="1" x14ac:dyDescent="0.2">
      <c r="A662" s="41"/>
      <c r="B662" s="30"/>
      <c r="C662" s="835"/>
      <c r="D662" s="594"/>
      <c r="E662" s="598"/>
      <c r="F662" s="598"/>
      <c r="G662" s="598"/>
      <c r="H662" s="572"/>
      <c r="I662" s="599"/>
      <c r="J662" s="627"/>
      <c r="K662" s="575"/>
    </row>
    <row r="663" spans="1:11" s="4" customFormat="1" ht="18.75" customHeight="1" x14ac:dyDescent="0.2">
      <c r="A663" s="41"/>
      <c r="B663" s="30"/>
      <c r="C663" s="835"/>
      <c r="D663" s="594"/>
      <c r="E663" s="598"/>
      <c r="F663" s="598"/>
      <c r="G663" s="598"/>
      <c r="H663" s="572"/>
      <c r="I663" s="599"/>
      <c r="J663" s="627"/>
      <c r="K663" s="575"/>
    </row>
    <row r="664" spans="1:11" s="4" customFormat="1" ht="15.75" thickBot="1" x14ac:dyDescent="0.3">
      <c r="A664" s="291"/>
      <c r="B664" s="32" t="s">
        <v>111</v>
      </c>
      <c r="C664" s="836"/>
      <c r="D664" s="601"/>
      <c r="E664" s="602"/>
      <c r="F664" s="602"/>
      <c r="G664" s="602"/>
      <c r="H664" s="603"/>
      <c r="I664" s="604"/>
      <c r="J664" s="604">
        <f>SUM(J631:J662)</f>
        <v>423967.72</v>
      </c>
      <c r="K664" s="575">
        <v>18</v>
      </c>
    </row>
    <row r="665" spans="1:11" s="4" customFormat="1" ht="15" thickTop="1" x14ac:dyDescent="0.2">
      <c r="A665" s="41"/>
      <c r="B665" s="30"/>
      <c r="C665" s="835"/>
      <c r="D665" s="594"/>
      <c r="E665" s="598"/>
      <c r="F665" s="598"/>
      <c r="G665" s="598"/>
      <c r="H665" s="572"/>
      <c r="I665" s="599"/>
      <c r="J665" s="600"/>
      <c r="K665" s="575"/>
    </row>
    <row r="666" spans="1:11" s="4" customFormat="1" ht="15" x14ac:dyDescent="0.2">
      <c r="A666" s="41"/>
      <c r="B666" s="287" t="s">
        <v>1628</v>
      </c>
      <c r="C666" s="835"/>
      <c r="D666" s="594"/>
      <c r="E666" s="598"/>
      <c r="F666" s="598"/>
      <c r="G666" s="598"/>
      <c r="H666" s="572"/>
      <c r="I666" s="599"/>
      <c r="J666" s="600"/>
      <c r="K666" s="575"/>
    </row>
    <row r="667" spans="1:11" s="4" customFormat="1" x14ac:dyDescent="0.2">
      <c r="A667" s="41"/>
      <c r="B667" s="30"/>
      <c r="C667" s="835"/>
      <c r="D667" s="594"/>
      <c r="E667" s="598"/>
      <c r="F667" s="598"/>
      <c r="G667" s="598"/>
      <c r="H667" s="572"/>
      <c r="I667" s="599"/>
      <c r="J667" s="600"/>
      <c r="K667" s="575"/>
    </row>
    <row r="668" spans="1:11" s="4" customFormat="1" ht="45.75" customHeight="1" x14ac:dyDescent="0.2">
      <c r="A668" s="41"/>
      <c r="B668" s="288" t="s">
        <v>1629</v>
      </c>
      <c r="C668" s="835"/>
      <c r="D668" s="594"/>
      <c r="E668" s="598"/>
      <c r="F668" s="598"/>
      <c r="G668" s="598"/>
      <c r="H668" s="572"/>
      <c r="I668" s="599"/>
      <c r="J668" s="600"/>
      <c r="K668" s="575"/>
    </row>
    <row r="669" spans="1:11" s="4" customFormat="1" x14ac:dyDescent="0.2">
      <c r="A669" s="41"/>
      <c r="B669" s="30"/>
      <c r="C669" s="835"/>
      <c r="D669" s="594"/>
      <c r="E669" s="598"/>
      <c r="F669" s="598"/>
      <c r="G669" s="598"/>
      <c r="H669" s="572"/>
      <c r="I669" s="599"/>
      <c r="J669" s="600"/>
      <c r="K669" s="575"/>
    </row>
    <row r="670" spans="1:11" s="14" customFormat="1" x14ac:dyDescent="0.2">
      <c r="A670" s="41" t="s">
        <v>77</v>
      </c>
      <c r="B670" s="311" t="s">
        <v>1630</v>
      </c>
      <c r="C670" s="835">
        <v>31707</v>
      </c>
      <c r="D670" s="594" t="s">
        <v>115</v>
      </c>
      <c r="E670" s="572">
        <v>7.56</v>
      </c>
      <c r="F670" s="597">
        <v>0.54</v>
      </c>
      <c r="G670" s="597">
        <v>1.62</v>
      </c>
      <c r="H670" s="594">
        <v>1.08</v>
      </c>
      <c r="I670" s="573">
        <f>+E670+F670+G670+H670</f>
        <v>10.8</v>
      </c>
      <c r="J670" s="574">
        <f>I670*C670</f>
        <v>342435.6</v>
      </c>
      <c r="K670" s="575"/>
    </row>
    <row r="671" spans="1:11" s="14" customFormat="1" x14ac:dyDescent="0.2">
      <c r="A671" s="41"/>
      <c r="B671" s="289"/>
      <c r="C671" s="835"/>
      <c r="D671" s="594"/>
      <c r="E671" s="598"/>
      <c r="F671" s="598"/>
      <c r="G671" s="598"/>
      <c r="H671" s="572"/>
      <c r="I671" s="599"/>
      <c r="J671" s="600"/>
      <c r="K671" s="636"/>
    </row>
    <row r="672" spans="1:11" s="14" customFormat="1" ht="28.5" x14ac:dyDescent="0.2">
      <c r="A672" s="41" t="s">
        <v>78</v>
      </c>
      <c r="B672" s="289" t="s">
        <v>1631</v>
      </c>
      <c r="C672" s="835">
        <v>26428</v>
      </c>
      <c r="D672" s="594" t="s">
        <v>115</v>
      </c>
      <c r="E672" s="572">
        <v>7.56</v>
      </c>
      <c r="F672" s="597">
        <v>0.54</v>
      </c>
      <c r="G672" s="597">
        <v>1.62</v>
      </c>
      <c r="H672" s="594">
        <v>1.08</v>
      </c>
      <c r="I672" s="573">
        <f>+E672+F672+G672+H672</f>
        <v>10.8</v>
      </c>
      <c r="J672" s="574">
        <f>I672*C672</f>
        <v>285422.40000000002</v>
      </c>
      <c r="K672" s="575"/>
    </row>
    <row r="673" spans="1:11" s="14" customFormat="1" x14ac:dyDescent="0.2">
      <c r="A673" s="41"/>
      <c r="B673" s="289"/>
      <c r="C673" s="835"/>
      <c r="D673" s="594"/>
      <c r="E673" s="598"/>
      <c r="F673" s="598"/>
      <c r="G673" s="598"/>
      <c r="H673" s="572"/>
      <c r="I673" s="599"/>
      <c r="J673" s="600"/>
      <c r="K673" s="636"/>
    </row>
    <row r="674" spans="1:11" s="14" customFormat="1" x14ac:dyDescent="0.2">
      <c r="A674" s="41" t="s">
        <v>79</v>
      </c>
      <c r="B674" s="289" t="s">
        <v>3966</v>
      </c>
      <c r="C674" s="835">
        <v>50103</v>
      </c>
      <c r="D674" s="594" t="s">
        <v>115</v>
      </c>
      <c r="E674" s="572">
        <v>7.56</v>
      </c>
      <c r="F674" s="597">
        <v>0.54</v>
      </c>
      <c r="G674" s="597">
        <v>1.62</v>
      </c>
      <c r="H674" s="594">
        <v>1.08</v>
      </c>
      <c r="I674" s="573">
        <f>+E674+F674+G674+H674</f>
        <v>10.8</v>
      </c>
      <c r="J674" s="574">
        <f>I674*C674</f>
        <v>541112.4</v>
      </c>
      <c r="K674" s="575"/>
    </row>
    <row r="675" spans="1:11" s="14" customFormat="1" x14ac:dyDescent="0.2">
      <c r="A675" s="41"/>
      <c r="B675" s="289"/>
      <c r="C675" s="835"/>
      <c r="D675" s="594"/>
      <c r="E675" s="598"/>
      <c r="F675" s="598"/>
      <c r="G675" s="598"/>
      <c r="H675" s="572"/>
      <c r="I675" s="599"/>
      <c r="J675" s="600"/>
      <c r="K675" s="636"/>
    </row>
    <row r="676" spans="1:11" s="14" customFormat="1" ht="28.5" x14ac:dyDescent="0.2">
      <c r="A676" s="41" t="s">
        <v>80</v>
      </c>
      <c r="B676" s="289" t="s">
        <v>1632</v>
      </c>
      <c r="C676" s="835">
        <v>81770</v>
      </c>
      <c r="D676" s="594" t="s">
        <v>115</v>
      </c>
      <c r="E676" s="572">
        <v>7.56</v>
      </c>
      <c r="F676" s="597">
        <v>0.54</v>
      </c>
      <c r="G676" s="597">
        <v>1.62</v>
      </c>
      <c r="H676" s="594">
        <v>1.08</v>
      </c>
      <c r="I676" s="573">
        <f>+E676+F676+G676+H676</f>
        <v>10.8</v>
      </c>
      <c r="J676" s="574">
        <f>I676*C676</f>
        <v>883116</v>
      </c>
      <c r="K676" s="575"/>
    </row>
    <row r="677" spans="1:11" s="14" customFormat="1" x14ac:dyDescent="0.2">
      <c r="A677" s="41"/>
      <c r="B677" s="289"/>
      <c r="C677" s="835"/>
      <c r="D677" s="594"/>
      <c r="E677" s="598"/>
      <c r="F677" s="598"/>
      <c r="G677" s="598"/>
      <c r="H677" s="572"/>
      <c r="I677" s="599"/>
      <c r="J677" s="600"/>
      <c r="K677" s="636"/>
    </row>
    <row r="678" spans="1:11" s="14" customFormat="1" x14ac:dyDescent="0.2">
      <c r="A678" s="41" t="s">
        <v>81</v>
      </c>
      <c r="B678" s="311" t="s">
        <v>1633</v>
      </c>
      <c r="C678" s="835">
        <v>54311</v>
      </c>
      <c r="D678" s="594" t="s">
        <v>115</v>
      </c>
      <c r="E678" s="572">
        <v>7.56</v>
      </c>
      <c r="F678" s="597">
        <v>0.54</v>
      </c>
      <c r="G678" s="597">
        <v>1.62</v>
      </c>
      <c r="H678" s="594">
        <v>1.08</v>
      </c>
      <c r="I678" s="573">
        <f>+E678+F678+G678+H678</f>
        <v>10.8</v>
      </c>
      <c r="J678" s="574">
        <f>I678*C678</f>
        <v>586558.80000000005</v>
      </c>
      <c r="K678" s="575"/>
    </row>
    <row r="679" spans="1:11" s="4" customFormat="1" x14ac:dyDescent="0.2">
      <c r="A679" s="41"/>
      <c r="B679" s="289"/>
      <c r="C679" s="835"/>
      <c r="D679" s="594"/>
      <c r="E679" s="598"/>
      <c r="F679" s="598"/>
      <c r="G679" s="598"/>
      <c r="H679" s="572"/>
      <c r="I679" s="599"/>
      <c r="J679" s="600"/>
      <c r="K679" s="575"/>
    </row>
    <row r="680" spans="1:11" s="4" customFormat="1" x14ac:dyDescent="0.2">
      <c r="A680" s="41"/>
      <c r="B680" s="289"/>
      <c r="C680" s="835"/>
      <c r="D680" s="594"/>
      <c r="E680" s="598"/>
      <c r="F680" s="598"/>
      <c r="G680" s="598"/>
      <c r="H680" s="572"/>
      <c r="I680" s="599"/>
      <c r="J680" s="600"/>
      <c r="K680" s="575"/>
    </row>
    <row r="681" spans="1:11" s="4" customFormat="1" x14ac:dyDescent="0.2">
      <c r="A681" s="41"/>
      <c r="B681" s="30"/>
      <c r="C681" s="835"/>
      <c r="D681" s="594"/>
      <c r="E681" s="598"/>
      <c r="F681" s="598"/>
      <c r="G681" s="598"/>
      <c r="H681" s="572"/>
      <c r="I681" s="599"/>
      <c r="J681" s="600"/>
      <c r="K681" s="575"/>
    </row>
    <row r="682" spans="1:11" s="4" customFormat="1" x14ac:dyDescent="0.2">
      <c r="A682" s="41"/>
      <c r="B682" s="30"/>
      <c r="C682" s="835"/>
      <c r="D682" s="594"/>
      <c r="E682" s="598"/>
      <c r="F682" s="598"/>
      <c r="G682" s="598"/>
      <c r="H682" s="572"/>
      <c r="I682" s="599"/>
      <c r="J682" s="600"/>
      <c r="K682" s="575"/>
    </row>
    <row r="683" spans="1:11" s="4" customFormat="1" x14ac:dyDescent="0.2">
      <c r="A683" s="41"/>
      <c r="B683" s="30"/>
      <c r="C683" s="835"/>
      <c r="D683" s="594"/>
      <c r="E683" s="598"/>
      <c r="F683" s="598"/>
      <c r="G683" s="598"/>
      <c r="H683" s="572"/>
      <c r="I683" s="599"/>
      <c r="J683" s="600"/>
      <c r="K683" s="575"/>
    </row>
    <row r="684" spans="1:11" s="4" customFormat="1" x14ac:dyDescent="0.2">
      <c r="A684" s="41"/>
      <c r="B684" s="30"/>
      <c r="C684" s="835"/>
      <c r="D684" s="594"/>
      <c r="E684" s="598"/>
      <c r="F684" s="598"/>
      <c r="G684" s="598"/>
      <c r="H684" s="572"/>
      <c r="I684" s="599"/>
      <c r="J684" s="600"/>
      <c r="K684" s="575"/>
    </row>
    <row r="685" spans="1:11" s="4" customFormat="1" x14ac:dyDescent="0.2">
      <c r="A685" s="41"/>
      <c r="B685" s="30"/>
      <c r="C685" s="835"/>
      <c r="D685" s="594"/>
      <c r="E685" s="598"/>
      <c r="F685" s="598"/>
      <c r="G685" s="598"/>
      <c r="H685" s="572"/>
      <c r="I685" s="599"/>
      <c r="J685" s="600"/>
      <c r="K685" s="575"/>
    </row>
    <row r="686" spans="1:11" s="4" customFormat="1" x14ac:dyDescent="0.2">
      <c r="A686" s="41"/>
      <c r="B686" s="30"/>
      <c r="C686" s="835"/>
      <c r="D686" s="594"/>
      <c r="E686" s="598"/>
      <c r="F686" s="598"/>
      <c r="G686" s="598"/>
      <c r="H686" s="572"/>
      <c r="I686" s="599"/>
      <c r="J686" s="600"/>
      <c r="K686" s="575"/>
    </row>
    <row r="687" spans="1:11" s="4" customFormat="1" x14ac:dyDescent="0.2">
      <c r="A687" s="41"/>
      <c r="B687" s="30"/>
      <c r="C687" s="835"/>
      <c r="D687" s="594"/>
      <c r="E687" s="598"/>
      <c r="F687" s="598"/>
      <c r="G687" s="598"/>
      <c r="H687" s="572"/>
      <c r="I687" s="599"/>
      <c r="J687" s="600"/>
      <c r="K687" s="575"/>
    </row>
    <row r="688" spans="1:11" s="4" customFormat="1" x14ac:dyDescent="0.2">
      <c r="A688" s="41"/>
      <c r="B688" s="30"/>
      <c r="C688" s="835"/>
      <c r="D688" s="594"/>
      <c r="E688" s="598"/>
      <c r="F688" s="598"/>
      <c r="G688" s="598"/>
      <c r="H688" s="572"/>
      <c r="I688" s="599"/>
      <c r="J688" s="600"/>
      <c r="K688" s="575"/>
    </row>
    <row r="689" spans="1:11" s="4" customFormat="1" x14ac:dyDescent="0.2">
      <c r="A689" s="41"/>
      <c r="B689" s="30"/>
      <c r="C689" s="835"/>
      <c r="D689" s="594"/>
      <c r="E689" s="598"/>
      <c r="F689" s="598"/>
      <c r="G689" s="598"/>
      <c r="H689" s="572"/>
      <c r="I689" s="599"/>
      <c r="J689" s="600"/>
      <c r="K689" s="575"/>
    </row>
    <row r="690" spans="1:11" s="4" customFormat="1" x14ac:dyDescent="0.2">
      <c r="A690" s="41"/>
      <c r="B690" s="30"/>
      <c r="C690" s="835"/>
      <c r="D690" s="594"/>
      <c r="E690" s="598"/>
      <c r="F690" s="598"/>
      <c r="G690" s="598"/>
      <c r="H690" s="572"/>
      <c r="I690" s="599"/>
      <c r="J690" s="600"/>
      <c r="K690" s="575"/>
    </row>
    <row r="691" spans="1:11" s="4" customFormat="1" x14ac:dyDescent="0.2">
      <c r="A691" s="41"/>
      <c r="B691" s="30"/>
      <c r="C691" s="835"/>
      <c r="D691" s="594"/>
      <c r="E691" s="598"/>
      <c r="F691" s="598"/>
      <c r="G691" s="598"/>
      <c r="H691" s="572"/>
      <c r="I691" s="599"/>
      <c r="J691" s="600"/>
      <c r="K691" s="575"/>
    </row>
    <row r="692" spans="1:11" s="4" customFormat="1" x14ac:dyDescent="0.2">
      <c r="A692" s="41"/>
      <c r="B692" s="30"/>
      <c r="C692" s="835"/>
      <c r="D692" s="594"/>
      <c r="E692" s="598"/>
      <c r="F692" s="598"/>
      <c r="G692" s="598"/>
      <c r="H692" s="572"/>
      <c r="I692" s="599"/>
      <c r="J692" s="600"/>
      <c r="K692" s="575"/>
    </row>
    <row r="693" spans="1:11" s="4" customFormat="1" x14ac:dyDescent="0.2">
      <c r="A693" s="41"/>
      <c r="B693" s="30"/>
      <c r="C693" s="835"/>
      <c r="D693" s="594"/>
      <c r="E693" s="598"/>
      <c r="F693" s="598"/>
      <c r="G693" s="598"/>
      <c r="H693" s="572"/>
      <c r="I693" s="599"/>
      <c r="J693" s="600"/>
      <c r="K693" s="575"/>
    </row>
    <row r="694" spans="1:11" s="4" customFormat="1" x14ac:dyDescent="0.2">
      <c r="A694" s="41"/>
      <c r="B694" s="30"/>
      <c r="C694" s="835"/>
      <c r="D694" s="594"/>
      <c r="E694" s="598"/>
      <c r="F694" s="598"/>
      <c r="G694" s="598"/>
      <c r="H694" s="572"/>
      <c r="I694" s="599"/>
      <c r="J694" s="600"/>
      <c r="K694" s="575"/>
    </row>
    <row r="695" spans="1:11" s="4" customFormat="1" hidden="1" x14ac:dyDescent="0.2">
      <c r="A695" s="41"/>
      <c r="B695" s="30"/>
      <c r="C695" s="835"/>
      <c r="D695" s="594"/>
      <c r="E695" s="598"/>
      <c r="F695" s="598"/>
      <c r="G695" s="598"/>
      <c r="H695" s="572"/>
      <c r="I695" s="599"/>
      <c r="J695" s="600"/>
      <c r="K695" s="575"/>
    </row>
    <row r="696" spans="1:11" s="4" customFormat="1" x14ac:dyDescent="0.2">
      <c r="A696" s="41"/>
      <c r="B696" s="30"/>
      <c r="C696" s="835"/>
      <c r="D696" s="594"/>
      <c r="E696" s="598"/>
      <c r="F696" s="598"/>
      <c r="G696" s="598"/>
      <c r="H696" s="572"/>
      <c r="I696" s="599"/>
      <c r="J696" s="600"/>
      <c r="K696" s="575"/>
    </row>
    <row r="697" spans="1:11" s="4" customFormat="1" hidden="1" x14ac:dyDescent="0.2">
      <c r="A697" s="41"/>
      <c r="B697" s="30"/>
      <c r="C697" s="835"/>
      <c r="D697" s="594"/>
      <c r="E697" s="598"/>
      <c r="F697" s="598"/>
      <c r="G697" s="598"/>
      <c r="H697" s="572"/>
      <c r="I697" s="599"/>
      <c r="J697" s="600"/>
      <c r="K697" s="575"/>
    </row>
    <row r="698" spans="1:11" s="4" customFormat="1" ht="21" customHeight="1" x14ac:dyDescent="0.2">
      <c r="A698" s="41"/>
      <c r="B698" s="30"/>
      <c r="C698" s="835"/>
      <c r="D698" s="594"/>
      <c r="E698" s="598"/>
      <c r="F698" s="598"/>
      <c r="G698" s="598"/>
      <c r="H698" s="572"/>
      <c r="I698" s="599"/>
      <c r="J698" s="600"/>
      <c r="K698" s="575"/>
    </row>
    <row r="699" spans="1:11" s="8" customFormat="1" ht="15.75" thickBot="1" x14ac:dyDescent="0.3">
      <c r="A699" s="290"/>
      <c r="B699" s="32" t="s">
        <v>111</v>
      </c>
      <c r="C699" s="836"/>
      <c r="D699" s="601"/>
      <c r="E699" s="602"/>
      <c r="F699" s="602"/>
      <c r="G699" s="602"/>
      <c r="H699" s="603"/>
      <c r="I699" s="604"/>
      <c r="J699" s="604">
        <f>SUM(J665:J697)</f>
        <v>2638645.2000000002</v>
      </c>
      <c r="K699" s="617">
        <v>19</v>
      </c>
    </row>
    <row r="700" spans="1:11" s="4" customFormat="1" ht="15" thickTop="1" x14ac:dyDescent="0.2">
      <c r="A700" s="41"/>
      <c r="B700" s="30"/>
      <c r="C700" s="835"/>
      <c r="D700" s="594"/>
      <c r="E700" s="598"/>
      <c r="F700" s="598"/>
      <c r="G700" s="598"/>
      <c r="H700" s="572"/>
      <c r="I700" s="599"/>
      <c r="J700" s="600"/>
      <c r="K700" s="575"/>
    </row>
    <row r="701" spans="1:11" s="4" customFormat="1" ht="15" x14ac:dyDescent="0.2">
      <c r="A701" s="41"/>
      <c r="B701" s="287" t="s">
        <v>1634</v>
      </c>
      <c r="C701" s="835"/>
      <c r="D701" s="594"/>
      <c r="E701" s="598"/>
      <c r="F701" s="598"/>
      <c r="G701" s="598"/>
      <c r="H701" s="572"/>
      <c r="I701" s="599"/>
      <c r="J701" s="600"/>
      <c r="K701" s="575"/>
    </row>
    <row r="702" spans="1:11" s="4" customFormat="1" x14ac:dyDescent="0.2">
      <c r="A702" s="41"/>
      <c r="B702" s="30"/>
      <c r="C702" s="835"/>
      <c r="D702" s="594"/>
      <c r="E702" s="598"/>
      <c r="F702" s="598"/>
      <c r="G702" s="598"/>
      <c r="H702" s="572"/>
      <c r="I702" s="599"/>
      <c r="J702" s="600"/>
      <c r="K702" s="575"/>
    </row>
    <row r="703" spans="1:11" s="4" customFormat="1" ht="44.25" customHeight="1" x14ac:dyDescent="0.2">
      <c r="A703" s="41"/>
      <c r="B703" s="288" t="s">
        <v>1635</v>
      </c>
      <c r="C703" s="835"/>
      <c r="D703" s="594"/>
      <c r="E703" s="598"/>
      <c r="F703" s="598"/>
      <c r="G703" s="598"/>
      <c r="H703" s="572"/>
      <c r="I703" s="599"/>
      <c r="J703" s="600"/>
      <c r="K703" s="575"/>
    </row>
    <row r="704" spans="1:11" s="4" customFormat="1" x14ac:dyDescent="0.2">
      <c r="A704" s="41"/>
      <c r="B704" s="30"/>
      <c r="C704" s="835"/>
      <c r="D704" s="594"/>
      <c r="E704" s="598"/>
      <c r="F704" s="598"/>
      <c r="G704" s="598"/>
      <c r="H704" s="572"/>
      <c r="I704" s="599"/>
      <c r="J704" s="600"/>
      <c r="K704" s="575"/>
    </row>
    <row r="705" spans="1:11" s="14" customFormat="1" ht="28.5" x14ac:dyDescent="0.2">
      <c r="A705" s="41" t="s">
        <v>77</v>
      </c>
      <c r="B705" s="289" t="s">
        <v>1636</v>
      </c>
      <c r="C705" s="835">
        <v>11877</v>
      </c>
      <c r="D705" s="594" t="s">
        <v>115</v>
      </c>
      <c r="E705" s="572">
        <v>7.56</v>
      </c>
      <c r="F705" s="597">
        <v>0.54</v>
      </c>
      <c r="G705" s="597">
        <v>1.62</v>
      </c>
      <c r="H705" s="594">
        <v>1.08</v>
      </c>
      <c r="I705" s="573">
        <f>+E705+F705+G705+H705</f>
        <v>10.8</v>
      </c>
      <c r="J705" s="574">
        <f>I705*C705</f>
        <v>128271.6</v>
      </c>
      <c r="K705" s="575"/>
    </row>
    <row r="706" spans="1:11" s="14" customFormat="1" x14ac:dyDescent="0.2">
      <c r="A706" s="41"/>
      <c r="B706" s="289"/>
      <c r="C706" s="835"/>
      <c r="D706" s="594"/>
      <c r="E706" s="598"/>
      <c r="F706" s="598"/>
      <c r="G706" s="598"/>
      <c r="H706" s="572"/>
      <c r="I706" s="599"/>
      <c r="J706" s="600"/>
      <c r="K706" s="636"/>
    </row>
    <row r="707" spans="1:11" s="14" customFormat="1" x14ac:dyDescent="0.2">
      <c r="A707" s="41" t="s">
        <v>78</v>
      </c>
      <c r="B707" s="289" t="s">
        <v>1637</v>
      </c>
      <c r="C707" s="835">
        <v>11388</v>
      </c>
      <c r="D707" s="594" t="s">
        <v>115</v>
      </c>
      <c r="E707" s="572">
        <v>7.56</v>
      </c>
      <c r="F707" s="597">
        <v>0.54</v>
      </c>
      <c r="G707" s="597">
        <v>1.62</v>
      </c>
      <c r="H707" s="594">
        <v>1.08</v>
      </c>
      <c r="I707" s="573">
        <f>+E707+F707+G707+H707</f>
        <v>10.8</v>
      </c>
      <c r="J707" s="574">
        <f>I707*C707</f>
        <v>122990.39999999999</v>
      </c>
      <c r="K707" s="575"/>
    </row>
    <row r="708" spans="1:11" s="4" customFormat="1" x14ac:dyDescent="0.2">
      <c r="A708" s="41"/>
      <c r="B708" s="30"/>
      <c r="C708" s="835"/>
      <c r="D708" s="594"/>
      <c r="E708" s="598"/>
      <c r="F708" s="598"/>
      <c r="G708" s="598"/>
      <c r="H708" s="572"/>
      <c r="I708" s="599"/>
      <c r="J708" s="600"/>
      <c r="K708" s="575"/>
    </row>
    <row r="709" spans="1:11" s="4" customFormat="1" x14ac:dyDescent="0.2">
      <c r="A709" s="41"/>
      <c r="B709" s="74" t="s">
        <v>1638</v>
      </c>
      <c r="C709" s="835"/>
      <c r="D709" s="594"/>
      <c r="E709" s="598"/>
      <c r="F709" s="598"/>
      <c r="G709" s="598"/>
      <c r="H709" s="572"/>
      <c r="I709" s="599"/>
      <c r="J709" s="600"/>
      <c r="K709" s="575"/>
    </row>
    <row r="710" spans="1:11" s="4" customFormat="1" x14ac:dyDescent="0.2">
      <c r="A710" s="41"/>
      <c r="B710" s="292"/>
      <c r="C710" s="835"/>
      <c r="D710" s="594"/>
      <c r="E710" s="598"/>
      <c r="F710" s="598"/>
      <c r="G710" s="598"/>
      <c r="H710" s="572"/>
      <c r="I710" s="599"/>
      <c r="J710" s="600"/>
      <c r="K710" s="575"/>
    </row>
    <row r="711" spans="1:11" s="4" customFormat="1" ht="42.75" x14ac:dyDescent="0.2">
      <c r="A711" s="41"/>
      <c r="B711" s="288" t="s">
        <v>1639</v>
      </c>
      <c r="C711" s="835"/>
      <c r="D711" s="594"/>
      <c r="E711" s="598"/>
      <c r="F711" s="598"/>
      <c r="G711" s="598"/>
      <c r="H711" s="572"/>
      <c r="I711" s="599"/>
      <c r="J711" s="600"/>
      <c r="K711" s="575"/>
    </row>
    <row r="712" spans="1:11" s="4" customFormat="1" ht="10.5" customHeight="1" x14ac:dyDescent="0.2">
      <c r="A712" s="41"/>
      <c r="B712" s="292"/>
      <c r="C712" s="835"/>
      <c r="D712" s="594"/>
      <c r="E712" s="598"/>
      <c r="F712" s="598"/>
      <c r="G712" s="598"/>
      <c r="H712" s="572"/>
      <c r="I712" s="599"/>
      <c r="J712" s="600"/>
      <c r="K712" s="575"/>
    </row>
    <row r="713" spans="1:11" s="4" customFormat="1" x14ac:dyDescent="0.2">
      <c r="A713" s="41"/>
      <c r="B713" s="288" t="s">
        <v>1531</v>
      </c>
      <c r="C713" s="835"/>
      <c r="D713" s="594"/>
      <c r="E713" s="598"/>
      <c r="F713" s="598"/>
      <c r="G713" s="598"/>
      <c r="H713" s="572"/>
      <c r="I713" s="599"/>
      <c r="J713" s="600"/>
      <c r="K713" s="575"/>
    </row>
    <row r="714" spans="1:11" s="4" customFormat="1" ht="9.75" customHeight="1" x14ac:dyDescent="0.2">
      <c r="A714" s="41"/>
      <c r="B714" s="292"/>
      <c r="C714" s="835"/>
      <c r="D714" s="594"/>
      <c r="E714" s="598"/>
      <c r="F714" s="598"/>
      <c r="G714" s="598"/>
      <c r="H714" s="572"/>
      <c r="I714" s="599"/>
      <c r="J714" s="600"/>
      <c r="K714" s="575"/>
    </row>
    <row r="715" spans="1:11" s="14" customFormat="1" ht="28.5" x14ac:dyDescent="0.2">
      <c r="A715" s="41" t="s">
        <v>79</v>
      </c>
      <c r="B715" s="289" t="s">
        <v>1640</v>
      </c>
      <c r="C715" s="835">
        <v>280</v>
      </c>
      <c r="D715" s="594" t="s">
        <v>115</v>
      </c>
      <c r="E715" s="572">
        <v>10.59</v>
      </c>
      <c r="F715" s="597">
        <v>0.76</v>
      </c>
      <c r="G715" s="597">
        <v>2.27</v>
      </c>
      <c r="H715" s="594">
        <v>1.51</v>
      </c>
      <c r="I715" s="573">
        <f>+E715+F715+G715+H715</f>
        <v>15.13</v>
      </c>
      <c r="J715" s="574">
        <f>I715*C715</f>
        <v>4236.3999999999996</v>
      </c>
      <c r="K715" s="575"/>
    </row>
    <row r="716" spans="1:11" s="14" customFormat="1" x14ac:dyDescent="0.2">
      <c r="A716" s="41"/>
      <c r="B716" s="289"/>
      <c r="C716" s="835"/>
      <c r="D716" s="594"/>
      <c r="E716" s="598"/>
      <c r="F716" s="598"/>
      <c r="G716" s="598"/>
      <c r="H716" s="572"/>
      <c r="I716" s="599"/>
      <c r="J716" s="600"/>
      <c r="K716" s="636"/>
    </row>
    <row r="717" spans="1:11" s="4" customFormat="1" x14ac:dyDescent="0.2">
      <c r="A717" s="41"/>
      <c r="B717" s="30"/>
      <c r="C717" s="835"/>
      <c r="D717" s="594"/>
      <c r="E717" s="598"/>
      <c r="F717" s="598"/>
      <c r="G717" s="598"/>
      <c r="H717" s="572"/>
      <c r="I717" s="599"/>
      <c r="J717" s="600"/>
      <c r="K717" s="575"/>
    </row>
    <row r="718" spans="1:11" s="4" customFormat="1" x14ac:dyDescent="0.2">
      <c r="A718" s="41"/>
      <c r="B718" s="30"/>
      <c r="C718" s="835"/>
      <c r="D718" s="594"/>
      <c r="E718" s="598"/>
      <c r="F718" s="598"/>
      <c r="G718" s="598"/>
      <c r="H718" s="572"/>
      <c r="I718" s="599"/>
      <c r="J718" s="600"/>
      <c r="K718" s="575"/>
    </row>
    <row r="719" spans="1:11" s="4" customFormat="1" x14ac:dyDescent="0.2">
      <c r="A719" s="41"/>
      <c r="B719" s="30"/>
      <c r="C719" s="835"/>
      <c r="D719" s="594"/>
      <c r="E719" s="598"/>
      <c r="F719" s="598"/>
      <c r="G719" s="598"/>
      <c r="H719" s="572"/>
      <c r="I719" s="599"/>
      <c r="J719" s="600"/>
      <c r="K719" s="575"/>
    </row>
    <row r="720" spans="1:11" s="4" customFormat="1" x14ac:dyDescent="0.2">
      <c r="A720" s="41"/>
      <c r="B720" s="30"/>
      <c r="C720" s="835"/>
      <c r="D720" s="594"/>
      <c r="E720" s="598"/>
      <c r="F720" s="598"/>
      <c r="G720" s="598"/>
      <c r="H720" s="572"/>
      <c r="I720" s="599"/>
      <c r="J720" s="600"/>
      <c r="K720" s="575"/>
    </row>
    <row r="721" spans="1:11" s="4" customFormat="1" x14ac:dyDescent="0.2">
      <c r="A721" s="41"/>
      <c r="B721" s="30"/>
      <c r="C721" s="835"/>
      <c r="D721" s="594"/>
      <c r="E721" s="598"/>
      <c r="F721" s="598"/>
      <c r="G721" s="598"/>
      <c r="H721" s="572"/>
      <c r="I721" s="599"/>
      <c r="J721" s="600"/>
      <c r="K721" s="575"/>
    </row>
    <row r="722" spans="1:11" s="4" customFormat="1" x14ac:dyDescent="0.2">
      <c r="A722" s="41"/>
      <c r="B722" s="30"/>
      <c r="C722" s="835"/>
      <c r="D722" s="594"/>
      <c r="E722" s="598"/>
      <c r="F722" s="598"/>
      <c r="G722" s="598"/>
      <c r="H722" s="572"/>
      <c r="I722" s="599"/>
      <c r="J722" s="600"/>
      <c r="K722" s="575"/>
    </row>
    <row r="723" spans="1:11" s="4" customFormat="1" x14ac:dyDescent="0.2">
      <c r="A723" s="41"/>
      <c r="B723" s="30"/>
      <c r="C723" s="835"/>
      <c r="D723" s="594"/>
      <c r="E723" s="598"/>
      <c r="F723" s="598"/>
      <c r="G723" s="598"/>
      <c r="H723" s="572"/>
      <c r="I723" s="599"/>
      <c r="J723" s="600"/>
      <c r="K723" s="575"/>
    </row>
    <row r="724" spans="1:11" s="4" customFormat="1" x14ac:dyDescent="0.2">
      <c r="A724" s="41"/>
      <c r="B724" s="30"/>
      <c r="C724" s="835"/>
      <c r="D724" s="594"/>
      <c r="E724" s="598"/>
      <c r="F724" s="598"/>
      <c r="G724" s="598"/>
      <c r="H724" s="572"/>
      <c r="I724" s="599"/>
      <c r="J724" s="600"/>
      <c r="K724" s="575"/>
    </row>
    <row r="725" spans="1:11" s="4" customFormat="1" x14ac:dyDescent="0.2">
      <c r="A725" s="41"/>
      <c r="B725" s="30"/>
      <c r="C725" s="835"/>
      <c r="D725" s="594"/>
      <c r="E725" s="598"/>
      <c r="F725" s="598"/>
      <c r="G725" s="598"/>
      <c r="H725" s="572"/>
      <c r="I725" s="599"/>
      <c r="J725" s="600"/>
      <c r="K725" s="575"/>
    </row>
    <row r="726" spans="1:11" s="4" customFormat="1" x14ac:dyDescent="0.2">
      <c r="A726" s="41"/>
      <c r="B726" s="30"/>
      <c r="C726" s="835"/>
      <c r="D726" s="594"/>
      <c r="E726" s="598"/>
      <c r="F726" s="598"/>
      <c r="G726" s="598"/>
      <c r="H726" s="572"/>
      <c r="I726" s="599"/>
      <c r="J726" s="600"/>
      <c r="K726" s="575"/>
    </row>
    <row r="727" spans="1:11" s="4" customFormat="1" x14ac:dyDescent="0.2">
      <c r="A727" s="41"/>
      <c r="B727" s="30"/>
      <c r="C727" s="835"/>
      <c r="D727" s="594"/>
      <c r="E727" s="598"/>
      <c r="F727" s="598"/>
      <c r="G727" s="598"/>
      <c r="H727" s="572"/>
      <c r="I727" s="599"/>
      <c r="J727" s="600"/>
      <c r="K727" s="575"/>
    </row>
    <row r="728" spans="1:11" s="4" customFormat="1" x14ac:dyDescent="0.2">
      <c r="A728" s="41"/>
      <c r="B728" s="30"/>
      <c r="C728" s="835"/>
      <c r="D728" s="594"/>
      <c r="E728" s="598"/>
      <c r="F728" s="598"/>
      <c r="G728" s="598"/>
      <c r="H728" s="572"/>
      <c r="I728" s="599"/>
      <c r="J728" s="600"/>
      <c r="K728" s="575"/>
    </row>
    <row r="729" spans="1:11" s="4" customFormat="1" x14ac:dyDescent="0.2">
      <c r="A729" s="41"/>
      <c r="B729" s="30"/>
      <c r="C729" s="835"/>
      <c r="D729" s="594"/>
      <c r="E729" s="598"/>
      <c r="F729" s="598"/>
      <c r="G729" s="598"/>
      <c r="H729" s="572"/>
      <c r="I729" s="599"/>
      <c r="J729" s="600"/>
      <c r="K729" s="575"/>
    </row>
    <row r="730" spans="1:11" s="4" customFormat="1" hidden="1" x14ac:dyDescent="0.2">
      <c r="A730" s="41"/>
      <c r="B730" s="30"/>
      <c r="C730" s="835"/>
      <c r="D730" s="594"/>
      <c r="E730" s="598"/>
      <c r="F730" s="598"/>
      <c r="G730" s="598"/>
      <c r="H730" s="572"/>
      <c r="I730" s="599"/>
      <c r="J730" s="600"/>
      <c r="K730" s="575"/>
    </row>
    <row r="731" spans="1:11" s="4" customFormat="1" ht="12" hidden="1" customHeight="1" x14ac:dyDescent="0.2">
      <c r="A731" s="41"/>
      <c r="B731" s="30"/>
      <c r="C731" s="835"/>
      <c r="D731" s="594"/>
      <c r="E731" s="598"/>
      <c r="F731" s="598"/>
      <c r="G731" s="598"/>
      <c r="H731" s="572"/>
      <c r="I731" s="599"/>
      <c r="J731" s="600"/>
      <c r="K731" s="575"/>
    </row>
    <row r="732" spans="1:11" s="4" customFormat="1" ht="11.25" customHeight="1" x14ac:dyDescent="0.2">
      <c r="A732" s="41"/>
      <c r="B732" s="30"/>
      <c r="C732" s="835"/>
      <c r="D732" s="594"/>
      <c r="E732" s="598"/>
      <c r="F732" s="598"/>
      <c r="G732" s="598"/>
      <c r="H732" s="572"/>
      <c r="I732" s="599"/>
      <c r="J732" s="600"/>
      <c r="K732" s="575"/>
    </row>
    <row r="733" spans="1:11" s="4" customFormat="1" ht="8.25" customHeight="1" x14ac:dyDescent="0.2">
      <c r="A733" s="41"/>
      <c r="B733" s="30"/>
      <c r="C733" s="835"/>
      <c r="D733" s="594"/>
      <c r="E733" s="598"/>
      <c r="F733" s="598"/>
      <c r="G733" s="598"/>
      <c r="H733" s="572"/>
      <c r="I733" s="599"/>
      <c r="J733" s="600"/>
      <c r="K733" s="575"/>
    </row>
    <row r="734" spans="1:11" s="8" customFormat="1" ht="15.75" thickBot="1" x14ac:dyDescent="0.3">
      <c r="A734" s="290"/>
      <c r="B734" s="32" t="s">
        <v>111</v>
      </c>
      <c r="C734" s="836"/>
      <c r="D734" s="601"/>
      <c r="E734" s="602"/>
      <c r="F734" s="602"/>
      <c r="G734" s="602"/>
      <c r="H734" s="603"/>
      <c r="I734" s="604"/>
      <c r="J734" s="604">
        <f>SUM(J701:J732)</f>
        <v>255498.4</v>
      </c>
      <c r="K734" s="617">
        <v>20</v>
      </c>
    </row>
    <row r="735" spans="1:11" s="4" customFormat="1" ht="15" thickTop="1" x14ac:dyDescent="0.2">
      <c r="A735" s="41"/>
      <c r="B735" s="30"/>
      <c r="C735" s="835"/>
      <c r="D735" s="594"/>
      <c r="E735" s="598"/>
      <c r="F735" s="598"/>
      <c r="G735" s="598"/>
      <c r="H735" s="572"/>
      <c r="I735" s="599"/>
      <c r="J735" s="600"/>
      <c r="K735" s="575"/>
    </row>
    <row r="736" spans="1:11" s="4" customFormat="1" ht="15" x14ac:dyDescent="0.2">
      <c r="A736" s="41"/>
      <c r="B736" s="287" t="s">
        <v>1634</v>
      </c>
      <c r="C736" s="835"/>
      <c r="D736" s="594"/>
      <c r="E736" s="598"/>
      <c r="F736" s="598"/>
      <c r="G736" s="598"/>
      <c r="H736" s="572"/>
      <c r="I736" s="599"/>
      <c r="J736" s="600"/>
      <c r="K736" s="575"/>
    </row>
    <row r="737" spans="1:11" s="4" customFormat="1" x14ac:dyDescent="0.2">
      <c r="A737" s="41"/>
      <c r="B737" s="30"/>
      <c r="C737" s="835"/>
      <c r="D737" s="594"/>
      <c r="E737" s="598"/>
      <c r="F737" s="598"/>
      <c r="G737" s="598"/>
      <c r="H737" s="572"/>
      <c r="I737" s="599"/>
      <c r="J737" s="600"/>
      <c r="K737" s="575"/>
    </row>
    <row r="738" spans="1:11" s="4" customFormat="1" ht="45" customHeight="1" x14ac:dyDescent="0.2">
      <c r="A738" s="41"/>
      <c r="B738" s="288" t="s">
        <v>1641</v>
      </c>
      <c r="C738" s="835"/>
      <c r="D738" s="594"/>
      <c r="E738" s="598"/>
      <c r="F738" s="598"/>
      <c r="G738" s="598"/>
      <c r="H738" s="572"/>
      <c r="I738" s="599"/>
      <c r="J738" s="600"/>
      <c r="K738" s="575"/>
    </row>
    <row r="739" spans="1:11" s="4" customFormat="1" x14ac:dyDescent="0.2">
      <c r="A739" s="41"/>
      <c r="B739" s="292"/>
      <c r="C739" s="835"/>
      <c r="D739" s="594"/>
      <c r="E739" s="598"/>
      <c r="F739" s="598"/>
      <c r="G739" s="598"/>
      <c r="H739" s="572"/>
      <c r="I739" s="599"/>
      <c r="J739" s="600"/>
      <c r="K739" s="575"/>
    </row>
    <row r="740" spans="1:11" s="4" customFormat="1" x14ac:dyDescent="0.2">
      <c r="A740" s="41"/>
      <c r="B740" s="288" t="s">
        <v>1539</v>
      </c>
      <c r="C740" s="835"/>
      <c r="D740" s="594"/>
      <c r="E740" s="598"/>
      <c r="F740" s="598"/>
      <c r="G740" s="598"/>
      <c r="H740" s="572"/>
      <c r="I740" s="599"/>
      <c r="J740" s="600"/>
      <c r="K740" s="575"/>
    </row>
    <row r="741" spans="1:11" s="4" customFormat="1" ht="9.9499999999999993" customHeight="1" x14ac:dyDescent="0.2">
      <c r="A741" s="41"/>
      <c r="B741" s="292"/>
      <c r="C741" s="835"/>
      <c r="D741" s="594"/>
      <c r="E741" s="598"/>
      <c r="F741" s="598"/>
      <c r="G741" s="598"/>
      <c r="H741" s="572"/>
      <c r="I741" s="599"/>
      <c r="J741" s="600"/>
      <c r="K741" s="575"/>
    </row>
    <row r="742" spans="1:11" s="14" customFormat="1" ht="28.5" x14ac:dyDescent="0.2">
      <c r="A742" s="41" t="s">
        <v>77</v>
      </c>
      <c r="B742" s="289" t="s">
        <v>1640</v>
      </c>
      <c r="C742" s="835">
        <v>123</v>
      </c>
      <c r="D742" s="594" t="s">
        <v>115</v>
      </c>
      <c r="E742" s="572">
        <v>80.17</v>
      </c>
      <c r="F742" s="597">
        <v>5.73</v>
      </c>
      <c r="G742" s="597">
        <v>17.18</v>
      </c>
      <c r="H742" s="594">
        <v>11.45</v>
      </c>
      <c r="I742" s="573">
        <f>+E742+F742+G742+H742</f>
        <v>114.53</v>
      </c>
      <c r="J742" s="574">
        <f>I742*C742</f>
        <v>14087.19</v>
      </c>
      <c r="K742" s="575"/>
    </row>
    <row r="743" spans="1:11" s="4" customFormat="1" x14ac:dyDescent="0.2">
      <c r="A743" s="41"/>
      <c r="B743" s="30"/>
      <c r="C743" s="835"/>
      <c r="D743" s="594"/>
      <c r="E743" s="598"/>
      <c r="F743" s="598"/>
      <c r="G743" s="598"/>
      <c r="H743" s="572"/>
      <c r="I743" s="599"/>
      <c r="J743" s="600"/>
      <c r="K743" s="575"/>
    </row>
    <row r="744" spans="1:11" s="4" customFormat="1" ht="45.75" customHeight="1" x14ac:dyDescent="0.2">
      <c r="A744" s="41"/>
      <c r="B744" s="288" t="s">
        <v>1642</v>
      </c>
      <c r="C744" s="835"/>
      <c r="D744" s="594"/>
      <c r="E744" s="598"/>
      <c r="F744" s="598"/>
      <c r="G744" s="598"/>
      <c r="H744" s="572"/>
      <c r="I744" s="599"/>
      <c r="J744" s="600"/>
      <c r="K744" s="575"/>
    </row>
    <row r="745" spans="1:11" s="4" customFormat="1" ht="9.9499999999999993" customHeight="1" x14ac:dyDescent="0.2">
      <c r="A745" s="41"/>
      <c r="B745" s="292"/>
      <c r="C745" s="835"/>
      <c r="D745" s="594"/>
      <c r="E745" s="598"/>
      <c r="F745" s="598"/>
      <c r="G745" s="598"/>
      <c r="H745" s="572"/>
      <c r="I745" s="599"/>
      <c r="J745" s="600"/>
      <c r="K745" s="575"/>
    </row>
    <row r="746" spans="1:11" s="14" customFormat="1" ht="15" customHeight="1" x14ac:dyDescent="0.2">
      <c r="A746" s="41" t="s">
        <v>78</v>
      </c>
      <c r="B746" s="289" t="s">
        <v>1643</v>
      </c>
      <c r="C746" s="843">
        <v>77</v>
      </c>
      <c r="D746" s="629" t="s">
        <v>115</v>
      </c>
      <c r="E746" s="572">
        <v>55.97</v>
      </c>
      <c r="F746" s="597">
        <v>4</v>
      </c>
      <c r="G746" s="597">
        <v>11.99</v>
      </c>
      <c r="H746" s="594">
        <v>8</v>
      </c>
      <c r="I746" s="573">
        <f>+E746+F746+G746+H746</f>
        <v>79.959999999999994</v>
      </c>
      <c r="J746" s="574">
        <f>I746*C746</f>
        <v>6156.92</v>
      </c>
      <c r="K746" s="575"/>
    </row>
    <row r="747" spans="1:11" s="4" customFormat="1" x14ac:dyDescent="0.2">
      <c r="A747" s="41"/>
      <c r="B747" s="292"/>
      <c r="C747" s="835"/>
      <c r="D747" s="594"/>
      <c r="E747" s="598"/>
      <c r="F747" s="598"/>
      <c r="G747" s="598"/>
      <c r="H747" s="572"/>
      <c r="I747" s="599"/>
      <c r="J747" s="600"/>
      <c r="K747" s="575"/>
    </row>
    <row r="748" spans="1:11" s="4" customFormat="1" ht="42.75" x14ac:dyDescent="0.2">
      <c r="A748" s="41"/>
      <c r="B748" s="288" t="s">
        <v>1644</v>
      </c>
      <c r="C748" s="835"/>
      <c r="D748" s="594"/>
      <c r="E748" s="598"/>
      <c r="F748" s="598"/>
      <c r="G748" s="598"/>
      <c r="H748" s="572"/>
      <c r="I748" s="599"/>
      <c r="J748" s="600"/>
      <c r="K748" s="575"/>
    </row>
    <row r="749" spans="1:11" s="4" customFormat="1" ht="9.9499999999999993" customHeight="1" x14ac:dyDescent="0.2">
      <c r="A749" s="41"/>
      <c r="B749" s="292"/>
      <c r="C749" s="835"/>
      <c r="D749" s="594"/>
      <c r="E749" s="598"/>
      <c r="F749" s="598"/>
      <c r="G749" s="598"/>
      <c r="H749" s="572"/>
      <c r="I749" s="599"/>
      <c r="J749" s="600"/>
      <c r="K749" s="575"/>
    </row>
    <row r="750" spans="1:11" s="14" customFormat="1" ht="28.5" x14ac:dyDescent="0.2">
      <c r="A750" s="41" t="s">
        <v>79</v>
      </c>
      <c r="B750" s="289" t="s">
        <v>1645</v>
      </c>
      <c r="C750" s="835">
        <v>1303</v>
      </c>
      <c r="D750" s="594" t="s">
        <v>115</v>
      </c>
      <c r="E750" s="572">
        <v>80.17</v>
      </c>
      <c r="F750" s="597">
        <v>5.73</v>
      </c>
      <c r="G750" s="597">
        <v>17.18</v>
      </c>
      <c r="H750" s="594">
        <v>11.45</v>
      </c>
      <c r="I750" s="573">
        <f>+E750+F750+G750+H750</f>
        <v>114.53</v>
      </c>
      <c r="J750" s="574">
        <f>I750*C750</f>
        <v>149232.59</v>
      </c>
      <c r="K750" s="575"/>
    </row>
    <row r="751" spans="1:11" s="4" customFormat="1" x14ac:dyDescent="0.2">
      <c r="A751" s="41"/>
      <c r="B751" s="30"/>
      <c r="C751" s="835"/>
      <c r="D751" s="594"/>
      <c r="E751" s="598"/>
      <c r="F751" s="598"/>
      <c r="G751" s="598"/>
      <c r="H751" s="572"/>
      <c r="I751" s="599"/>
      <c r="J751" s="600"/>
      <c r="K751" s="575"/>
    </row>
    <row r="752" spans="1:11" s="4" customFormat="1" x14ac:dyDescent="0.2">
      <c r="A752" s="41"/>
      <c r="B752" s="289"/>
      <c r="C752" s="835"/>
      <c r="D752" s="594"/>
      <c r="E752" s="598"/>
      <c r="F752" s="598"/>
      <c r="G752" s="598"/>
      <c r="H752" s="572"/>
      <c r="I752" s="599"/>
      <c r="J752" s="627"/>
      <c r="K752" s="575"/>
    </row>
    <row r="753" spans="1:11" s="4" customFormat="1" x14ac:dyDescent="0.2">
      <c r="A753" s="41"/>
      <c r="B753" s="289"/>
      <c r="C753" s="835"/>
      <c r="D753" s="594"/>
      <c r="E753" s="598"/>
      <c r="F753" s="598"/>
      <c r="G753" s="598"/>
      <c r="H753" s="572"/>
      <c r="I753" s="599"/>
      <c r="J753" s="627"/>
      <c r="K753" s="575"/>
    </row>
    <row r="754" spans="1:11" s="4" customFormat="1" x14ac:dyDescent="0.2">
      <c r="A754" s="41"/>
      <c r="B754" s="289"/>
      <c r="C754" s="835"/>
      <c r="D754" s="594"/>
      <c r="E754" s="598"/>
      <c r="F754" s="598"/>
      <c r="G754" s="598"/>
      <c r="H754" s="572"/>
      <c r="I754" s="599"/>
      <c r="J754" s="627"/>
      <c r="K754" s="575"/>
    </row>
    <row r="755" spans="1:11" s="4" customFormat="1" x14ac:dyDescent="0.2">
      <c r="A755" s="41"/>
      <c r="B755" s="289"/>
      <c r="C755" s="835"/>
      <c r="D755" s="594"/>
      <c r="E755" s="598"/>
      <c r="F755" s="598"/>
      <c r="G755" s="598"/>
      <c r="H755" s="572"/>
      <c r="I755" s="599"/>
      <c r="J755" s="627"/>
      <c r="K755" s="575"/>
    </row>
    <row r="756" spans="1:11" s="4" customFormat="1" x14ac:dyDescent="0.2">
      <c r="A756" s="41"/>
      <c r="B756" s="289"/>
      <c r="C756" s="835"/>
      <c r="D756" s="594"/>
      <c r="E756" s="598"/>
      <c r="F756" s="598"/>
      <c r="G756" s="598"/>
      <c r="H756" s="572"/>
      <c r="I756" s="599"/>
      <c r="J756" s="627"/>
      <c r="K756" s="575"/>
    </row>
    <row r="757" spans="1:11" s="4" customFormat="1" x14ac:dyDescent="0.2">
      <c r="A757" s="41"/>
      <c r="B757" s="289"/>
      <c r="C757" s="835"/>
      <c r="D757" s="594"/>
      <c r="E757" s="598"/>
      <c r="F757" s="598"/>
      <c r="G757" s="598"/>
      <c r="H757" s="572"/>
      <c r="I757" s="599"/>
      <c r="J757" s="627"/>
      <c r="K757" s="575"/>
    </row>
    <row r="758" spans="1:11" s="4" customFormat="1" x14ac:dyDescent="0.2">
      <c r="A758" s="41"/>
      <c r="B758" s="289"/>
      <c r="C758" s="835"/>
      <c r="D758" s="594"/>
      <c r="E758" s="598"/>
      <c r="F758" s="598"/>
      <c r="G758" s="598"/>
      <c r="H758" s="572"/>
      <c r="I758" s="599"/>
      <c r="J758" s="627"/>
      <c r="K758" s="575"/>
    </row>
    <row r="759" spans="1:11" s="4" customFormat="1" x14ac:dyDescent="0.2">
      <c r="A759" s="41"/>
      <c r="B759" s="289"/>
      <c r="C759" s="835"/>
      <c r="D759" s="594"/>
      <c r="E759" s="598"/>
      <c r="F759" s="598"/>
      <c r="G759" s="598"/>
      <c r="H759" s="572"/>
      <c r="I759" s="599"/>
      <c r="J759" s="627"/>
      <c r="K759" s="575"/>
    </row>
    <row r="760" spans="1:11" s="4" customFormat="1" x14ac:dyDescent="0.2">
      <c r="A760" s="41"/>
      <c r="B760" s="289"/>
      <c r="C760" s="835"/>
      <c r="D760" s="594"/>
      <c r="E760" s="598"/>
      <c r="F760" s="598"/>
      <c r="G760" s="598"/>
      <c r="H760" s="572"/>
      <c r="I760" s="599"/>
      <c r="J760" s="627"/>
      <c r="K760" s="575"/>
    </row>
    <row r="761" spans="1:11" s="4" customFormat="1" x14ac:dyDescent="0.2">
      <c r="A761" s="41"/>
      <c r="B761" s="289"/>
      <c r="C761" s="835"/>
      <c r="D761" s="594"/>
      <c r="E761" s="598"/>
      <c r="F761" s="598"/>
      <c r="G761" s="598"/>
      <c r="H761" s="572"/>
      <c r="I761" s="599"/>
      <c r="J761" s="627"/>
      <c r="K761" s="575"/>
    </row>
    <row r="762" spans="1:11" s="4" customFormat="1" x14ac:dyDescent="0.2">
      <c r="A762" s="41"/>
      <c r="B762" s="289"/>
      <c r="C762" s="835"/>
      <c r="D762" s="594"/>
      <c r="E762" s="598"/>
      <c r="F762" s="598"/>
      <c r="G762" s="598"/>
      <c r="H762" s="572"/>
      <c r="I762" s="599"/>
      <c r="J762" s="627"/>
      <c r="K762" s="575"/>
    </row>
    <row r="763" spans="1:11" s="4" customFormat="1" hidden="1" x14ac:dyDescent="0.2">
      <c r="A763" s="41"/>
      <c r="B763" s="289"/>
      <c r="C763" s="835"/>
      <c r="D763" s="594"/>
      <c r="E763" s="598"/>
      <c r="F763" s="598"/>
      <c r="G763" s="598"/>
      <c r="H763" s="572"/>
      <c r="I763" s="599"/>
      <c r="J763" s="627"/>
      <c r="K763" s="575"/>
    </row>
    <row r="764" spans="1:11" s="4" customFormat="1" hidden="1" x14ac:dyDescent="0.2">
      <c r="A764" s="41"/>
      <c r="B764" s="289"/>
      <c r="C764" s="835"/>
      <c r="D764" s="594"/>
      <c r="E764" s="598"/>
      <c r="F764" s="598"/>
      <c r="G764" s="598"/>
      <c r="H764" s="572"/>
      <c r="I764" s="599"/>
      <c r="J764" s="627"/>
      <c r="K764" s="575"/>
    </row>
    <row r="765" spans="1:11" s="4" customFormat="1" ht="18" customHeight="1" x14ac:dyDescent="0.2">
      <c r="A765" s="41"/>
      <c r="B765" s="289"/>
      <c r="C765" s="835"/>
      <c r="D765" s="594"/>
      <c r="E765" s="598"/>
      <c r="F765" s="598"/>
      <c r="G765" s="598"/>
      <c r="H765" s="572"/>
      <c r="I765" s="599"/>
      <c r="J765" s="627"/>
      <c r="K765" s="575"/>
    </row>
    <row r="766" spans="1:11" s="8" customFormat="1" ht="15.75" thickBot="1" x14ac:dyDescent="0.3">
      <c r="A766" s="290"/>
      <c r="B766" s="32" t="s">
        <v>111</v>
      </c>
      <c r="C766" s="836"/>
      <c r="D766" s="601"/>
      <c r="E766" s="602"/>
      <c r="F766" s="602"/>
      <c r="G766" s="602"/>
      <c r="H766" s="603"/>
      <c r="I766" s="604"/>
      <c r="J766" s="604">
        <f>SUM(J735:J764)</f>
        <v>169476.7</v>
      </c>
      <c r="K766" s="617">
        <v>21</v>
      </c>
    </row>
    <row r="767" spans="1:11" s="4" customFormat="1" ht="15" thickTop="1" x14ac:dyDescent="0.2">
      <c r="A767" s="41"/>
      <c r="B767" s="30"/>
      <c r="C767" s="835"/>
      <c r="D767" s="594"/>
      <c r="E767" s="598"/>
      <c r="F767" s="598"/>
      <c r="G767" s="598"/>
      <c r="H767" s="572"/>
      <c r="I767" s="599"/>
      <c r="J767" s="600"/>
      <c r="K767" s="575"/>
    </row>
    <row r="768" spans="1:11" s="4" customFormat="1" ht="15" x14ac:dyDescent="0.2">
      <c r="A768" s="41"/>
      <c r="B768" s="287" t="s">
        <v>1646</v>
      </c>
      <c r="C768" s="835"/>
      <c r="D768" s="594"/>
      <c r="E768" s="598"/>
      <c r="F768" s="598"/>
      <c r="G768" s="598"/>
      <c r="H768" s="572"/>
      <c r="I768" s="599"/>
      <c r="J768" s="600"/>
      <c r="K768" s="575"/>
    </row>
    <row r="769" spans="1:11" s="4" customFormat="1" x14ac:dyDescent="0.2">
      <c r="A769" s="41"/>
      <c r="B769" s="30"/>
      <c r="C769" s="835"/>
      <c r="D769" s="594"/>
      <c r="E769" s="598"/>
      <c r="F769" s="598"/>
      <c r="G769" s="598"/>
      <c r="H769" s="572"/>
      <c r="I769" s="599"/>
      <c r="J769" s="600"/>
      <c r="K769" s="575"/>
    </row>
    <row r="770" spans="1:11" s="4" customFormat="1" x14ac:dyDescent="0.2">
      <c r="A770" s="41"/>
      <c r="B770" s="30" t="s">
        <v>1647</v>
      </c>
      <c r="C770" s="835"/>
      <c r="D770" s="594"/>
      <c r="E770" s="598"/>
      <c r="F770" s="598"/>
      <c r="G770" s="598"/>
      <c r="H770" s="572"/>
      <c r="I770" s="599"/>
      <c r="J770" s="600"/>
      <c r="K770" s="575"/>
    </row>
    <row r="771" spans="1:11" s="4" customFormat="1" x14ac:dyDescent="0.2">
      <c r="A771" s="41"/>
      <c r="B771" s="30"/>
      <c r="C771" s="835"/>
      <c r="D771" s="594"/>
      <c r="E771" s="598"/>
      <c r="F771" s="598"/>
      <c r="G771" s="598"/>
      <c r="H771" s="572"/>
      <c r="I771" s="599"/>
      <c r="J771" s="600"/>
      <c r="K771" s="575"/>
    </row>
    <row r="772" spans="1:11" s="4" customFormat="1" ht="43.5" customHeight="1" x14ac:dyDescent="0.2">
      <c r="A772" s="41"/>
      <c r="B772" s="310" t="s">
        <v>1648</v>
      </c>
      <c r="C772" s="835"/>
      <c r="D772" s="594"/>
      <c r="E772" s="598"/>
      <c r="F772" s="598"/>
      <c r="G772" s="598"/>
      <c r="H772" s="572"/>
      <c r="I772" s="599"/>
      <c r="J772" s="600"/>
      <c r="K772" s="575"/>
    </row>
    <row r="773" spans="1:11" s="4" customFormat="1" ht="9.9499999999999993" customHeight="1" x14ac:dyDescent="0.2">
      <c r="A773" s="41"/>
      <c r="B773" s="312"/>
      <c r="C773" s="835"/>
      <c r="D773" s="594"/>
      <c r="E773" s="598"/>
      <c r="F773" s="598"/>
      <c r="G773" s="598"/>
      <c r="H773" s="572"/>
      <c r="I773" s="599"/>
      <c r="J773" s="600"/>
      <c r="K773" s="575"/>
    </row>
    <row r="774" spans="1:11" s="4" customFormat="1" x14ac:dyDescent="0.2">
      <c r="A774" s="41" t="s">
        <v>77</v>
      </c>
      <c r="B774" s="77" t="s">
        <v>1649</v>
      </c>
      <c r="C774" s="835">
        <v>1</v>
      </c>
      <c r="D774" s="594" t="s">
        <v>199</v>
      </c>
      <c r="E774" s="572">
        <v>615.41999999999996</v>
      </c>
      <c r="F774" s="597">
        <v>43.96</v>
      </c>
      <c r="G774" s="597">
        <v>131.88</v>
      </c>
      <c r="H774" s="594">
        <v>87.92</v>
      </c>
      <c r="I774" s="573">
        <f>+E774+F774+G774+H774</f>
        <v>879.18</v>
      </c>
      <c r="J774" s="574">
        <f>I774*C774</f>
        <v>879.18</v>
      </c>
      <c r="K774" s="575"/>
    </row>
    <row r="775" spans="1:11" s="4" customFormat="1" ht="9.9499999999999993" customHeight="1" x14ac:dyDescent="0.2">
      <c r="A775" s="28"/>
      <c r="B775" s="77"/>
      <c r="C775" s="835"/>
      <c r="D775" s="594"/>
      <c r="E775" s="598"/>
      <c r="F775" s="598"/>
      <c r="G775" s="598"/>
      <c r="H775" s="572"/>
      <c r="I775" s="599"/>
      <c r="J775" s="600"/>
      <c r="K775" s="575"/>
    </row>
    <row r="776" spans="1:11" s="4" customFormat="1" x14ac:dyDescent="0.2">
      <c r="A776" s="41" t="s">
        <v>78</v>
      </c>
      <c r="B776" s="77" t="s">
        <v>1650</v>
      </c>
      <c r="C776" s="835">
        <v>1</v>
      </c>
      <c r="D776" s="594" t="s">
        <v>199</v>
      </c>
      <c r="E776" s="572">
        <v>627.29</v>
      </c>
      <c r="F776" s="597">
        <v>44.81</v>
      </c>
      <c r="G776" s="597">
        <v>134.41999999999999</v>
      </c>
      <c r="H776" s="594">
        <v>89.61</v>
      </c>
      <c r="I776" s="573">
        <f>+E776+F776+G776+H776</f>
        <v>896.13</v>
      </c>
      <c r="J776" s="574">
        <f>I776*C776</f>
        <v>896.13</v>
      </c>
      <c r="K776" s="575"/>
    </row>
    <row r="777" spans="1:11" s="4" customFormat="1" ht="9.9499999999999993" customHeight="1" x14ac:dyDescent="0.2">
      <c r="A777" s="28"/>
      <c r="B777" s="77"/>
      <c r="C777" s="835"/>
      <c r="D777" s="594"/>
      <c r="E777" s="598"/>
      <c r="F777" s="598"/>
      <c r="G777" s="598"/>
      <c r="H777" s="572"/>
      <c r="I777" s="599"/>
      <c r="J777" s="600"/>
      <c r="K777" s="575"/>
    </row>
    <row r="778" spans="1:11" s="4" customFormat="1" x14ac:dyDescent="0.2">
      <c r="A778" s="41" t="s">
        <v>79</v>
      </c>
      <c r="B778" s="77" t="s">
        <v>1651</v>
      </c>
      <c r="C778" s="835">
        <v>2</v>
      </c>
      <c r="D778" s="594" t="s">
        <v>199</v>
      </c>
      <c r="E778" s="572">
        <v>642.87</v>
      </c>
      <c r="F778" s="597">
        <v>45.92</v>
      </c>
      <c r="G778" s="597">
        <v>137.76</v>
      </c>
      <c r="H778" s="594">
        <v>91.84</v>
      </c>
      <c r="I778" s="573">
        <f>+E778+F778+G778+H778</f>
        <v>918.39</v>
      </c>
      <c r="J778" s="574">
        <f>I778*C778</f>
        <v>1836.78</v>
      </c>
      <c r="K778" s="575"/>
    </row>
    <row r="779" spans="1:11" s="4" customFormat="1" ht="9.9499999999999993" customHeight="1" x14ac:dyDescent="0.2">
      <c r="A779" s="28"/>
      <c r="B779" s="77"/>
      <c r="C779" s="835"/>
      <c r="D779" s="594"/>
      <c r="E779" s="598"/>
      <c r="F779" s="598"/>
      <c r="G779" s="598"/>
      <c r="H779" s="572"/>
      <c r="I779" s="599"/>
      <c r="J779" s="600"/>
      <c r="K779" s="575"/>
    </row>
    <row r="780" spans="1:11" s="4" customFormat="1" x14ac:dyDescent="0.2">
      <c r="A780" s="41" t="s">
        <v>80</v>
      </c>
      <c r="B780" s="77" t="s">
        <v>1652</v>
      </c>
      <c r="C780" s="835">
        <v>2</v>
      </c>
      <c r="D780" s="594" t="s">
        <v>199</v>
      </c>
      <c r="E780" s="572">
        <v>662.56</v>
      </c>
      <c r="F780" s="597">
        <v>47.33</v>
      </c>
      <c r="G780" s="597">
        <v>141.97999999999999</v>
      </c>
      <c r="H780" s="594">
        <v>94.65</v>
      </c>
      <c r="I780" s="573">
        <f>+E780+F780+G780+H780</f>
        <v>946.52</v>
      </c>
      <c r="J780" s="574">
        <f>I780*C780</f>
        <v>1893.04</v>
      </c>
      <c r="K780" s="575"/>
    </row>
    <row r="781" spans="1:11" s="4" customFormat="1" x14ac:dyDescent="0.2">
      <c r="A781" s="41"/>
      <c r="B781" s="77"/>
      <c r="C781" s="835"/>
      <c r="D781" s="594"/>
      <c r="E781" s="598"/>
      <c r="F781" s="598"/>
      <c r="G781" s="598"/>
      <c r="H781" s="572"/>
      <c r="I781" s="599"/>
      <c r="J781" s="600"/>
      <c r="K781" s="575"/>
    </row>
    <row r="782" spans="1:11" s="4" customFormat="1" ht="28.5" x14ac:dyDescent="0.2">
      <c r="A782" s="41"/>
      <c r="B782" s="30" t="s">
        <v>1653</v>
      </c>
      <c r="C782" s="835"/>
      <c r="D782" s="594"/>
      <c r="E782" s="598"/>
      <c r="F782" s="598"/>
      <c r="G782" s="598"/>
      <c r="H782" s="572"/>
      <c r="I782" s="599"/>
      <c r="J782" s="600"/>
      <c r="K782" s="575"/>
    </row>
    <row r="783" spans="1:11" s="4" customFormat="1" ht="9.9499999999999993" customHeight="1" x14ac:dyDescent="0.2">
      <c r="A783" s="41"/>
      <c r="B783" s="77"/>
      <c r="C783" s="835"/>
      <c r="D783" s="594"/>
      <c r="E783" s="598"/>
      <c r="F783" s="598"/>
      <c r="G783" s="598"/>
      <c r="H783" s="572"/>
      <c r="I783" s="599"/>
      <c r="J783" s="600"/>
      <c r="K783" s="575"/>
    </row>
    <row r="784" spans="1:11" s="4" customFormat="1" x14ac:dyDescent="0.2">
      <c r="A784" s="41" t="s">
        <v>81</v>
      </c>
      <c r="B784" s="77" t="s">
        <v>1654</v>
      </c>
      <c r="C784" s="835">
        <v>80</v>
      </c>
      <c r="D784" s="594" t="s">
        <v>199</v>
      </c>
      <c r="E784" s="572">
        <v>68.739999999999995</v>
      </c>
      <c r="F784" s="597">
        <v>4.91</v>
      </c>
      <c r="G784" s="597">
        <v>14.73</v>
      </c>
      <c r="H784" s="594">
        <v>9.82</v>
      </c>
      <c r="I784" s="573">
        <f>+E784+F784+G784+H784</f>
        <v>98.2</v>
      </c>
      <c r="J784" s="574">
        <f>I784*C784</f>
        <v>7856</v>
      </c>
      <c r="K784" s="575"/>
    </row>
    <row r="785" spans="1:11" s="4" customFormat="1" ht="9.9499999999999993" customHeight="1" x14ac:dyDescent="0.2">
      <c r="A785" s="41"/>
      <c r="B785" s="77"/>
      <c r="C785" s="835"/>
      <c r="D785" s="594"/>
      <c r="E785" s="598"/>
      <c r="F785" s="598"/>
      <c r="G785" s="598"/>
      <c r="H785" s="572"/>
      <c r="I785" s="599"/>
      <c r="J785" s="600"/>
      <c r="K785" s="575"/>
    </row>
    <row r="786" spans="1:11" s="4" customFormat="1" x14ac:dyDescent="0.2">
      <c r="A786" s="41" t="s">
        <v>92</v>
      </c>
      <c r="B786" s="77" t="s">
        <v>1655</v>
      </c>
      <c r="C786" s="835">
        <v>15</v>
      </c>
      <c r="D786" s="594" t="s">
        <v>199</v>
      </c>
      <c r="E786" s="572">
        <v>76.28</v>
      </c>
      <c r="F786" s="597">
        <v>5.45</v>
      </c>
      <c r="G786" s="597">
        <v>16.350000000000001</v>
      </c>
      <c r="H786" s="594">
        <v>10.9</v>
      </c>
      <c r="I786" s="573">
        <f>+E786+F786+G786+H786</f>
        <v>108.98</v>
      </c>
      <c r="J786" s="574">
        <f>I786*C786</f>
        <v>1634.7</v>
      </c>
      <c r="K786" s="575"/>
    </row>
    <row r="787" spans="1:11" s="4" customFormat="1" ht="9.9499999999999993" customHeight="1" x14ac:dyDescent="0.2">
      <c r="A787" s="41"/>
      <c r="B787" s="77"/>
      <c r="C787" s="835"/>
      <c r="D787" s="594"/>
      <c r="E787" s="598"/>
      <c r="F787" s="598"/>
      <c r="G787" s="598"/>
      <c r="H787" s="572"/>
      <c r="I787" s="599"/>
      <c r="J787" s="600"/>
      <c r="K787" s="575"/>
    </row>
    <row r="788" spans="1:11" s="4" customFormat="1" x14ac:dyDescent="0.2">
      <c r="A788" s="41" t="s">
        <v>94</v>
      </c>
      <c r="B788" s="77" t="s">
        <v>1656</v>
      </c>
      <c r="C788" s="835">
        <v>15</v>
      </c>
      <c r="D788" s="594" t="s">
        <v>199</v>
      </c>
      <c r="E788" s="572">
        <v>83.15</v>
      </c>
      <c r="F788" s="597">
        <v>5.94</v>
      </c>
      <c r="G788" s="597">
        <v>17.82</v>
      </c>
      <c r="H788" s="594">
        <v>11.88</v>
      </c>
      <c r="I788" s="573">
        <f>+E788+F788+G788+H788</f>
        <v>118.79</v>
      </c>
      <c r="J788" s="574">
        <f>I788*C788</f>
        <v>1781.85</v>
      </c>
      <c r="K788" s="575"/>
    </row>
    <row r="789" spans="1:11" s="4" customFormat="1" ht="9.9499999999999993" customHeight="1" x14ac:dyDescent="0.2">
      <c r="A789" s="41"/>
      <c r="B789" s="77"/>
      <c r="C789" s="835"/>
      <c r="D789" s="594"/>
      <c r="E789" s="598"/>
      <c r="F789" s="598"/>
      <c r="G789" s="598"/>
      <c r="H789" s="572"/>
      <c r="I789" s="599"/>
      <c r="J789" s="600"/>
      <c r="K789" s="575"/>
    </row>
    <row r="790" spans="1:11" s="4" customFormat="1" x14ac:dyDescent="0.2">
      <c r="A790" s="41" t="s">
        <v>96</v>
      </c>
      <c r="B790" s="77" t="s">
        <v>1657</v>
      </c>
      <c r="C790" s="835">
        <v>50</v>
      </c>
      <c r="D790" s="594" t="s">
        <v>199</v>
      </c>
      <c r="E790" s="572">
        <v>76.28</v>
      </c>
      <c r="F790" s="597">
        <v>5.45</v>
      </c>
      <c r="G790" s="597">
        <v>16.350000000000001</v>
      </c>
      <c r="H790" s="594">
        <v>10.9</v>
      </c>
      <c r="I790" s="573">
        <f>+E790+F790+G790+H790</f>
        <v>108.98</v>
      </c>
      <c r="J790" s="574">
        <f>I790*C790</f>
        <v>5449</v>
      </c>
      <c r="K790" s="575"/>
    </row>
    <row r="791" spans="1:11" s="4" customFormat="1" ht="9.9499999999999993" customHeight="1" x14ac:dyDescent="0.2">
      <c r="A791" s="41"/>
      <c r="B791" s="77"/>
      <c r="C791" s="835"/>
      <c r="D791" s="594"/>
      <c r="E791" s="598"/>
      <c r="F791" s="598"/>
      <c r="G791" s="598"/>
      <c r="H791" s="572"/>
      <c r="I791" s="599"/>
      <c r="J791" s="600"/>
      <c r="K791" s="575"/>
    </row>
    <row r="792" spans="1:11" s="4" customFormat="1" x14ac:dyDescent="0.2">
      <c r="A792" s="41" t="s">
        <v>99</v>
      </c>
      <c r="B792" s="77" t="s">
        <v>1658</v>
      </c>
      <c r="C792" s="835">
        <v>167</v>
      </c>
      <c r="D792" s="594" t="s">
        <v>199</v>
      </c>
      <c r="E792" s="572">
        <v>85.32</v>
      </c>
      <c r="F792" s="597">
        <v>6.09</v>
      </c>
      <c r="G792" s="597">
        <v>18.28</v>
      </c>
      <c r="H792" s="594">
        <v>12.19</v>
      </c>
      <c r="I792" s="573">
        <f>+E792+F792+G792+H792</f>
        <v>121.88</v>
      </c>
      <c r="J792" s="574">
        <f>I792*C792</f>
        <v>20353.96</v>
      </c>
      <c r="K792" s="575"/>
    </row>
    <row r="793" spans="1:11" s="4" customFormat="1" ht="9.9499999999999993" customHeight="1" x14ac:dyDescent="0.2">
      <c r="A793" s="41"/>
      <c r="B793" s="77"/>
      <c r="C793" s="835"/>
      <c r="D793" s="594"/>
      <c r="E793" s="598"/>
      <c r="F793" s="598"/>
      <c r="G793" s="598"/>
      <c r="H793" s="572"/>
      <c r="I793" s="599"/>
      <c r="J793" s="600"/>
      <c r="K793" s="575"/>
    </row>
    <row r="794" spans="1:11" s="4" customFormat="1" x14ac:dyDescent="0.2">
      <c r="A794" s="41" t="s">
        <v>101</v>
      </c>
      <c r="B794" s="77" t="s">
        <v>1659</v>
      </c>
      <c r="C794" s="835">
        <v>9</v>
      </c>
      <c r="D794" s="594" t="s">
        <v>199</v>
      </c>
      <c r="E794" s="572">
        <v>93.56</v>
      </c>
      <c r="F794" s="597">
        <v>6.68</v>
      </c>
      <c r="G794" s="597">
        <v>20.05</v>
      </c>
      <c r="H794" s="594">
        <v>13.37</v>
      </c>
      <c r="I794" s="573">
        <f>+E794+F794+G794+H794</f>
        <v>133.66</v>
      </c>
      <c r="J794" s="574">
        <f>I794*C794</f>
        <v>1202.94</v>
      </c>
      <c r="K794" s="575"/>
    </row>
    <row r="795" spans="1:11" s="4" customFormat="1" ht="9.9499999999999993" customHeight="1" x14ac:dyDescent="0.2">
      <c r="A795" s="41"/>
      <c r="B795" s="77"/>
      <c r="C795" s="835"/>
      <c r="D795" s="594"/>
      <c r="E795" s="598"/>
      <c r="F795" s="598"/>
      <c r="G795" s="598"/>
      <c r="H795" s="572"/>
      <c r="I795" s="599"/>
      <c r="J795" s="600"/>
      <c r="K795" s="575"/>
    </row>
    <row r="796" spans="1:11" s="4" customFormat="1" x14ac:dyDescent="0.2">
      <c r="A796" s="41" t="s">
        <v>103</v>
      </c>
      <c r="B796" s="77" t="s">
        <v>1660</v>
      </c>
      <c r="C796" s="835">
        <v>2</v>
      </c>
      <c r="D796" s="594" t="s">
        <v>199</v>
      </c>
      <c r="E796" s="572">
        <v>101.2</v>
      </c>
      <c r="F796" s="597">
        <v>7.23</v>
      </c>
      <c r="G796" s="597">
        <v>21.69</v>
      </c>
      <c r="H796" s="594">
        <v>14.46</v>
      </c>
      <c r="I796" s="573">
        <f>+E796+F796+G796+H796</f>
        <v>144.58000000000001</v>
      </c>
      <c r="J796" s="574">
        <f>I796*C796</f>
        <v>289.16000000000003</v>
      </c>
      <c r="K796" s="575"/>
    </row>
    <row r="797" spans="1:11" s="4" customFormat="1" x14ac:dyDescent="0.2">
      <c r="A797" s="41"/>
      <c r="B797" s="77"/>
      <c r="C797" s="835"/>
      <c r="D797" s="594"/>
      <c r="E797" s="598"/>
      <c r="F797" s="598"/>
      <c r="G797" s="598"/>
      <c r="H797" s="572"/>
      <c r="I797" s="599"/>
      <c r="J797" s="627"/>
      <c r="K797" s="575"/>
    </row>
    <row r="798" spans="1:11" s="4" customFormat="1" x14ac:dyDescent="0.2">
      <c r="A798" s="41"/>
      <c r="B798" s="77"/>
      <c r="C798" s="835"/>
      <c r="D798" s="594"/>
      <c r="E798" s="598"/>
      <c r="F798" s="598"/>
      <c r="G798" s="598"/>
      <c r="H798" s="572"/>
      <c r="I798" s="599"/>
      <c r="J798" s="627"/>
      <c r="K798" s="575"/>
    </row>
    <row r="799" spans="1:11" s="4" customFormat="1" x14ac:dyDescent="0.2">
      <c r="A799" s="41"/>
      <c r="B799" s="77"/>
      <c r="C799" s="835"/>
      <c r="D799" s="594"/>
      <c r="E799" s="598"/>
      <c r="F799" s="598"/>
      <c r="G799" s="598"/>
      <c r="H799" s="572"/>
      <c r="I799" s="599"/>
      <c r="J799" s="627"/>
      <c r="K799" s="575"/>
    </row>
    <row r="800" spans="1:11" s="4" customFormat="1" x14ac:dyDescent="0.2">
      <c r="A800" s="41"/>
      <c r="B800" s="77"/>
      <c r="C800" s="835"/>
      <c r="D800" s="594"/>
      <c r="E800" s="598"/>
      <c r="F800" s="598"/>
      <c r="G800" s="598"/>
      <c r="H800" s="572"/>
      <c r="I800" s="599"/>
      <c r="J800" s="627"/>
      <c r="K800" s="575"/>
    </row>
    <row r="801" spans="1:11" s="4" customFormat="1" x14ac:dyDescent="0.2">
      <c r="A801" s="41"/>
      <c r="B801" s="77"/>
      <c r="C801" s="835"/>
      <c r="D801" s="594"/>
      <c r="E801" s="598"/>
      <c r="F801" s="598"/>
      <c r="G801" s="598"/>
      <c r="H801" s="572"/>
      <c r="I801" s="599"/>
      <c r="J801" s="627"/>
      <c r="K801" s="575"/>
    </row>
    <row r="802" spans="1:11" s="4" customFormat="1" hidden="1" x14ac:dyDescent="0.2">
      <c r="A802" s="41"/>
      <c r="B802" s="77"/>
      <c r="C802" s="835"/>
      <c r="D802" s="594"/>
      <c r="E802" s="598"/>
      <c r="F802" s="598"/>
      <c r="G802" s="598"/>
      <c r="H802" s="572"/>
      <c r="I802" s="599"/>
      <c r="J802" s="627"/>
      <c r="K802" s="575"/>
    </row>
    <row r="803" spans="1:11" s="4" customFormat="1" hidden="1" x14ac:dyDescent="0.2">
      <c r="A803" s="41"/>
      <c r="B803" s="77"/>
      <c r="C803" s="835"/>
      <c r="D803" s="594"/>
      <c r="E803" s="598"/>
      <c r="F803" s="598"/>
      <c r="G803" s="598"/>
      <c r="H803" s="572"/>
      <c r="I803" s="599"/>
      <c r="J803" s="627"/>
      <c r="K803" s="575"/>
    </row>
    <row r="804" spans="1:11" s="4" customFormat="1" x14ac:dyDescent="0.2">
      <c r="A804" s="41"/>
      <c r="B804" s="77"/>
      <c r="C804" s="835"/>
      <c r="D804" s="594"/>
      <c r="E804" s="598"/>
      <c r="F804" s="598"/>
      <c r="G804" s="598"/>
      <c r="H804" s="572"/>
      <c r="I804" s="599"/>
      <c r="J804" s="627"/>
      <c r="K804" s="575"/>
    </row>
    <row r="805" spans="1:11" s="4" customFormat="1" ht="16.5" customHeight="1" x14ac:dyDescent="0.2">
      <c r="A805" s="41"/>
      <c r="B805" s="77"/>
      <c r="C805" s="835"/>
      <c r="D805" s="594"/>
      <c r="E805" s="598"/>
      <c r="F805" s="598"/>
      <c r="G805" s="598"/>
      <c r="H805" s="572"/>
      <c r="I805" s="599"/>
      <c r="J805" s="627"/>
      <c r="K805" s="575"/>
    </row>
    <row r="806" spans="1:11" s="8" customFormat="1" ht="15.75" thickBot="1" x14ac:dyDescent="0.3">
      <c r="A806" s="291"/>
      <c r="B806" s="32" t="s">
        <v>111</v>
      </c>
      <c r="C806" s="836"/>
      <c r="D806" s="601"/>
      <c r="E806" s="602"/>
      <c r="F806" s="602"/>
      <c r="G806" s="602"/>
      <c r="H806" s="603"/>
      <c r="I806" s="604"/>
      <c r="J806" s="604">
        <f>SUM(J767:J804)</f>
        <v>44072.74</v>
      </c>
      <c r="K806" s="617">
        <v>22</v>
      </c>
    </row>
    <row r="807" spans="1:11" s="4" customFormat="1" ht="15" thickTop="1" x14ac:dyDescent="0.2">
      <c r="A807" s="41"/>
      <c r="B807" s="30"/>
      <c r="C807" s="835"/>
      <c r="D807" s="594"/>
      <c r="E807" s="598"/>
      <c r="F807" s="598"/>
      <c r="G807" s="598"/>
      <c r="H807" s="572"/>
      <c r="I807" s="599"/>
      <c r="J807" s="600"/>
      <c r="K807" s="575"/>
    </row>
    <row r="808" spans="1:11" s="4" customFormat="1" ht="15" x14ac:dyDescent="0.2">
      <c r="A808" s="41"/>
      <c r="B808" s="287" t="s">
        <v>1661</v>
      </c>
      <c r="C808" s="835"/>
      <c r="D808" s="594"/>
      <c r="E808" s="598"/>
      <c r="F808" s="598"/>
      <c r="G808" s="598"/>
      <c r="H808" s="572"/>
      <c r="I808" s="599"/>
      <c r="J808" s="600"/>
      <c r="K808" s="575"/>
    </row>
    <row r="809" spans="1:11" s="4" customFormat="1" x14ac:dyDescent="0.2">
      <c r="A809" s="41"/>
      <c r="B809" s="77"/>
      <c r="C809" s="835"/>
      <c r="D809" s="594"/>
      <c r="E809" s="598"/>
      <c r="F809" s="598"/>
      <c r="G809" s="598"/>
      <c r="H809" s="572"/>
      <c r="I809" s="599"/>
      <c r="J809" s="600"/>
      <c r="K809" s="575"/>
    </row>
    <row r="810" spans="1:11" s="4" customFormat="1" x14ac:dyDescent="0.2">
      <c r="A810" s="41"/>
      <c r="B810" s="30" t="s">
        <v>1662</v>
      </c>
      <c r="C810" s="835"/>
      <c r="D810" s="594"/>
      <c r="E810" s="598"/>
      <c r="F810" s="598"/>
      <c r="G810" s="598"/>
      <c r="H810" s="572"/>
      <c r="I810" s="599"/>
      <c r="J810" s="600"/>
      <c r="K810" s="575"/>
    </row>
    <row r="811" spans="1:11" s="4" customFormat="1" x14ac:dyDescent="0.2">
      <c r="A811" s="41"/>
      <c r="B811" s="30"/>
      <c r="C811" s="835"/>
      <c r="D811" s="594"/>
      <c r="E811" s="598"/>
      <c r="F811" s="598"/>
      <c r="G811" s="598"/>
      <c r="H811" s="572"/>
      <c r="I811" s="599"/>
      <c r="J811" s="600"/>
      <c r="K811" s="575"/>
    </row>
    <row r="812" spans="1:11" s="4" customFormat="1" ht="30.75" customHeight="1" x14ac:dyDescent="0.2">
      <c r="A812" s="41"/>
      <c r="B812" s="30" t="s">
        <v>1663</v>
      </c>
      <c r="C812" s="835"/>
      <c r="D812" s="594"/>
      <c r="E812" s="598"/>
      <c r="F812" s="598"/>
      <c r="G812" s="598"/>
      <c r="H812" s="572"/>
      <c r="I812" s="599"/>
      <c r="J812" s="600"/>
      <c r="K812" s="575"/>
    </row>
    <row r="813" spans="1:11" s="4" customFormat="1" x14ac:dyDescent="0.2">
      <c r="A813" s="41"/>
      <c r="B813" s="30"/>
      <c r="C813" s="835"/>
      <c r="D813" s="594"/>
      <c r="E813" s="598"/>
      <c r="F813" s="598"/>
      <c r="G813" s="598"/>
      <c r="H813" s="572"/>
      <c r="I813" s="599"/>
      <c r="J813" s="600"/>
      <c r="K813" s="575"/>
    </row>
    <row r="814" spans="1:11" s="4" customFormat="1" x14ac:dyDescent="0.2">
      <c r="A814" s="28" t="s">
        <v>77</v>
      </c>
      <c r="B814" s="77" t="s">
        <v>1664</v>
      </c>
      <c r="C814" s="835">
        <v>8</v>
      </c>
      <c r="D814" s="594" t="s">
        <v>199</v>
      </c>
      <c r="E814" s="572">
        <v>108.4</v>
      </c>
      <c r="F814" s="597">
        <v>7.74</v>
      </c>
      <c r="G814" s="597">
        <v>23.23</v>
      </c>
      <c r="H814" s="594">
        <v>15.49</v>
      </c>
      <c r="I814" s="573">
        <f>+E814+F814+G814+H814</f>
        <v>154.86000000000001</v>
      </c>
      <c r="J814" s="574">
        <f>I814*C814</f>
        <v>1238.8800000000001</v>
      </c>
      <c r="K814" s="575"/>
    </row>
    <row r="815" spans="1:11" s="4" customFormat="1" x14ac:dyDescent="0.2">
      <c r="A815" s="28"/>
      <c r="B815" s="77"/>
      <c r="C815" s="835"/>
      <c r="D815" s="594"/>
      <c r="E815" s="598"/>
      <c r="F815" s="598"/>
      <c r="G815" s="598"/>
      <c r="H815" s="572"/>
      <c r="I815" s="599"/>
      <c r="J815" s="600"/>
      <c r="K815" s="575"/>
    </row>
    <row r="816" spans="1:11" s="4" customFormat="1" x14ac:dyDescent="0.2">
      <c r="A816" s="28" t="s">
        <v>78</v>
      </c>
      <c r="B816" s="77" t="s">
        <v>1665</v>
      </c>
      <c r="C816" s="835">
        <v>2</v>
      </c>
      <c r="D816" s="594" t="s">
        <v>199</v>
      </c>
      <c r="E816" s="572">
        <v>83.15</v>
      </c>
      <c r="F816" s="597">
        <v>5.94</v>
      </c>
      <c r="G816" s="597">
        <v>17.82</v>
      </c>
      <c r="H816" s="594">
        <v>11.88</v>
      </c>
      <c r="I816" s="573">
        <f>+E816+F816+G816+H816</f>
        <v>118.79</v>
      </c>
      <c r="J816" s="574">
        <f>I816*C816</f>
        <v>237.58</v>
      </c>
      <c r="K816" s="575"/>
    </row>
    <row r="817" spans="1:11" s="4" customFormat="1" x14ac:dyDescent="0.2">
      <c r="A817" s="28"/>
      <c r="B817" s="77"/>
      <c r="C817" s="835"/>
      <c r="D817" s="594"/>
      <c r="E817" s="598"/>
      <c r="F817" s="598"/>
      <c r="G817" s="598"/>
      <c r="H817" s="572"/>
      <c r="I817" s="599"/>
      <c r="J817" s="600"/>
      <c r="K817" s="575"/>
    </row>
    <row r="818" spans="1:11" s="4" customFormat="1" x14ac:dyDescent="0.2">
      <c r="A818" s="28" t="s">
        <v>79</v>
      </c>
      <c r="B818" s="77" t="s">
        <v>1666</v>
      </c>
      <c r="C818" s="835">
        <v>15</v>
      </c>
      <c r="D818" s="594" t="s">
        <v>199</v>
      </c>
      <c r="E818" s="572">
        <v>93.56</v>
      </c>
      <c r="F818" s="597">
        <v>6.68</v>
      </c>
      <c r="G818" s="597">
        <v>20.05</v>
      </c>
      <c r="H818" s="594">
        <v>13.37</v>
      </c>
      <c r="I818" s="573">
        <f>+E818+F818+G818+H818</f>
        <v>133.66</v>
      </c>
      <c r="J818" s="574">
        <f>I818*C818</f>
        <v>2004.9</v>
      </c>
      <c r="K818" s="575"/>
    </row>
    <row r="819" spans="1:11" s="4" customFormat="1" x14ac:dyDescent="0.2">
      <c r="A819" s="28"/>
      <c r="B819" s="77"/>
      <c r="C819" s="835"/>
      <c r="D819" s="594"/>
      <c r="E819" s="598"/>
      <c r="F819" s="598"/>
      <c r="G819" s="598"/>
      <c r="H819" s="572"/>
      <c r="I819" s="599"/>
      <c r="J819" s="600"/>
      <c r="K819" s="575"/>
    </row>
    <row r="820" spans="1:11" s="4" customFormat="1" x14ac:dyDescent="0.2">
      <c r="A820" s="28" t="s">
        <v>80</v>
      </c>
      <c r="B820" s="77" t="s">
        <v>1666</v>
      </c>
      <c r="C820" s="835">
        <v>6</v>
      </c>
      <c r="D820" s="594" t="s">
        <v>199</v>
      </c>
      <c r="E820" s="572">
        <v>93.56</v>
      </c>
      <c r="F820" s="597">
        <v>6.68</v>
      </c>
      <c r="G820" s="597">
        <v>20.05</v>
      </c>
      <c r="H820" s="594">
        <v>13.37</v>
      </c>
      <c r="I820" s="573">
        <f>+E820+F820+G820+H820</f>
        <v>133.66</v>
      </c>
      <c r="J820" s="574">
        <f>I820*C820</f>
        <v>801.96</v>
      </c>
      <c r="K820" s="575"/>
    </row>
    <row r="821" spans="1:11" s="4" customFormat="1" x14ac:dyDescent="0.2">
      <c r="A821" s="28"/>
      <c r="B821" s="77"/>
      <c r="C821" s="835"/>
      <c r="D821" s="594"/>
      <c r="E821" s="598"/>
      <c r="F821" s="598"/>
      <c r="G821" s="598"/>
      <c r="H821" s="572"/>
      <c r="I821" s="599"/>
      <c r="J821" s="600"/>
      <c r="K821" s="575"/>
    </row>
    <row r="822" spans="1:11" s="4" customFormat="1" x14ac:dyDescent="0.2">
      <c r="A822" s="28" t="s">
        <v>81</v>
      </c>
      <c r="B822" s="77" t="s">
        <v>1667</v>
      </c>
      <c r="C822" s="835">
        <v>4</v>
      </c>
      <c r="D822" s="594" t="s">
        <v>199</v>
      </c>
      <c r="E822" s="572">
        <v>111.85</v>
      </c>
      <c r="F822" s="597">
        <v>7.99</v>
      </c>
      <c r="G822" s="597">
        <v>23.97</v>
      </c>
      <c r="H822" s="594">
        <v>15.98</v>
      </c>
      <c r="I822" s="573">
        <f>+E822+F822+G822+H822</f>
        <v>159.79</v>
      </c>
      <c r="J822" s="574">
        <f>I822*C822</f>
        <v>639.16</v>
      </c>
      <c r="K822" s="575"/>
    </row>
    <row r="823" spans="1:11" s="4" customFormat="1" x14ac:dyDescent="0.2">
      <c r="A823" s="28"/>
      <c r="B823" s="77"/>
      <c r="C823" s="835"/>
      <c r="D823" s="594"/>
      <c r="E823" s="598"/>
      <c r="F823" s="598"/>
      <c r="G823" s="598"/>
      <c r="H823" s="572"/>
      <c r="I823" s="599"/>
      <c r="J823" s="600"/>
      <c r="K823" s="575"/>
    </row>
    <row r="824" spans="1:11" s="4" customFormat="1" x14ac:dyDescent="0.2">
      <c r="A824" s="28" t="s">
        <v>92</v>
      </c>
      <c r="B824" s="77" t="s">
        <v>1668</v>
      </c>
      <c r="C824" s="835">
        <v>1</v>
      </c>
      <c r="D824" s="594" t="s">
        <v>199</v>
      </c>
      <c r="E824" s="572">
        <v>120.15</v>
      </c>
      <c r="F824" s="597">
        <v>8.58</v>
      </c>
      <c r="G824" s="597">
        <v>25.75</v>
      </c>
      <c r="H824" s="594">
        <v>17.16</v>
      </c>
      <c r="I824" s="573">
        <f>+E824+F824+G824+H824</f>
        <v>171.64</v>
      </c>
      <c r="J824" s="574">
        <f>I824*C824</f>
        <v>171.64</v>
      </c>
      <c r="K824" s="575"/>
    </row>
    <row r="825" spans="1:11" s="4" customFormat="1" x14ac:dyDescent="0.2">
      <c r="A825" s="28"/>
      <c r="B825" s="77"/>
      <c r="C825" s="835"/>
      <c r="D825" s="594"/>
      <c r="E825" s="598"/>
      <c r="F825" s="598"/>
      <c r="G825" s="598"/>
      <c r="H825" s="572"/>
      <c r="I825" s="599"/>
      <c r="J825" s="600"/>
      <c r="K825" s="575"/>
    </row>
    <row r="826" spans="1:11" s="4" customFormat="1" x14ac:dyDescent="0.2">
      <c r="A826" s="28" t="s">
        <v>94</v>
      </c>
      <c r="B826" s="77" t="s">
        <v>1669</v>
      </c>
      <c r="C826" s="835">
        <v>1</v>
      </c>
      <c r="D826" s="594" t="s">
        <v>199</v>
      </c>
      <c r="E826" s="572">
        <v>89.52</v>
      </c>
      <c r="F826" s="597">
        <v>6.39</v>
      </c>
      <c r="G826" s="597">
        <v>19.18</v>
      </c>
      <c r="H826" s="594">
        <v>12.79</v>
      </c>
      <c r="I826" s="573">
        <f>+E826+F826+G826+H826</f>
        <v>127.88</v>
      </c>
      <c r="J826" s="574">
        <f>I826*C826</f>
        <v>127.88</v>
      </c>
      <c r="K826" s="575"/>
    </row>
    <row r="827" spans="1:11" s="4" customFormat="1" x14ac:dyDescent="0.2">
      <c r="A827" s="41"/>
      <c r="B827" s="2"/>
      <c r="C827" s="835"/>
      <c r="D827" s="594"/>
      <c r="E827" s="598"/>
      <c r="F827" s="598"/>
      <c r="G827" s="598"/>
      <c r="H827" s="572"/>
      <c r="I827" s="599"/>
      <c r="J827" s="600"/>
      <c r="K827" s="575"/>
    </row>
    <row r="828" spans="1:11" s="4" customFormat="1" x14ac:dyDescent="0.2">
      <c r="A828" s="28" t="s">
        <v>96</v>
      </c>
      <c r="B828" s="77" t="s">
        <v>1670</v>
      </c>
      <c r="C828" s="835">
        <v>10</v>
      </c>
      <c r="D828" s="594" t="s">
        <v>199</v>
      </c>
      <c r="E828" s="572">
        <v>101.2</v>
      </c>
      <c r="F828" s="597">
        <v>7.23</v>
      </c>
      <c r="G828" s="597">
        <v>21.69</v>
      </c>
      <c r="H828" s="594">
        <v>14.46</v>
      </c>
      <c r="I828" s="573">
        <f>+E828+F828+G828+H828</f>
        <v>144.58000000000001</v>
      </c>
      <c r="J828" s="574">
        <f>I828*C828</f>
        <v>1445.8</v>
      </c>
      <c r="K828" s="575"/>
    </row>
    <row r="829" spans="1:11" s="4" customFormat="1" x14ac:dyDescent="0.2">
      <c r="A829" s="28"/>
      <c r="B829" s="77"/>
      <c r="C829" s="835"/>
      <c r="D829" s="594"/>
      <c r="E829" s="598"/>
      <c r="F829" s="598"/>
      <c r="G829" s="598"/>
      <c r="H829" s="572"/>
      <c r="I829" s="599"/>
      <c r="J829" s="600"/>
      <c r="K829" s="575"/>
    </row>
    <row r="830" spans="1:11" s="4" customFormat="1" x14ac:dyDescent="0.2">
      <c r="A830" s="28" t="s">
        <v>99</v>
      </c>
      <c r="B830" s="77" t="s">
        <v>1671</v>
      </c>
      <c r="C830" s="835">
        <v>13</v>
      </c>
      <c r="D830" s="594" t="s">
        <v>199</v>
      </c>
      <c r="E830" s="572">
        <v>111.85</v>
      </c>
      <c r="F830" s="597">
        <v>7.99</v>
      </c>
      <c r="G830" s="597">
        <v>23.97</v>
      </c>
      <c r="H830" s="594">
        <v>15.98</v>
      </c>
      <c r="I830" s="573">
        <f>+E830+F830+G830+H830</f>
        <v>159.79</v>
      </c>
      <c r="J830" s="574">
        <f>I830*C830</f>
        <v>2077.27</v>
      </c>
      <c r="K830" s="575"/>
    </row>
    <row r="831" spans="1:11" s="4" customFormat="1" x14ac:dyDescent="0.2">
      <c r="A831" s="28"/>
      <c r="B831" s="77"/>
      <c r="C831" s="835"/>
      <c r="D831" s="594"/>
      <c r="E831" s="598"/>
      <c r="F831" s="598"/>
      <c r="G831" s="598"/>
      <c r="H831" s="572"/>
      <c r="I831" s="599"/>
      <c r="J831" s="600"/>
      <c r="K831" s="575"/>
    </row>
    <row r="832" spans="1:11" s="4" customFormat="1" x14ac:dyDescent="0.2">
      <c r="A832" s="28" t="s">
        <v>101</v>
      </c>
      <c r="B832" s="77" t="s">
        <v>1672</v>
      </c>
      <c r="C832" s="835">
        <v>60</v>
      </c>
      <c r="D832" s="594" t="s">
        <v>199</v>
      </c>
      <c r="E832" s="572">
        <v>121.76</v>
      </c>
      <c r="F832" s="597">
        <v>8.6999999999999993</v>
      </c>
      <c r="G832" s="597">
        <v>26.09</v>
      </c>
      <c r="H832" s="594">
        <v>17.39</v>
      </c>
      <c r="I832" s="573">
        <f>+E832+F832+G832+H832</f>
        <v>173.94</v>
      </c>
      <c r="J832" s="574">
        <f>I832*C832</f>
        <v>10436.4</v>
      </c>
      <c r="K832" s="575"/>
    </row>
    <row r="833" spans="1:11" s="4" customFormat="1" x14ac:dyDescent="0.2">
      <c r="A833" s="28"/>
      <c r="B833" s="77"/>
      <c r="C833" s="835"/>
      <c r="D833" s="594"/>
      <c r="E833" s="598"/>
      <c r="F833" s="598"/>
      <c r="G833" s="598"/>
      <c r="H833" s="572"/>
      <c r="I833" s="599"/>
      <c r="J833" s="600"/>
      <c r="K833" s="575"/>
    </row>
    <row r="834" spans="1:11" s="4" customFormat="1" x14ac:dyDescent="0.2">
      <c r="A834" s="28" t="s">
        <v>103</v>
      </c>
      <c r="B834" s="77" t="s">
        <v>1673</v>
      </c>
      <c r="C834" s="835">
        <v>4</v>
      </c>
      <c r="D834" s="594" t="s">
        <v>199</v>
      </c>
      <c r="E834" s="572">
        <v>131.08000000000001</v>
      </c>
      <c r="F834" s="597">
        <v>9.36</v>
      </c>
      <c r="G834" s="597">
        <v>28.09</v>
      </c>
      <c r="H834" s="594">
        <v>18.73</v>
      </c>
      <c r="I834" s="573">
        <f>+E834+F834+G834+H834</f>
        <v>187.26</v>
      </c>
      <c r="J834" s="574">
        <f>I834*C834</f>
        <v>749.04</v>
      </c>
      <c r="K834" s="575"/>
    </row>
    <row r="835" spans="1:11" s="4" customFormat="1" x14ac:dyDescent="0.2">
      <c r="A835" s="28"/>
      <c r="B835" s="77"/>
      <c r="C835" s="835"/>
      <c r="D835" s="594"/>
      <c r="E835" s="598"/>
      <c r="F835" s="598"/>
      <c r="G835" s="598"/>
      <c r="H835" s="572"/>
      <c r="I835" s="599"/>
      <c r="J835" s="600"/>
      <c r="K835" s="575"/>
    </row>
    <row r="836" spans="1:11" s="4" customFormat="1" x14ac:dyDescent="0.2">
      <c r="A836" s="28" t="s">
        <v>105</v>
      </c>
      <c r="B836" s="77" t="s">
        <v>1674</v>
      </c>
      <c r="C836" s="835">
        <v>1</v>
      </c>
      <c r="D836" s="594" t="s">
        <v>199</v>
      </c>
      <c r="E836" s="572">
        <v>95.52</v>
      </c>
      <c r="F836" s="597">
        <v>6.82</v>
      </c>
      <c r="G836" s="597">
        <v>20.47</v>
      </c>
      <c r="H836" s="594">
        <v>13.65</v>
      </c>
      <c r="I836" s="573">
        <f>+E836+F836+G836+H836</f>
        <v>136.46</v>
      </c>
      <c r="J836" s="574">
        <f>I836*C836</f>
        <v>136.46</v>
      </c>
      <c r="K836" s="575"/>
    </row>
    <row r="837" spans="1:11" s="4" customFormat="1" x14ac:dyDescent="0.2">
      <c r="A837" s="28"/>
      <c r="B837" s="77"/>
      <c r="C837" s="835"/>
      <c r="D837" s="594"/>
      <c r="E837" s="598"/>
      <c r="F837" s="598"/>
      <c r="G837" s="598"/>
      <c r="H837" s="572"/>
      <c r="I837" s="599"/>
      <c r="J837" s="600"/>
      <c r="K837" s="575"/>
    </row>
    <row r="838" spans="1:11" s="4" customFormat="1" x14ac:dyDescent="0.2">
      <c r="A838" s="28" t="s">
        <v>107</v>
      </c>
      <c r="B838" s="77" t="s">
        <v>1675</v>
      </c>
      <c r="C838" s="835">
        <v>1</v>
      </c>
      <c r="D838" s="594" t="s">
        <v>199</v>
      </c>
      <c r="E838" s="572">
        <v>108.4</v>
      </c>
      <c r="F838" s="597">
        <v>7.74</v>
      </c>
      <c r="G838" s="597">
        <v>23.23</v>
      </c>
      <c r="H838" s="594">
        <v>15.49</v>
      </c>
      <c r="I838" s="573">
        <f>+E838+F838+G838+H838</f>
        <v>154.86000000000001</v>
      </c>
      <c r="J838" s="574">
        <f>I838*C838</f>
        <v>154.86000000000001</v>
      </c>
      <c r="K838" s="575"/>
    </row>
    <row r="839" spans="1:11" s="4" customFormat="1" x14ac:dyDescent="0.2">
      <c r="A839" s="41"/>
      <c r="B839" s="77"/>
      <c r="C839" s="835"/>
      <c r="D839" s="594"/>
      <c r="E839" s="598"/>
      <c r="F839" s="598"/>
      <c r="G839" s="598"/>
      <c r="H839" s="572"/>
      <c r="I839" s="599"/>
      <c r="J839" s="600"/>
      <c r="K839" s="575"/>
    </row>
    <row r="840" spans="1:11" s="4" customFormat="1" x14ac:dyDescent="0.2">
      <c r="A840" s="28" t="s">
        <v>109</v>
      </c>
      <c r="B840" s="77" t="s">
        <v>1676</v>
      </c>
      <c r="C840" s="835">
        <v>24</v>
      </c>
      <c r="D840" s="594" t="s">
        <v>199</v>
      </c>
      <c r="E840" s="572">
        <v>120.15</v>
      </c>
      <c r="F840" s="597">
        <v>8.58</v>
      </c>
      <c r="G840" s="597">
        <v>25.75</v>
      </c>
      <c r="H840" s="594">
        <v>17.16</v>
      </c>
      <c r="I840" s="573">
        <f>+E840+F840+G840+H840</f>
        <v>171.64</v>
      </c>
      <c r="J840" s="574">
        <f>I840*C840</f>
        <v>4119.3599999999997</v>
      </c>
      <c r="K840" s="575"/>
    </row>
    <row r="841" spans="1:11" s="4" customFormat="1" hidden="1" x14ac:dyDescent="0.2">
      <c r="A841" s="28"/>
      <c r="B841" s="77"/>
      <c r="C841" s="835"/>
      <c r="D841" s="594"/>
      <c r="E841" s="598"/>
      <c r="F841" s="598"/>
      <c r="G841" s="598"/>
      <c r="H841" s="572"/>
      <c r="I841" s="599"/>
      <c r="J841" s="627"/>
      <c r="K841" s="575"/>
    </row>
    <row r="842" spans="1:11" s="4" customFormat="1" hidden="1" x14ac:dyDescent="0.2">
      <c r="A842" s="41"/>
      <c r="B842" s="2"/>
      <c r="C842" s="835"/>
      <c r="D842" s="594"/>
      <c r="E842" s="598"/>
      <c r="F842" s="598"/>
      <c r="G842" s="598"/>
      <c r="H842" s="572"/>
      <c r="I842" s="599"/>
      <c r="J842" s="627"/>
      <c r="K842" s="575"/>
    </row>
    <row r="843" spans="1:11" s="4" customFormat="1" ht="9.75" customHeight="1" x14ac:dyDescent="0.2">
      <c r="A843" s="41"/>
      <c r="B843" s="2"/>
      <c r="C843" s="835"/>
      <c r="D843" s="594"/>
      <c r="E843" s="598"/>
      <c r="F843" s="598"/>
      <c r="G843" s="598"/>
      <c r="H843" s="572"/>
      <c r="I843" s="599"/>
      <c r="J843" s="627"/>
      <c r="K843" s="575"/>
    </row>
    <row r="844" spans="1:11" s="4" customFormat="1" ht="10.5" customHeight="1" x14ac:dyDescent="0.2">
      <c r="A844" s="41"/>
      <c r="B844" s="2"/>
      <c r="C844" s="835"/>
      <c r="D844" s="594"/>
      <c r="E844" s="598"/>
      <c r="F844" s="598"/>
      <c r="G844" s="598"/>
      <c r="H844" s="572"/>
      <c r="I844" s="599"/>
      <c r="J844" s="627"/>
      <c r="K844" s="575"/>
    </row>
    <row r="845" spans="1:11" s="8" customFormat="1" ht="15.75" thickBot="1" x14ac:dyDescent="0.3">
      <c r="A845" s="291"/>
      <c r="B845" s="32" t="s">
        <v>111</v>
      </c>
      <c r="C845" s="836"/>
      <c r="D845" s="601"/>
      <c r="E845" s="602"/>
      <c r="F845" s="602"/>
      <c r="G845" s="602"/>
      <c r="H845" s="603"/>
      <c r="I845" s="604"/>
      <c r="J845" s="604">
        <f>SUM(J807:J843)</f>
        <v>24341.19</v>
      </c>
      <c r="K845" s="617">
        <v>23</v>
      </c>
    </row>
    <row r="846" spans="1:11" s="4" customFormat="1" ht="15" thickTop="1" x14ac:dyDescent="0.2">
      <c r="A846" s="41"/>
      <c r="B846" s="30"/>
      <c r="C846" s="835"/>
      <c r="D846" s="594"/>
      <c r="E846" s="598"/>
      <c r="F846" s="598"/>
      <c r="G846" s="598"/>
      <c r="H846" s="572"/>
      <c r="I846" s="599"/>
      <c r="J846" s="600"/>
      <c r="K846" s="575"/>
    </row>
    <row r="847" spans="1:11" s="4" customFormat="1" ht="15" x14ac:dyDescent="0.2">
      <c r="A847" s="41"/>
      <c r="B847" s="287" t="s">
        <v>1661</v>
      </c>
      <c r="C847" s="835"/>
      <c r="D847" s="594"/>
      <c r="E847" s="598"/>
      <c r="F847" s="598"/>
      <c r="G847" s="598"/>
      <c r="H847" s="572"/>
      <c r="I847" s="599"/>
      <c r="J847" s="600"/>
      <c r="K847" s="575"/>
    </row>
    <row r="848" spans="1:11" s="4" customFormat="1" x14ac:dyDescent="0.2">
      <c r="A848" s="41"/>
      <c r="B848" s="77"/>
      <c r="C848" s="835"/>
      <c r="D848" s="594"/>
      <c r="E848" s="598"/>
      <c r="F848" s="598"/>
      <c r="G848" s="598"/>
      <c r="H848" s="572"/>
      <c r="I848" s="599"/>
      <c r="J848" s="600"/>
      <c r="K848" s="575"/>
    </row>
    <row r="849" spans="1:11" s="4" customFormat="1" x14ac:dyDescent="0.2">
      <c r="A849" s="41"/>
      <c r="B849" s="30" t="s">
        <v>1662</v>
      </c>
      <c r="C849" s="835"/>
      <c r="D849" s="594"/>
      <c r="E849" s="598"/>
      <c r="F849" s="598"/>
      <c r="G849" s="598"/>
      <c r="H849" s="572"/>
      <c r="I849" s="599"/>
      <c r="J849" s="600"/>
      <c r="K849" s="575"/>
    </row>
    <row r="850" spans="1:11" s="4" customFormat="1" x14ac:dyDescent="0.2">
      <c r="A850" s="41"/>
      <c r="B850" s="30"/>
      <c r="C850" s="835"/>
      <c r="D850" s="594"/>
      <c r="E850" s="598"/>
      <c r="F850" s="598"/>
      <c r="G850" s="598"/>
      <c r="H850" s="572"/>
      <c r="I850" s="599"/>
      <c r="J850" s="600"/>
      <c r="K850" s="575"/>
    </row>
    <row r="851" spans="1:11" s="4" customFormat="1" ht="42.75" x14ac:dyDescent="0.2">
      <c r="A851" s="41"/>
      <c r="B851" s="30" t="s">
        <v>1663</v>
      </c>
      <c r="C851" s="835"/>
      <c r="D851" s="594"/>
      <c r="E851" s="598"/>
      <c r="F851" s="598"/>
      <c r="G851" s="598"/>
      <c r="H851" s="572"/>
      <c r="I851" s="599"/>
      <c r="J851" s="600"/>
      <c r="K851" s="575"/>
    </row>
    <row r="852" spans="1:11" s="4" customFormat="1" x14ac:dyDescent="0.2">
      <c r="A852" s="41"/>
      <c r="B852" s="30"/>
      <c r="C852" s="835"/>
      <c r="D852" s="594"/>
      <c r="E852" s="598"/>
      <c r="F852" s="598"/>
      <c r="G852" s="598"/>
      <c r="H852" s="572"/>
      <c r="I852" s="599"/>
      <c r="J852" s="600"/>
      <c r="K852" s="575"/>
    </row>
    <row r="853" spans="1:11" s="4" customFormat="1" x14ac:dyDescent="0.2">
      <c r="A853" s="28" t="s">
        <v>77</v>
      </c>
      <c r="B853" s="2" t="s">
        <v>1677</v>
      </c>
      <c r="C853" s="835">
        <v>32</v>
      </c>
      <c r="D853" s="594" t="s">
        <v>199</v>
      </c>
      <c r="E853" s="572">
        <v>131.08000000000001</v>
      </c>
      <c r="F853" s="597">
        <v>9.36</v>
      </c>
      <c r="G853" s="597">
        <v>28.09</v>
      </c>
      <c r="H853" s="594">
        <v>18.73</v>
      </c>
      <c r="I853" s="573">
        <f>+E853+F853+G853+H853</f>
        <v>187.26</v>
      </c>
      <c r="J853" s="574">
        <f>I853*C853</f>
        <v>5992.32</v>
      </c>
      <c r="K853" s="575"/>
    </row>
    <row r="854" spans="1:11" s="4" customFormat="1" x14ac:dyDescent="0.2">
      <c r="A854" s="28"/>
      <c r="B854" s="2"/>
      <c r="C854" s="835"/>
      <c r="D854" s="594"/>
      <c r="E854" s="598"/>
      <c r="F854" s="598"/>
      <c r="G854" s="598"/>
      <c r="H854" s="572"/>
      <c r="I854" s="599"/>
      <c r="J854" s="600"/>
      <c r="K854" s="575"/>
    </row>
    <row r="855" spans="1:11" s="4" customFormat="1" x14ac:dyDescent="0.2">
      <c r="A855" s="28" t="s">
        <v>78</v>
      </c>
      <c r="B855" s="2" t="s">
        <v>1678</v>
      </c>
      <c r="C855" s="835">
        <v>17</v>
      </c>
      <c r="D855" s="594" t="s">
        <v>199</v>
      </c>
      <c r="E855" s="572">
        <v>141.37</v>
      </c>
      <c r="F855" s="597">
        <v>10.1</v>
      </c>
      <c r="G855" s="597">
        <v>30.29</v>
      </c>
      <c r="H855" s="594">
        <v>20.2</v>
      </c>
      <c r="I855" s="573">
        <f>+E855+F855+G855+H855</f>
        <v>201.96</v>
      </c>
      <c r="J855" s="574">
        <f>I855*C855</f>
        <v>3433.32</v>
      </c>
      <c r="K855" s="575"/>
    </row>
    <row r="856" spans="1:11" s="4" customFormat="1" x14ac:dyDescent="0.2">
      <c r="A856" s="28"/>
      <c r="B856" s="2"/>
      <c r="C856" s="835"/>
      <c r="D856" s="594"/>
      <c r="E856" s="598"/>
      <c r="F856" s="598"/>
      <c r="G856" s="598"/>
      <c r="H856" s="572"/>
      <c r="I856" s="599"/>
      <c r="J856" s="600"/>
      <c r="K856" s="575"/>
    </row>
    <row r="857" spans="1:11" s="4" customFormat="1" x14ac:dyDescent="0.2">
      <c r="A857" s="28" t="s">
        <v>79</v>
      </c>
      <c r="B857" s="2" t="s">
        <v>1679</v>
      </c>
      <c r="C857" s="835">
        <v>1</v>
      </c>
      <c r="D857" s="594" t="s">
        <v>199</v>
      </c>
      <c r="E857" s="572">
        <v>151.13999999999999</v>
      </c>
      <c r="F857" s="597">
        <v>10.8</v>
      </c>
      <c r="G857" s="597">
        <v>32.39</v>
      </c>
      <c r="H857" s="594">
        <v>21.59</v>
      </c>
      <c r="I857" s="573">
        <f>+E857+F857+G857+H857</f>
        <v>215.92</v>
      </c>
      <c r="J857" s="574">
        <f>I857*C857</f>
        <v>215.92</v>
      </c>
      <c r="K857" s="575"/>
    </row>
    <row r="858" spans="1:11" s="4" customFormat="1" x14ac:dyDescent="0.2">
      <c r="A858" s="28"/>
      <c r="B858" s="2"/>
      <c r="C858" s="835"/>
      <c r="D858" s="594"/>
      <c r="E858" s="598"/>
      <c r="F858" s="598"/>
      <c r="G858" s="598"/>
      <c r="H858" s="572"/>
      <c r="I858" s="599"/>
      <c r="J858" s="600"/>
      <c r="K858" s="575"/>
    </row>
    <row r="859" spans="1:11" s="4" customFormat="1" x14ac:dyDescent="0.2">
      <c r="A859" s="28" t="s">
        <v>80</v>
      </c>
      <c r="B859" s="2" t="s">
        <v>1680</v>
      </c>
      <c r="C859" s="835">
        <v>2</v>
      </c>
      <c r="D859" s="594" t="s">
        <v>199</v>
      </c>
      <c r="E859" s="572">
        <v>101.2</v>
      </c>
      <c r="F859" s="597">
        <v>7.23</v>
      </c>
      <c r="G859" s="597">
        <v>21.69</v>
      </c>
      <c r="H859" s="594">
        <v>14.46</v>
      </c>
      <c r="I859" s="573">
        <f>+E859+F859+G859+H859</f>
        <v>144.58000000000001</v>
      </c>
      <c r="J859" s="574">
        <f>I859*C859</f>
        <v>289.16000000000003</v>
      </c>
      <c r="K859" s="575"/>
    </row>
    <row r="860" spans="1:11" s="4" customFormat="1" x14ac:dyDescent="0.2">
      <c r="A860" s="28"/>
      <c r="B860" s="2"/>
      <c r="C860" s="835"/>
      <c r="D860" s="594"/>
      <c r="E860" s="598"/>
      <c r="F860" s="598"/>
      <c r="G860" s="598"/>
      <c r="H860" s="572"/>
      <c r="I860" s="599"/>
      <c r="J860" s="600"/>
      <c r="K860" s="575"/>
    </row>
    <row r="861" spans="1:11" s="4" customFormat="1" x14ac:dyDescent="0.2">
      <c r="A861" s="28" t="s">
        <v>81</v>
      </c>
      <c r="B861" s="2" t="s">
        <v>1681</v>
      </c>
      <c r="C861" s="835">
        <v>6</v>
      </c>
      <c r="D861" s="594" t="s">
        <v>199</v>
      </c>
      <c r="E861" s="572">
        <v>115.23</v>
      </c>
      <c r="F861" s="597">
        <v>8.23</v>
      </c>
      <c r="G861" s="597">
        <v>24.69</v>
      </c>
      <c r="H861" s="594">
        <v>16.46</v>
      </c>
      <c r="I861" s="573">
        <f>+E861+F861+G861+H861</f>
        <v>164.61</v>
      </c>
      <c r="J861" s="574">
        <f>I861*C861</f>
        <v>987.66</v>
      </c>
      <c r="K861" s="575"/>
    </row>
    <row r="862" spans="1:11" s="4" customFormat="1" x14ac:dyDescent="0.2">
      <c r="A862" s="28"/>
      <c r="B862" s="2"/>
      <c r="C862" s="835"/>
      <c r="D862" s="594"/>
      <c r="E862" s="598"/>
      <c r="F862" s="598"/>
      <c r="G862" s="598"/>
      <c r="H862" s="572"/>
      <c r="I862" s="599"/>
      <c r="J862" s="600"/>
      <c r="K862" s="575"/>
    </row>
    <row r="863" spans="1:11" s="4" customFormat="1" x14ac:dyDescent="0.2">
      <c r="A863" s="28" t="s">
        <v>92</v>
      </c>
      <c r="B863" s="2" t="s">
        <v>1682</v>
      </c>
      <c r="C863" s="835">
        <v>9</v>
      </c>
      <c r="D863" s="594" t="s">
        <v>199</v>
      </c>
      <c r="E863" s="572">
        <v>128.03</v>
      </c>
      <c r="F863" s="597">
        <v>9.14</v>
      </c>
      <c r="G863" s="597">
        <v>27.43</v>
      </c>
      <c r="H863" s="594">
        <v>18.29</v>
      </c>
      <c r="I863" s="573">
        <f>+E863+F863+G863+H863</f>
        <v>182.89</v>
      </c>
      <c r="J863" s="574">
        <f>I863*C863</f>
        <v>1646.01</v>
      </c>
      <c r="K863" s="575"/>
    </row>
    <row r="864" spans="1:11" s="4" customFormat="1" x14ac:dyDescent="0.2">
      <c r="A864" s="28"/>
      <c r="B864" s="2"/>
      <c r="C864" s="835"/>
      <c r="D864" s="594"/>
      <c r="E864" s="598"/>
      <c r="F864" s="598"/>
      <c r="G864" s="598"/>
      <c r="H864" s="572"/>
      <c r="I864" s="599"/>
      <c r="J864" s="600"/>
      <c r="K864" s="575"/>
    </row>
    <row r="865" spans="1:11" s="4" customFormat="1" x14ac:dyDescent="0.2">
      <c r="A865" s="28" t="s">
        <v>94</v>
      </c>
      <c r="B865" s="2" t="s">
        <v>1683</v>
      </c>
      <c r="C865" s="835">
        <v>23</v>
      </c>
      <c r="D865" s="594" t="s">
        <v>199</v>
      </c>
      <c r="E865" s="572">
        <v>139.93</v>
      </c>
      <c r="F865" s="597">
        <v>10</v>
      </c>
      <c r="G865" s="597">
        <v>29.99</v>
      </c>
      <c r="H865" s="594">
        <v>19.989999999999998</v>
      </c>
      <c r="I865" s="573">
        <f>+E865+F865+G865+H865</f>
        <v>199.91</v>
      </c>
      <c r="J865" s="574">
        <f>I865*C865</f>
        <v>4597.93</v>
      </c>
      <c r="K865" s="575"/>
    </row>
    <row r="866" spans="1:11" s="4" customFormat="1" x14ac:dyDescent="0.2">
      <c r="A866" s="28"/>
      <c r="B866" s="2"/>
      <c r="C866" s="835"/>
      <c r="D866" s="594"/>
      <c r="E866" s="598"/>
      <c r="F866" s="598"/>
      <c r="G866" s="598"/>
      <c r="H866" s="572"/>
      <c r="I866" s="599"/>
      <c r="J866" s="600"/>
      <c r="K866" s="575"/>
    </row>
    <row r="867" spans="1:11" s="4" customFormat="1" x14ac:dyDescent="0.2">
      <c r="A867" s="28" t="s">
        <v>96</v>
      </c>
      <c r="B867" s="2" t="s">
        <v>1684</v>
      </c>
      <c r="C867" s="835">
        <v>3</v>
      </c>
      <c r="D867" s="594" t="s">
        <v>199</v>
      </c>
      <c r="E867" s="572">
        <v>135.56</v>
      </c>
      <c r="F867" s="597">
        <v>9.68</v>
      </c>
      <c r="G867" s="597">
        <v>29.05</v>
      </c>
      <c r="H867" s="594">
        <v>19.37</v>
      </c>
      <c r="I867" s="573">
        <f>+E867+F867+G867+H867</f>
        <v>193.66</v>
      </c>
      <c r="J867" s="574">
        <f>I867*C867</f>
        <v>580.98</v>
      </c>
      <c r="K867" s="575"/>
    </row>
    <row r="868" spans="1:11" s="4" customFormat="1" x14ac:dyDescent="0.2">
      <c r="A868" s="28"/>
      <c r="B868" s="2"/>
      <c r="C868" s="835"/>
      <c r="D868" s="594"/>
      <c r="E868" s="598"/>
      <c r="F868" s="598"/>
      <c r="G868" s="598"/>
      <c r="H868" s="572"/>
      <c r="I868" s="599"/>
      <c r="J868" s="600"/>
      <c r="K868" s="575"/>
    </row>
    <row r="869" spans="1:11" s="4" customFormat="1" x14ac:dyDescent="0.2">
      <c r="A869" s="28" t="s">
        <v>99</v>
      </c>
      <c r="B869" s="2" t="s">
        <v>1685</v>
      </c>
      <c r="C869" s="835">
        <v>3</v>
      </c>
      <c r="D869" s="594" t="s">
        <v>199</v>
      </c>
      <c r="E869" s="572">
        <v>148.4</v>
      </c>
      <c r="F869" s="597">
        <v>10.6</v>
      </c>
      <c r="G869" s="597">
        <v>31.8</v>
      </c>
      <c r="H869" s="594">
        <v>21.2</v>
      </c>
      <c r="I869" s="573">
        <f>+E869+F869+G869+H869</f>
        <v>212</v>
      </c>
      <c r="J869" s="574">
        <f>I869*C869</f>
        <v>636</v>
      </c>
      <c r="K869" s="575"/>
    </row>
    <row r="870" spans="1:11" s="4" customFormat="1" x14ac:dyDescent="0.2">
      <c r="A870" s="28"/>
      <c r="B870" s="2"/>
      <c r="C870" s="835"/>
      <c r="D870" s="594"/>
      <c r="E870" s="598"/>
      <c r="F870" s="598"/>
      <c r="G870" s="598"/>
      <c r="H870" s="572"/>
      <c r="I870" s="599"/>
      <c r="J870" s="600"/>
      <c r="K870" s="575"/>
    </row>
    <row r="871" spans="1:11" s="4" customFormat="1" x14ac:dyDescent="0.2">
      <c r="A871" s="28" t="s">
        <v>101</v>
      </c>
      <c r="B871" s="2" t="s">
        <v>1686</v>
      </c>
      <c r="C871" s="835">
        <v>2</v>
      </c>
      <c r="D871" s="594" t="s">
        <v>199</v>
      </c>
      <c r="E871" s="572">
        <v>160.49</v>
      </c>
      <c r="F871" s="597">
        <v>11.46</v>
      </c>
      <c r="G871" s="597">
        <v>34.39</v>
      </c>
      <c r="H871" s="594">
        <v>22.93</v>
      </c>
      <c r="I871" s="573">
        <f>+E871+F871+G871+H871</f>
        <v>229.27</v>
      </c>
      <c r="J871" s="574">
        <f>I871*C871</f>
        <v>458.54</v>
      </c>
      <c r="K871" s="575"/>
    </row>
    <row r="872" spans="1:11" s="4" customFormat="1" x14ac:dyDescent="0.2">
      <c r="A872" s="28"/>
      <c r="B872" s="2"/>
      <c r="C872" s="835"/>
      <c r="D872" s="594"/>
      <c r="E872" s="598"/>
      <c r="F872" s="598"/>
      <c r="G872" s="598"/>
      <c r="H872" s="572"/>
      <c r="I872" s="599"/>
      <c r="J872" s="600"/>
      <c r="K872" s="575"/>
    </row>
    <row r="873" spans="1:11" s="4" customFormat="1" x14ac:dyDescent="0.2">
      <c r="A873" s="28" t="s">
        <v>103</v>
      </c>
      <c r="B873" s="2" t="s">
        <v>1687</v>
      </c>
      <c r="C873" s="835">
        <v>1</v>
      </c>
      <c r="D873" s="594" t="s">
        <v>199</v>
      </c>
      <c r="E873" s="572">
        <v>128.03</v>
      </c>
      <c r="F873" s="597">
        <v>9.14</v>
      </c>
      <c r="G873" s="597">
        <v>27.43</v>
      </c>
      <c r="H873" s="594">
        <v>18.29</v>
      </c>
      <c r="I873" s="573">
        <f>+E873+F873+G873+H873</f>
        <v>182.89</v>
      </c>
      <c r="J873" s="574">
        <f>I873*C873</f>
        <v>182.89</v>
      </c>
      <c r="K873" s="575"/>
    </row>
    <row r="874" spans="1:11" s="4" customFormat="1" x14ac:dyDescent="0.2">
      <c r="A874" s="28"/>
      <c r="B874" s="2"/>
      <c r="C874" s="835"/>
      <c r="D874" s="594"/>
      <c r="E874" s="598"/>
      <c r="F874" s="598"/>
      <c r="G874" s="598"/>
      <c r="H874" s="572"/>
      <c r="I874" s="599"/>
      <c r="J874" s="600"/>
      <c r="K874" s="575"/>
    </row>
    <row r="875" spans="1:11" s="4" customFormat="1" x14ac:dyDescent="0.2">
      <c r="A875" s="28" t="s">
        <v>105</v>
      </c>
      <c r="B875" s="2" t="s">
        <v>1688</v>
      </c>
      <c r="C875" s="835">
        <v>2</v>
      </c>
      <c r="D875" s="594" t="s">
        <v>199</v>
      </c>
      <c r="E875" s="572">
        <v>142.79</v>
      </c>
      <c r="F875" s="597">
        <v>10.199999999999999</v>
      </c>
      <c r="G875" s="597">
        <v>30.6</v>
      </c>
      <c r="H875" s="594">
        <v>20.399999999999999</v>
      </c>
      <c r="I875" s="573">
        <f>+E875+F875+G875+H875</f>
        <v>203.99</v>
      </c>
      <c r="J875" s="574">
        <f>I875*C875</f>
        <v>407.98</v>
      </c>
      <c r="K875" s="575"/>
    </row>
    <row r="876" spans="1:11" s="4" customFormat="1" x14ac:dyDescent="0.2">
      <c r="A876" s="28"/>
      <c r="B876" s="2"/>
      <c r="C876" s="835"/>
      <c r="D876" s="594"/>
      <c r="E876" s="598"/>
      <c r="F876" s="598"/>
      <c r="G876" s="598"/>
      <c r="H876" s="572"/>
      <c r="I876" s="599"/>
      <c r="J876" s="600"/>
      <c r="K876" s="575"/>
    </row>
    <row r="877" spans="1:11" s="4" customFormat="1" x14ac:dyDescent="0.2">
      <c r="A877" s="28" t="s">
        <v>107</v>
      </c>
      <c r="B877" s="2" t="s">
        <v>1689</v>
      </c>
      <c r="C877" s="835">
        <v>3</v>
      </c>
      <c r="D877" s="594" t="s">
        <v>199</v>
      </c>
      <c r="E877" s="572">
        <v>156.53</v>
      </c>
      <c r="F877" s="597">
        <v>11.18</v>
      </c>
      <c r="G877" s="597">
        <v>33.54</v>
      </c>
      <c r="H877" s="594">
        <v>22.36</v>
      </c>
      <c r="I877" s="573">
        <f>+E877+F877+G877+H877</f>
        <v>223.61</v>
      </c>
      <c r="J877" s="574">
        <f>I877*C877</f>
        <v>670.83</v>
      </c>
      <c r="K877" s="575"/>
    </row>
    <row r="878" spans="1:11" s="4" customFormat="1" x14ac:dyDescent="0.2">
      <c r="A878" s="28"/>
      <c r="B878" s="2"/>
      <c r="C878" s="835"/>
      <c r="D878" s="594"/>
      <c r="E878" s="598"/>
      <c r="F878" s="598"/>
      <c r="G878" s="598"/>
      <c r="H878" s="572"/>
      <c r="I878" s="599"/>
      <c r="J878" s="600"/>
      <c r="K878" s="575"/>
    </row>
    <row r="879" spans="1:11" s="4" customFormat="1" x14ac:dyDescent="0.2">
      <c r="A879" s="28" t="s">
        <v>109</v>
      </c>
      <c r="B879" s="2" t="s">
        <v>1690</v>
      </c>
      <c r="C879" s="835">
        <v>2</v>
      </c>
      <c r="D879" s="594" t="s">
        <v>199</v>
      </c>
      <c r="E879" s="572">
        <v>169.48</v>
      </c>
      <c r="F879" s="597">
        <v>12.11</v>
      </c>
      <c r="G879" s="597">
        <v>36.32</v>
      </c>
      <c r="H879" s="594">
        <v>24.21</v>
      </c>
      <c r="I879" s="573">
        <f>+E879+F879+G879+H879</f>
        <v>242.12</v>
      </c>
      <c r="J879" s="574">
        <f>I879*C879</f>
        <v>484.24</v>
      </c>
      <c r="K879" s="575"/>
    </row>
    <row r="880" spans="1:11" s="4" customFormat="1" hidden="1" x14ac:dyDescent="0.2">
      <c r="A880" s="28"/>
      <c r="B880" s="2"/>
      <c r="C880" s="835"/>
      <c r="D880" s="594"/>
      <c r="E880" s="598"/>
      <c r="F880" s="598"/>
      <c r="G880" s="598"/>
      <c r="H880" s="572"/>
      <c r="I880" s="599"/>
      <c r="J880" s="627"/>
      <c r="K880" s="575"/>
    </row>
    <row r="881" spans="1:11" s="4" customFormat="1" hidden="1" x14ac:dyDescent="0.2">
      <c r="A881" s="28"/>
      <c r="B881" s="2"/>
      <c r="C881" s="835"/>
      <c r="D881" s="594"/>
      <c r="E881" s="598"/>
      <c r="F881" s="598"/>
      <c r="G881" s="598"/>
      <c r="H881" s="572"/>
      <c r="I881" s="599"/>
      <c r="J881" s="627"/>
      <c r="K881" s="575"/>
    </row>
    <row r="882" spans="1:11" s="4" customFormat="1" ht="9.75" customHeight="1" x14ac:dyDescent="0.2">
      <c r="A882" s="28"/>
      <c r="B882" s="30"/>
      <c r="C882" s="835"/>
      <c r="D882" s="594"/>
      <c r="E882" s="598"/>
      <c r="F882" s="598"/>
      <c r="G882" s="598"/>
      <c r="H882" s="572"/>
      <c r="I882" s="599"/>
      <c r="J882" s="627"/>
      <c r="K882" s="575"/>
    </row>
    <row r="883" spans="1:11" s="8" customFormat="1" ht="15.75" thickBot="1" x14ac:dyDescent="0.3">
      <c r="A883" s="290"/>
      <c r="B883" s="32" t="s">
        <v>111</v>
      </c>
      <c r="C883" s="836"/>
      <c r="D883" s="601"/>
      <c r="E883" s="602"/>
      <c r="F883" s="602"/>
      <c r="G883" s="602"/>
      <c r="H883" s="603"/>
      <c r="I883" s="604"/>
      <c r="J883" s="604">
        <f>SUM(J846:J881)</f>
        <v>20583.78</v>
      </c>
      <c r="K883" s="617">
        <v>24</v>
      </c>
    </row>
    <row r="884" spans="1:11" s="4" customFormat="1" ht="15" thickTop="1" x14ac:dyDescent="0.2">
      <c r="A884" s="28"/>
      <c r="B884" s="30"/>
      <c r="C884" s="835"/>
      <c r="D884" s="594"/>
      <c r="E884" s="598"/>
      <c r="F884" s="598"/>
      <c r="G884" s="598"/>
      <c r="H884" s="572"/>
      <c r="I884" s="599"/>
      <c r="J884" s="600"/>
      <c r="K884" s="575"/>
    </row>
    <row r="885" spans="1:11" s="4" customFormat="1" ht="15" x14ac:dyDescent="0.2">
      <c r="A885" s="28"/>
      <c r="B885" s="287" t="s">
        <v>1661</v>
      </c>
      <c r="C885" s="835"/>
      <c r="D885" s="594"/>
      <c r="E885" s="598"/>
      <c r="F885" s="598"/>
      <c r="G885" s="598"/>
      <c r="H885" s="572"/>
      <c r="I885" s="599"/>
      <c r="J885" s="600"/>
      <c r="K885" s="575"/>
    </row>
    <row r="886" spans="1:11" s="4" customFormat="1" x14ac:dyDescent="0.2">
      <c r="A886" s="28"/>
      <c r="B886" s="77"/>
      <c r="C886" s="835"/>
      <c r="D886" s="594"/>
      <c r="E886" s="598"/>
      <c r="F886" s="598"/>
      <c r="G886" s="598"/>
      <c r="H886" s="572"/>
      <c r="I886" s="599"/>
      <c r="J886" s="600"/>
      <c r="K886" s="575"/>
    </row>
    <row r="887" spans="1:11" s="4" customFormat="1" x14ac:dyDescent="0.2">
      <c r="A887" s="28"/>
      <c r="B887" s="30" t="s">
        <v>1662</v>
      </c>
      <c r="C887" s="835"/>
      <c r="D887" s="594"/>
      <c r="E887" s="598"/>
      <c r="F887" s="598"/>
      <c r="G887" s="598"/>
      <c r="H887" s="572"/>
      <c r="I887" s="599"/>
      <c r="J887" s="600"/>
      <c r="K887" s="575"/>
    </row>
    <row r="888" spans="1:11" s="4" customFormat="1" x14ac:dyDescent="0.2">
      <c r="A888" s="28"/>
      <c r="B888" s="30"/>
      <c r="C888" s="835"/>
      <c r="D888" s="594"/>
      <c r="E888" s="598"/>
      <c r="F888" s="598"/>
      <c r="G888" s="598"/>
      <c r="H888" s="572"/>
      <c r="I888" s="599"/>
      <c r="J888" s="600"/>
      <c r="K888" s="575"/>
    </row>
    <row r="889" spans="1:11" s="4" customFormat="1" ht="42.75" x14ac:dyDescent="0.2">
      <c r="A889" s="28"/>
      <c r="B889" s="30" t="s">
        <v>1663</v>
      </c>
      <c r="C889" s="835"/>
      <c r="D889" s="594"/>
      <c r="E889" s="598"/>
      <c r="F889" s="598"/>
      <c r="G889" s="598"/>
      <c r="H889" s="572"/>
      <c r="I889" s="599"/>
      <c r="J889" s="600"/>
      <c r="K889" s="575"/>
    </row>
    <row r="890" spans="1:11" s="4" customFormat="1" x14ac:dyDescent="0.2">
      <c r="A890" s="28"/>
      <c r="B890" s="30"/>
      <c r="C890" s="835"/>
      <c r="D890" s="594"/>
      <c r="E890" s="598"/>
      <c r="F890" s="598"/>
      <c r="G890" s="598"/>
      <c r="H890" s="572"/>
      <c r="I890" s="599"/>
      <c r="J890" s="600"/>
      <c r="K890" s="575"/>
    </row>
    <row r="891" spans="1:11" s="4" customFormat="1" x14ac:dyDescent="0.2">
      <c r="A891" s="28" t="s">
        <v>77</v>
      </c>
      <c r="B891" s="2" t="s">
        <v>1691</v>
      </c>
      <c r="C891" s="835">
        <v>1</v>
      </c>
      <c r="D891" s="594" t="s">
        <v>199</v>
      </c>
      <c r="E891" s="572">
        <v>204.92</v>
      </c>
      <c r="F891" s="597">
        <v>14.64</v>
      </c>
      <c r="G891" s="597">
        <v>43.91</v>
      </c>
      <c r="H891" s="594">
        <v>29.27</v>
      </c>
      <c r="I891" s="573">
        <f>+E891+F891+G891+H891</f>
        <v>292.74</v>
      </c>
      <c r="J891" s="574">
        <f>I891*C891</f>
        <v>292.74</v>
      </c>
      <c r="K891" s="575"/>
    </row>
    <row r="892" spans="1:11" s="4" customFormat="1" x14ac:dyDescent="0.2">
      <c r="A892" s="28"/>
      <c r="B892" s="2"/>
      <c r="C892" s="835"/>
      <c r="D892" s="594"/>
      <c r="E892" s="598"/>
      <c r="F892" s="598"/>
      <c r="G892" s="598"/>
      <c r="H892" s="572"/>
      <c r="I892" s="599"/>
      <c r="J892" s="600"/>
      <c r="K892" s="575"/>
    </row>
    <row r="893" spans="1:11" s="4" customFormat="1" x14ac:dyDescent="0.2">
      <c r="A893" s="28" t="s">
        <v>78</v>
      </c>
      <c r="B893" s="2" t="s">
        <v>1692</v>
      </c>
      <c r="C893" s="835">
        <v>7</v>
      </c>
      <c r="D893" s="594" t="s">
        <v>199</v>
      </c>
      <c r="E893" s="572">
        <v>164.39</v>
      </c>
      <c r="F893" s="597">
        <v>11.74</v>
      </c>
      <c r="G893" s="597">
        <v>35.229999999999997</v>
      </c>
      <c r="H893" s="594">
        <v>23.48</v>
      </c>
      <c r="I893" s="573">
        <f>+E893+F893+G893+H893</f>
        <v>234.84</v>
      </c>
      <c r="J893" s="574">
        <f>I893*C893</f>
        <v>1643.88</v>
      </c>
      <c r="K893" s="575"/>
    </row>
    <row r="894" spans="1:11" s="4" customFormat="1" x14ac:dyDescent="0.2">
      <c r="A894" s="41"/>
      <c r="B894" s="2"/>
      <c r="C894" s="835"/>
      <c r="D894" s="594"/>
      <c r="E894" s="598"/>
      <c r="F894" s="598"/>
      <c r="G894" s="598"/>
      <c r="H894" s="572"/>
      <c r="I894" s="599"/>
      <c r="J894" s="600"/>
      <c r="K894" s="575"/>
    </row>
    <row r="895" spans="1:11" s="4" customFormat="1" x14ac:dyDescent="0.2">
      <c r="A895" s="41" t="s">
        <v>79</v>
      </c>
      <c r="B895" s="2" t="s">
        <v>1693</v>
      </c>
      <c r="C895" s="835">
        <v>12</v>
      </c>
      <c r="D895" s="594" t="s">
        <v>199</v>
      </c>
      <c r="E895" s="572">
        <v>178.16</v>
      </c>
      <c r="F895" s="597">
        <v>12.73</v>
      </c>
      <c r="G895" s="597">
        <v>38.18</v>
      </c>
      <c r="H895" s="594">
        <v>25.45</v>
      </c>
      <c r="I895" s="573">
        <f>+E895+F895+G895+H895</f>
        <v>254.52</v>
      </c>
      <c r="J895" s="574">
        <f>I895*C895</f>
        <v>3054.24</v>
      </c>
      <c r="K895" s="575"/>
    </row>
    <row r="896" spans="1:11" s="4" customFormat="1" x14ac:dyDescent="0.2">
      <c r="A896" s="41"/>
      <c r="B896" s="2"/>
      <c r="C896" s="835"/>
      <c r="D896" s="594"/>
      <c r="E896" s="598"/>
      <c r="F896" s="598"/>
      <c r="G896" s="598"/>
      <c r="H896" s="572"/>
      <c r="I896" s="599"/>
      <c r="J896" s="600"/>
      <c r="K896" s="575"/>
    </row>
    <row r="897" spans="1:11" s="4" customFormat="1" x14ac:dyDescent="0.2">
      <c r="A897" s="41" t="s">
        <v>80</v>
      </c>
      <c r="B897" s="2" t="s">
        <v>1694</v>
      </c>
      <c r="C897" s="835">
        <v>3</v>
      </c>
      <c r="D897" s="594" t="s">
        <v>199</v>
      </c>
      <c r="E897" s="572">
        <v>191.26</v>
      </c>
      <c r="F897" s="597">
        <v>13.66</v>
      </c>
      <c r="G897" s="597">
        <v>40.98</v>
      </c>
      <c r="H897" s="594">
        <v>27.32</v>
      </c>
      <c r="I897" s="573">
        <f>+E897+F897+G897+H897</f>
        <v>273.22000000000003</v>
      </c>
      <c r="J897" s="574">
        <f>I897*C897</f>
        <v>819.66</v>
      </c>
      <c r="K897" s="575"/>
    </row>
    <row r="898" spans="1:11" s="4" customFormat="1" x14ac:dyDescent="0.2">
      <c r="A898" s="41"/>
      <c r="B898" s="2"/>
      <c r="C898" s="835"/>
      <c r="D898" s="594"/>
      <c r="E898" s="598"/>
      <c r="F898" s="598"/>
      <c r="G898" s="598"/>
      <c r="H898" s="572"/>
      <c r="I898" s="599"/>
      <c r="J898" s="600"/>
      <c r="K898" s="575"/>
    </row>
    <row r="899" spans="1:11" s="4" customFormat="1" x14ac:dyDescent="0.2">
      <c r="A899" s="41" t="s">
        <v>81</v>
      </c>
      <c r="B899" s="2" t="s">
        <v>1695</v>
      </c>
      <c r="C899" s="835">
        <v>1</v>
      </c>
      <c r="D899" s="594" t="s">
        <v>199</v>
      </c>
      <c r="E899" s="572">
        <v>227.52</v>
      </c>
      <c r="F899" s="597">
        <v>16.25</v>
      </c>
      <c r="G899" s="597">
        <v>48.75</v>
      </c>
      <c r="H899" s="594">
        <v>32.5</v>
      </c>
      <c r="I899" s="573">
        <f>+E899+F899+G899+H899</f>
        <v>325.02</v>
      </c>
      <c r="J899" s="574">
        <f>I899*C899</f>
        <v>325.02</v>
      </c>
      <c r="K899" s="575"/>
    </row>
    <row r="900" spans="1:11" s="4" customFormat="1" x14ac:dyDescent="0.2">
      <c r="A900" s="41"/>
      <c r="B900" s="2"/>
      <c r="C900" s="835"/>
      <c r="D900" s="594"/>
      <c r="E900" s="598"/>
      <c r="F900" s="598"/>
      <c r="G900" s="598"/>
      <c r="H900" s="572"/>
      <c r="I900" s="599"/>
      <c r="J900" s="600"/>
      <c r="K900" s="575"/>
    </row>
    <row r="901" spans="1:11" s="4" customFormat="1" x14ac:dyDescent="0.2">
      <c r="A901" s="41" t="s">
        <v>92</v>
      </c>
      <c r="B901" s="2" t="s">
        <v>1696</v>
      </c>
      <c r="C901" s="835">
        <v>20</v>
      </c>
      <c r="D901" s="594" t="s">
        <v>199</v>
      </c>
      <c r="E901" s="572">
        <v>171.99</v>
      </c>
      <c r="F901" s="597">
        <v>12.29</v>
      </c>
      <c r="G901" s="597">
        <v>36.86</v>
      </c>
      <c r="H901" s="594">
        <v>24.57</v>
      </c>
      <c r="I901" s="573">
        <f>+E901+F901+G901+H901</f>
        <v>245.71</v>
      </c>
      <c r="J901" s="574">
        <f>I901*C901</f>
        <v>4914.2</v>
      </c>
      <c r="K901" s="575"/>
    </row>
    <row r="902" spans="1:11" s="4" customFormat="1" x14ac:dyDescent="0.2">
      <c r="A902" s="41"/>
      <c r="B902" s="2"/>
      <c r="C902" s="835"/>
      <c r="D902" s="594"/>
      <c r="E902" s="598"/>
      <c r="F902" s="598"/>
      <c r="G902" s="598"/>
      <c r="H902" s="572"/>
      <c r="I902" s="599"/>
      <c r="J902" s="600"/>
      <c r="K902" s="575"/>
    </row>
    <row r="903" spans="1:11" s="4" customFormat="1" x14ac:dyDescent="0.2">
      <c r="A903" s="41" t="s">
        <v>94</v>
      </c>
      <c r="B903" s="2" t="s">
        <v>1697</v>
      </c>
      <c r="C903" s="835">
        <v>2</v>
      </c>
      <c r="D903" s="594" t="s">
        <v>199</v>
      </c>
      <c r="E903" s="572">
        <v>213.7</v>
      </c>
      <c r="F903" s="597">
        <v>15.26</v>
      </c>
      <c r="G903" s="597">
        <v>45.79</v>
      </c>
      <c r="H903" s="594">
        <v>30.53</v>
      </c>
      <c r="I903" s="573">
        <f>+E903+F903+G903+H903</f>
        <v>305.27999999999997</v>
      </c>
      <c r="J903" s="574">
        <f>I903*C903</f>
        <v>610.55999999999995</v>
      </c>
      <c r="K903" s="575"/>
    </row>
    <row r="904" spans="1:11" s="4" customFormat="1" x14ac:dyDescent="0.2">
      <c r="A904" s="28"/>
      <c r="B904" s="2"/>
      <c r="C904" s="835"/>
      <c r="D904" s="594"/>
      <c r="E904" s="598"/>
      <c r="F904" s="598"/>
      <c r="G904" s="598"/>
      <c r="H904" s="572"/>
      <c r="I904" s="599"/>
      <c r="J904" s="600"/>
      <c r="K904" s="575"/>
    </row>
    <row r="905" spans="1:11" s="4" customFormat="1" x14ac:dyDescent="0.2">
      <c r="A905" s="41" t="s">
        <v>96</v>
      </c>
      <c r="B905" s="2" t="s">
        <v>1698</v>
      </c>
      <c r="C905" s="835">
        <v>17</v>
      </c>
      <c r="D905" s="594" t="s">
        <v>199</v>
      </c>
      <c r="E905" s="572">
        <v>163.1</v>
      </c>
      <c r="F905" s="597">
        <v>11.65</v>
      </c>
      <c r="G905" s="597">
        <v>34.950000000000003</v>
      </c>
      <c r="H905" s="594">
        <v>23.3</v>
      </c>
      <c r="I905" s="573">
        <f>+E905+F905+G905+H905</f>
        <v>233</v>
      </c>
      <c r="J905" s="574">
        <f>I905*C905</f>
        <v>3961</v>
      </c>
      <c r="K905" s="575"/>
    </row>
    <row r="906" spans="1:11" s="4" customFormat="1" x14ac:dyDescent="0.2">
      <c r="A906" s="41"/>
      <c r="B906" s="2"/>
      <c r="C906" s="835"/>
      <c r="D906" s="594"/>
      <c r="E906" s="598"/>
      <c r="F906" s="598"/>
      <c r="G906" s="598"/>
      <c r="H906" s="572"/>
      <c r="I906" s="599"/>
      <c r="J906" s="600"/>
      <c r="K906" s="575"/>
    </row>
    <row r="907" spans="1:11" s="4" customFormat="1" x14ac:dyDescent="0.2">
      <c r="A907" s="28" t="s">
        <v>99</v>
      </c>
      <c r="B907" s="2" t="s">
        <v>1699</v>
      </c>
      <c r="C907" s="835">
        <v>17</v>
      </c>
      <c r="D907" s="594" t="s">
        <v>199</v>
      </c>
      <c r="E907" s="572">
        <v>179.38</v>
      </c>
      <c r="F907" s="597">
        <v>12.81</v>
      </c>
      <c r="G907" s="597">
        <v>38.44</v>
      </c>
      <c r="H907" s="594">
        <v>25.63</v>
      </c>
      <c r="I907" s="573">
        <f>+E907+F907+G907+H907</f>
        <v>256.26</v>
      </c>
      <c r="J907" s="574">
        <f>I907*C907</f>
        <v>4356.42</v>
      </c>
      <c r="K907" s="575"/>
    </row>
    <row r="908" spans="1:11" s="4" customFormat="1" x14ac:dyDescent="0.2">
      <c r="A908" s="41"/>
      <c r="B908" s="2"/>
      <c r="C908" s="835"/>
      <c r="D908" s="594"/>
      <c r="E908" s="598"/>
      <c r="F908" s="598"/>
      <c r="G908" s="598"/>
      <c r="H908" s="572"/>
      <c r="I908" s="599"/>
      <c r="J908" s="600"/>
      <c r="K908" s="575"/>
    </row>
    <row r="909" spans="1:11" s="4" customFormat="1" x14ac:dyDescent="0.2">
      <c r="A909" s="41" t="s">
        <v>101</v>
      </c>
      <c r="B909" s="2" t="s">
        <v>1700</v>
      </c>
      <c r="C909" s="835">
        <v>1</v>
      </c>
      <c r="D909" s="594" t="s">
        <v>199</v>
      </c>
      <c r="E909" s="572">
        <v>209.34</v>
      </c>
      <c r="F909" s="597">
        <v>14.95</v>
      </c>
      <c r="G909" s="597">
        <v>44.86</v>
      </c>
      <c r="H909" s="594">
        <v>29.91</v>
      </c>
      <c r="I909" s="573">
        <f>+E909+F909+G909+H909</f>
        <v>299.06</v>
      </c>
      <c r="J909" s="574">
        <f>I909*C909</f>
        <v>299.06</v>
      </c>
      <c r="K909" s="575"/>
    </row>
    <row r="910" spans="1:11" s="4" customFormat="1" x14ac:dyDescent="0.2">
      <c r="A910" s="41"/>
      <c r="B910" s="2"/>
      <c r="C910" s="835"/>
      <c r="D910" s="594"/>
      <c r="E910" s="598"/>
      <c r="F910" s="598"/>
      <c r="G910" s="598"/>
      <c r="H910" s="572"/>
      <c r="I910" s="599"/>
      <c r="J910" s="600"/>
      <c r="K910" s="575"/>
    </row>
    <row r="911" spans="1:11" s="4" customFormat="1" x14ac:dyDescent="0.2">
      <c r="A911" s="41" t="s">
        <v>103</v>
      </c>
      <c r="B911" s="2" t="s">
        <v>1701</v>
      </c>
      <c r="C911" s="835">
        <v>1</v>
      </c>
      <c r="D911" s="594" t="s">
        <v>199</v>
      </c>
      <c r="E911" s="572">
        <v>249.79</v>
      </c>
      <c r="F911" s="597">
        <v>17.84</v>
      </c>
      <c r="G911" s="597">
        <v>53.53</v>
      </c>
      <c r="H911" s="594">
        <v>35.68</v>
      </c>
      <c r="I911" s="573">
        <f>+E911+F911+G911+H911</f>
        <v>356.84</v>
      </c>
      <c r="J911" s="574">
        <f>I911*C911</f>
        <v>356.84</v>
      </c>
      <c r="K911" s="575"/>
    </row>
    <row r="912" spans="1:11" s="4" customFormat="1" x14ac:dyDescent="0.2">
      <c r="A912" s="41"/>
      <c r="B912" s="2"/>
      <c r="C912" s="835"/>
      <c r="D912" s="594"/>
      <c r="E912" s="598"/>
      <c r="F912" s="598"/>
      <c r="G912" s="598"/>
      <c r="H912" s="572"/>
      <c r="I912" s="599"/>
      <c r="J912" s="600"/>
      <c r="K912" s="575"/>
    </row>
    <row r="913" spans="1:11" s="4" customFormat="1" x14ac:dyDescent="0.2">
      <c r="A913" s="28" t="s">
        <v>105</v>
      </c>
      <c r="B913" s="2" t="s">
        <v>1702</v>
      </c>
      <c r="C913" s="835">
        <v>3</v>
      </c>
      <c r="D913" s="594" t="s">
        <v>199</v>
      </c>
      <c r="E913" s="572">
        <v>218.01</v>
      </c>
      <c r="F913" s="597">
        <v>15.57</v>
      </c>
      <c r="G913" s="597">
        <v>46.72</v>
      </c>
      <c r="H913" s="594">
        <v>31.14</v>
      </c>
      <c r="I913" s="573">
        <f>+E913+F913+G913+H913</f>
        <v>311.44</v>
      </c>
      <c r="J913" s="574">
        <f>I913*C913</f>
        <v>934.32</v>
      </c>
      <c r="K913" s="575"/>
    </row>
    <row r="914" spans="1:11" s="4" customFormat="1" ht="12" customHeight="1" x14ac:dyDescent="0.2">
      <c r="A914" s="28"/>
      <c r="B914" s="2"/>
      <c r="C914" s="835"/>
      <c r="D914" s="594"/>
      <c r="E914" s="598"/>
      <c r="F914" s="598"/>
      <c r="G914" s="598"/>
      <c r="H914" s="572"/>
      <c r="I914" s="599"/>
      <c r="J914" s="600"/>
      <c r="K914" s="575"/>
    </row>
    <row r="915" spans="1:11" s="4" customFormat="1" x14ac:dyDescent="0.2">
      <c r="A915" s="28" t="s">
        <v>107</v>
      </c>
      <c r="B915" s="2" t="s">
        <v>1703</v>
      </c>
      <c r="C915" s="835">
        <v>1</v>
      </c>
      <c r="D915" s="594" t="s">
        <v>199</v>
      </c>
      <c r="E915" s="572">
        <v>273.72000000000003</v>
      </c>
      <c r="F915" s="597">
        <v>19.55</v>
      </c>
      <c r="G915" s="597">
        <v>58.65</v>
      </c>
      <c r="H915" s="594">
        <v>39.1</v>
      </c>
      <c r="I915" s="573">
        <f>+E915+F915+G915+H915</f>
        <v>391.02</v>
      </c>
      <c r="J915" s="574">
        <f>I915*C915</f>
        <v>391.02</v>
      </c>
      <c r="K915" s="575"/>
    </row>
    <row r="916" spans="1:11" s="4" customFormat="1" x14ac:dyDescent="0.2">
      <c r="A916" s="28"/>
      <c r="B916" s="2"/>
      <c r="C916" s="835"/>
      <c r="D916" s="594"/>
      <c r="E916" s="598"/>
      <c r="F916" s="598"/>
      <c r="G916" s="598"/>
      <c r="H916" s="572"/>
      <c r="I916" s="599"/>
      <c r="J916" s="600"/>
      <c r="K916" s="575"/>
    </row>
    <row r="917" spans="1:11" s="4" customFormat="1" x14ac:dyDescent="0.2">
      <c r="A917" s="28" t="s">
        <v>109</v>
      </c>
      <c r="B917" s="2" t="s">
        <v>1704</v>
      </c>
      <c r="C917" s="835">
        <v>1</v>
      </c>
      <c r="D917" s="594" t="s">
        <v>199</v>
      </c>
      <c r="E917" s="572">
        <v>210.44</v>
      </c>
      <c r="F917" s="597">
        <v>15.03</v>
      </c>
      <c r="G917" s="597">
        <v>45.09</v>
      </c>
      <c r="H917" s="594">
        <v>30.06</v>
      </c>
      <c r="I917" s="573">
        <f>+E917+F917+G917+H917</f>
        <v>300.62</v>
      </c>
      <c r="J917" s="574">
        <f>I917*C917</f>
        <v>300.62</v>
      </c>
      <c r="K917" s="575"/>
    </row>
    <row r="918" spans="1:11" s="4" customFormat="1" hidden="1" x14ac:dyDescent="0.2">
      <c r="A918" s="28"/>
      <c r="B918" s="2"/>
      <c r="C918" s="835"/>
      <c r="D918" s="594"/>
      <c r="E918" s="598"/>
      <c r="F918" s="598"/>
      <c r="G918" s="598"/>
      <c r="H918" s="572"/>
      <c r="I918" s="599"/>
      <c r="J918" s="600"/>
      <c r="K918" s="575"/>
    </row>
    <row r="919" spans="1:11" s="4" customFormat="1" ht="12" customHeight="1" x14ac:dyDescent="0.2">
      <c r="A919" s="41"/>
      <c r="B919" s="29"/>
      <c r="C919" s="835"/>
      <c r="D919" s="594"/>
      <c r="E919" s="598"/>
      <c r="F919" s="598"/>
      <c r="G919" s="598"/>
      <c r="H919" s="572"/>
      <c r="I919" s="599"/>
      <c r="J919" s="627"/>
      <c r="K919" s="575"/>
    </row>
    <row r="920" spans="1:11" s="8" customFormat="1" ht="15.75" thickBot="1" x14ac:dyDescent="0.3">
      <c r="A920" s="291"/>
      <c r="B920" s="32" t="s">
        <v>111</v>
      </c>
      <c r="C920" s="836"/>
      <c r="D920" s="601"/>
      <c r="E920" s="602"/>
      <c r="F920" s="602"/>
      <c r="G920" s="602"/>
      <c r="H920" s="603"/>
      <c r="I920" s="604"/>
      <c r="J920" s="604">
        <f>SUM(J884:J918)</f>
        <v>22259.58</v>
      </c>
      <c r="K920" s="617">
        <v>25</v>
      </c>
    </row>
    <row r="921" spans="1:11" s="4" customFormat="1" ht="15.75" thickTop="1" x14ac:dyDescent="0.2">
      <c r="A921" s="41"/>
      <c r="B921" s="29"/>
      <c r="C921" s="835"/>
      <c r="D921" s="594"/>
      <c r="E921" s="598"/>
      <c r="F921" s="598"/>
      <c r="G921" s="598"/>
      <c r="H921" s="572"/>
      <c r="I921" s="599"/>
      <c r="J921" s="600"/>
      <c r="K921" s="575"/>
    </row>
    <row r="922" spans="1:11" s="4" customFormat="1" ht="15" x14ac:dyDescent="0.2">
      <c r="A922" s="41"/>
      <c r="B922" s="287" t="s">
        <v>1661</v>
      </c>
      <c r="C922" s="835"/>
      <c r="D922" s="594"/>
      <c r="E922" s="598"/>
      <c r="F922" s="598"/>
      <c r="G922" s="598"/>
      <c r="H922" s="572"/>
      <c r="I922" s="599"/>
      <c r="J922" s="600"/>
      <c r="K922" s="575"/>
    </row>
    <row r="923" spans="1:11" s="4" customFormat="1" x14ac:dyDescent="0.2">
      <c r="A923" s="41"/>
      <c r="B923" s="77"/>
      <c r="C923" s="835"/>
      <c r="D923" s="594"/>
      <c r="E923" s="598"/>
      <c r="F923" s="598"/>
      <c r="G923" s="598"/>
      <c r="H923" s="572"/>
      <c r="I923" s="599"/>
      <c r="J923" s="600"/>
      <c r="K923" s="575"/>
    </row>
    <row r="924" spans="1:11" s="4" customFormat="1" x14ac:dyDescent="0.2">
      <c r="A924" s="41"/>
      <c r="B924" s="30" t="s">
        <v>1662</v>
      </c>
      <c r="C924" s="835"/>
      <c r="D924" s="594"/>
      <c r="E924" s="598"/>
      <c r="F924" s="598"/>
      <c r="G924" s="598"/>
      <c r="H924" s="572"/>
      <c r="I924" s="599"/>
      <c r="J924" s="600"/>
      <c r="K924" s="575"/>
    </row>
    <row r="925" spans="1:11" s="4" customFormat="1" x14ac:dyDescent="0.2">
      <c r="A925" s="41"/>
      <c r="B925" s="30"/>
      <c r="C925" s="835"/>
      <c r="D925" s="594"/>
      <c r="E925" s="598"/>
      <c r="F925" s="598"/>
      <c r="G925" s="598"/>
      <c r="H925" s="572"/>
      <c r="I925" s="599"/>
      <c r="J925" s="600"/>
      <c r="K925" s="575"/>
    </row>
    <row r="926" spans="1:11" s="4" customFormat="1" ht="28.5" customHeight="1" x14ac:dyDescent="0.2">
      <c r="A926" s="41"/>
      <c r="B926" s="30" t="s">
        <v>1663</v>
      </c>
      <c r="C926" s="835"/>
      <c r="D926" s="594"/>
      <c r="E926" s="598"/>
      <c r="F926" s="598"/>
      <c r="G926" s="598"/>
      <c r="H926" s="572"/>
      <c r="I926" s="599"/>
      <c r="J926" s="600"/>
      <c r="K926" s="575"/>
    </row>
    <row r="927" spans="1:11" s="4" customFormat="1" ht="15" x14ac:dyDescent="0.2">
      <c r="A927" s="41"/>
      <c r="B927" s="29"/>
      <c r="C927" s="835"/>
      <c r="D927" s="594"/>
      <c r="E927" s="598"/>
      <c r="F927" s="598"/>
      <c r="G927" s="598"/>
      <c r="H927" s="572"/>
      <c r="I927" s="599"/>
      <c r="J927" s="600"/>
      <c r="K927" s="575"/>
    </row>
    <row r="928" spans="1:11" s="4" customFormat="1" x14ac:dyDescent="0.2">
      <c r="A928" s="28" t="s">
        <v>77</v>
      </c>
      <c r="B928" s="2" t="s">
        <v>1705</v>
      </c>
      <c r="C928" s="835">
        <v>1</v>
      </c>
      <c r="D928" s="594" t="s">
        <v>199</v>
      </c>
      <c r="E928" s="572">
        <v>256.62</v>
      </c>
      <c r="F928" s="597">
        <v>18.329999999999998</v>
      </c>
      <c r="G928" s="597">
        <v>54.99</v>
      </c>
      <c r="H928" s="594">
        <v>36.659999999999997</v>
      </c>
      <c r="I928" s="573">
        <f>+E928+F928+G928+H928</f>
        <v>366.6</v>
      </c>
      <c r="J928" s="574">
        <f>I928*C928</f>
        <v>366.6</v>
      </c>
      <c r="K928" s="575"/>
    </row>
    <row r="929" spans="1:11" s="4" customFormat="1" x14ac:dyDescent="0.2">
      <c r="A929" s="41"/>
      <c r="B929" s="2"/>
      <c r="C929" s="835"/>
      <c r="D929" s="594"/>
      <c r="E929" s="598"/>
      <c r="F929" s="598"/>
      <c r="G929" s="598"/>
      <c r="H929" s="572"/>
      <c r="I929" s="599"/>
      <c r="J929" s="600"/>
      <c r="K929" s="575"/>
    </row>
    <row r="930" spans="1:11" s="4" customFormat="1" x14ac:dyDescent="0.2">
      <c r="A930" s="28" t="s">
        <v>78</v>
      </c>
      <c r="B930" s="2" t="s">
        <v>1706</v>
      </c>
      <c r="C930" s="835">
        <v>1</v>
      </c>
      <c r="D930" s="594" t="s">
        <v>199</v>
      </c>
      <c r="E930" s="572">
        <v>234.74</v>
      </c>
      <c r="F930" s="597">
        <v>16.77</v>
      </c>
      <c r="G930" s="597">
        <v>50.3</v>
      </c>
      <c r="H930" s="594">
        <v>33.53</v>
      </c>
      <c r="I930" s="573">
        <f>+E930+F930+G930+H930</f>
        <v>335.34</v>
      </c>
      <c r="J930" s="574">
        <f>I930*C930</f>
        <v>335.34</v>
      </c>
      <c r="K930" s="575"/>
    </row>
    <row r="931" spans="1:11" s="4" customFormat="1" x14ac:dyDescent="0.2">
      <c r="A931" s="41"/>
      <c r="B931" s="2"/>
      <c r="C931" s="835"/>
      <c r="D931" s="594"/>
      <c r="E931" s="598"/>
      <c r="F931" s="598"/>
      <c r="G931" s="598"/>
      <c r="H931" s="572"/>
      <c r="I931" s="599"/>
      <c r="J931" s="600"/>
      <c r="K931" s="575"/>
    </row>
    <row r="932" spans="1:11" s="4" customFormat="1" x14ac:dyDescent="0.2">
      <c r="A932" s="41" t="s">
        <v>79</v>
      </c>
      <c r="B932" s="2" t="s">
        <v>1707</v>
      </c>
      <c r="C932" s="835">
        <v>1</v>
      </c>
      <c r="D932" s="594" t="s">
        <v>199</v>
      </c>
      <c r="E932" s="572">
        <v>266.2</v>
      </c>
      <c r="F932" s="597">
        <v>19.010000000000002</v>
      </c>
      <c r="G932" s="597">
        <v>57.04</v>
      </c>
      <c r="H932" s="594">
        <v>38.03</v>
      </c>
      <c r="I932" s="573">
        <f>+E932+F932+G932+H932</f>
        <v>380.28</v>
      </c>
      <c r="J932" s="574">
        <f>I932*C932</f>
        <v>380.28</v>
      </c>
      <c r="K932" s="575"/>
    </row>
    <row r="933" spans="1:11" s="4" customFormat="1" x14ac:dyDescent="0.2">
      <c r="A933" s="41"/>
      <c r="B933" s="2"/>
      <c r="C933" s="835"/>
      <c r="D933" s="594"/>
      <c r="E933" s="598"/>
      <c r="F933" s="598"/>
      <c r="G933" s="598"/>
      <c r="H933" s="572"/>
      <c r="I933" s="599"/>
      <c r="J933" s="600"/>
      <c r="K933" s="575"/>
    </row>
    <row r="934" spans="1:11" s="4" customFormat="1" x14ac:dyDescent="0.2">
      <c r="A934" s="41" t="s">
        <v>80</v>
      </c>
      <c r="B934" s="2" t="s">
        <v>1708</v>
      </c>
      <c r="C934" s="835">
        <v>1</v>
      </c>
      <c r="D934" s="594" t="s">
        <v>199</v>
      </c>
      <c r="E934" s="572">
        <v>281.11</v>
      </c>
      <c r="F934" s="597">
        <v>20.079999999999998</v>
      </c>
      <c r="G934" s="597">
        <v>60.24</v>
      </c>
      <c r="H934" s="594">
        <v>40.159999999999997</v>
      </c>
      <c r="I934" s="573">
        <f>+E934+F934+G934+H934</f>
        <v>401.59</v>
      </c>
      <c r="J934" s="574">
        <f>I934*C934</f>
        <v>401.59</v>
      </c>
      <c r="K934" s="575"/>
    </row>
    <row r="935" spans="1:11" s="4" customFormat="1" x14ac:dyDescent="0.2">
      <c r="A935" s="41"/>
      <c r="B935" s="2"/>
      <c r="C935" s="835"/>
      <c r="D935" s="594"/>
      <c r="E935" s="598"/>
      <c r="F935" s="598"/>
      <c r="G935" s="598"/>
      <c r="H935" s="572"/>
      <c r="I935" s="599"/>
      <c r="J935" s="600"/>
      <c r="K935" s="575"/>
    </row>
    <row r="936" spans="1:11" s="4" customFormat="1" x14ac:dyDescent="0.2">
      <c r="A936" s="41" t="s">
        <v>81</v>
      </c>
      <c r="B936" s="2" t="s">
        <v>1709</v>
      </c>
      <c r="C936" s="835">
        <v>2</v>
      </c>
      <c r="D936" s="594" t="s">
        <v>199</v>
      </c>
      <c r="E936" s="572">
        <v>225.43</v>
      </c>
      <c r="F936" s="597">
        <v>16.100000000000001</v>
      </c>
      <c r="G936" s="597">
        <v>48.31</v>
      </c>
      <c r="H936" s="594">
        <v>32.200000000000003</v>
      </c>
      <c r="I936" s="573">
        <f>+E936+F936+G936+H936</f>
        <v>322.04000000000002</v>
      </c>
      <c r="J936" s="574">
        <f>I936*C936</f>
        <v>644.08000000000004</v>
      </c>
      <c r="K936" s="575"/>
    </row>
    <row r="937" spans="1:11" s="4" customFormat="1" x14ac:dyDescent="0.2">
      <c r="A937" s="41"/>
      <c r="B937" s="2"/>
      <c r="C937" s="835"/>
      <c r="D937" s="594"/>
      <c r="E937" s="598"/>
      <c r="F937" s="598"/>
      <c r="G937" s="598"/>
      <c r="H937" s="572"/>
      <c r="I937" s="599"/>
      <c r="J937" s="600"/>
      <c r="K937" s="575"/>
    </row>
    <row r="938" spans="1:11" s="4" customFormat="1" x14ac:dyDescent="0.2">
      <c r="A938" s="41" t="s">
        <v>92</v>
      </c>
      <c r="B938" s="2" t="s">
        <v>1710</v>
      </c>
      <c r="C938" s="835">
        <v>5</v>
      </c>
      <c r="D938" s="594" t="s">
        <v>199</v>
      </c>
      <c r="E938" s="572">
        <v>232.69</v>
      </c>
      <c r="F938" s="597">
        <v>16.62</v>
      </c>
      <c r="G938" s="597">
        <v>49.86</v>
      </c>
      <c r="H938" s="594">
        <v>33.24</v>
      </c>
      <c r="I938" s="573">
        <f>+E938+F938+G938+H938</f>
        <v>332.41</v>
      </c>
      <c r="J938" s="574">
        <f>I938*C938</f>
        <v>1662.05</v>
      </c>
      <c r="K938" s="575"/>
    </row>
    <row r="939" spans="1:11" s="4" customFormat="1" x14ac:dyDescent="0.2">
      <c r="A939" s="41"/>
      <c r="B939" s="2"/>
      <c r="C939" s="835"/>
      <c r="D939" s="594"/>
      <c r="E939" s="598"/>
      <c r="F939" s="598"/>
      <c r="G939" s="598"/>
      <c r="H939" s="572"/>
      <c r="I939" s="599"/>
      <c r="J939" s="600"/>
      <c r="K939" s="575"/>
    </row>
    <row r="940" spans="1:11" s="4" customFormat="1" x14ac:dyDescent="0.2">
      <c r="A940" s="41" t="s">
        <v>94</v>
      </c>
      <c r="B940" s="2" t="s">
        <v>1711</v>
      </c>
      <c r="C940" s="835">
        <v>28</v>
      </c>
      <c r="D940" s="594" t="s">
        <v>199</v>
      </c>
      <c r="E940" s="572">
        <v>250.77</v>
      </c>
      <c r="F940" s="597">
        <v>17.91</v>
      </c>
      <c r="G940" s="597">
        <v>53.74</v>
      </c>
      <c r="H940" s="594">
        <v>35.82</v>
      </c>
      <c r="I940" s="573">
        <f>+E940+F940+G940+H940</f>
        <v>358.24</v>
      </c>
      <c r="J940" s="574">
        <f>I940*C940</f>
        <v>10030.719999999999</v>
      </c>
      <c r="K940" s="575"/>
    </row>
    <row r="941" spans="1:11" s="4" customFormat="1" x14ac:dyDescent="0.2">
      <c r="A941" s="41"/>
      <c r="B941" s="2"/>
      <c r="C941" s="835"/>
      <c r="D941" s="594"/>
      <c r="E941" s="598"/>
      <c r="F941" s="598"/>
      <c r="G941" s="598"/>
      <c r="H941" s="572"/>
      <c r="I941" s="599"/>
      <c r="J941" s="600"/>
      <c r="K941" s="575"/>
    </row>
    <row r="942" spans="1:11" s="4" customFormat="1" x14ac:dyDescent="0.2">
      <c r="A942" s="41" t="s">
        <v>96</v>
      </c>
      <c r="B942" s="2" t="s">
        <v>1712</v>
      </c>
      <c r="C942" s="835">
        <v>1</v>
      </c>
      <c r="D942" s="594" t="s">
        <v>199</v>
      </c>
      <c r="E942" s="572">
        <v>316.52999999999997</v>
      </c>
      <c r="F942" s="597">
        <v>22.61</v>
      </c>
      <c r="G942" s="597">
        <v>67.83</v>
      </c>
      <c r="H942" s="594">
        <v>45.22</v>
      </c>
      <c r="I942" s="573">
        <f>+E942+F942+G942+H942</f>
        <v>452.19</v>
      </c>
      <c r="J942" s="574">
        <f>I942*C942</f>
        <v>452.19</v>
      </c>
      <c r="K942" s="575"/>
    </row>
    <row r="943" spans="1:11" s="4" customFormat="1" x14ac:dyDescent="0.2">
      <c r="A943" s="41"/>
      <c r="B943" s="2"/>
      <c r="C943" s="835"/>
      <c r="D943" s="594"/>
      <c r="E943" s="598"/>
      <c r="F943" s="598"/>
      <c r="G943" s="598"/>
      <c r="H943" s="572"/>
      <c r="I943" s="599"/>
      <c r="J943" s="600"/>
      <c r="K943" s="575"/>
    </row>
    <row r="944" spans="1:11" s="4" customFormat="1" x14ac:dyDescent="0.2">
      <c r="A944" s="28" t="s">
        <v>99</v>
      </c>
      <c r="B944" s="2" t="s">
        <v>1713</v>
      </c>
      <c r="C944" s="835">
        <v>29</v>
      </c>
      <c r="D944" s="594" t="s">
        <v>199</v>
      </c>
      <c r="E944" s="572">
        <v>346.57</v>
      </c>
      <c r="F944" s="597">
        <v>24.76</v>
      </c>
      <c r="G944" s="597">
        <v>74.27</v>
      </c>
      <c r="H944" s="594">
        <v>49.51</v>
      </c>
      <c r="I944" s="573">
        <f>+E944+F944+G944+H944</f>
        <v>495.11</v>
      </c>
      <c r="J944" s="574">
        <f>I944*C944</f>
        <v>14358.19</v>
      </c>
      <c r="K944" s="575"/>
    </row>
    <row r="945" spans="1:11" s="4" customFormat="1" x14ac:dyDescent="0.2">
      <c r="A945" s="41"/>
      <c r="B945" s="2"/>
      <c r="C945" s="835"/>
      <c r="D945" s="594"/>
      <c r="E945" s="598"/>
      <c r="F945" s="598"/>
      <c r="G945" s="598"/>
      <c r="H945" s="572"/>
      <c r="I945" s="599"/>
      <c r="J945" s="600"/>
      <c r="K945" s="575"/>
    </row>
    <row r="946" spans="1:11" s="4" customFormat="1" x14ac:dyDescent="0.2">
      <c r="A946" s="41" t="s">
        <v>101</v>
      </c>
      <c r="B946" s="2" t="s">
        <v>1714</v>
      </c>
      <c r="C946" s="835">
        <v>4</v>
      </c>
      <c r="D946" s="594" t="s">
        <v>199</v>
      </c>
      <c r="E946" s="572">
        <v>258.55</v>
      </c>
      <c r="F946" s="597">
        <v>18.47</v>
      </c>
      <c r="G946" s="597">
        <v>55.4</v>
      </c>
      <c r="H946" s="594">
        <v>36.94</v>
      </c>
      <c r="I946" s="573">
        <f>+E946+F946+G946+H946</f>
        <v>369.36</v>
      </c>
      <c r="J946" s="574">
        <f>I946*C946</f>
        <v>1477.44</v>
      </c>
      <c r="K946" s="575"/>
    </row>
    <row r="947" spans="1:11" s="4" customFormat="1" x14ac:dyDescent="0.2">
      <c r="A947" s="41"/>
      <c r="B947" s="2"/>
      <c r="C947" s="835"/>
      <c r="D947" s="594"/>
      <c r="E947" s="598"/>
      <c r="F947" s="598"/>
      <c r="G947" s="598"/>
      <c r="H947" s="572"/>
      <c r="I947" s="599"/>
      <c r="J947" s="600"/>
      <c r="K947" s="575"/>
    </row>
    <row r="948" spans="1:11" s="4" customFormat="1" x14ac:dyDescent="0.2">
      <c r="A948" s="41" t="s">
        <v>103</v>
      </c>
      <c r="B948" s="2" t="s">
        <v>1715</v>
      </c>
      <c r="C948" s="835">
        <v>1</v>
      </c>
      <c r="D948" s="594" t="s">
        <v>199</v>
      </c>
      <c r="E948" s="572">
        <v>423.41</v>
      </c>
      <c r="F948" s="597">
        <v>30.24</v>
      </c>
      <c r="G948" s="597">
        <v>90.73</v>
      </c>
      <c r="H948" s="594">
        <v>60.49</v>
      </c>
      <c r="I948" s="573">
        <f>+E948+F948+G948+H948</f>
        <v>604.87</v>
      </c>
      <c r="J948" s="574">
        <f>I948*C948</f>
        <v>604.87</v>
      </c>
      <c r="K948" s="575"/>
    </row>
    <row r="949" spans="1:11" s="4" customFormat="1" x14ac:dyDescent="0.2">
      <c r="A949" s="41"/>
      <c r="B949" s="2"/>
      <c r="C949" s="835"/>
      <c r="D949" s="594"/>
      <c r="E949" s="598"/>
      <c r="F949" s="598"/>
      <c r="G949" s="598"/>
      <c r="H949" s="572"/>
      <c r="I949" s="599"/>
      <c r="J949" s="600"/>
      <c r="K949" s="575"/>
    </row>
    <row r="950" spans="1:11" s="4" customFormat="1" x14ac:dyDescent="0.2">
      <c r="A950" s="28" t="s">
        <v>105</v>
      </c>
      <c r="B950" s="2" t="s">
        <v>1716</v>
      </c>
      <c r="C950" s="835">
        <v>2</v>
      </c>
      <c r="D950" s="594" t="s">
        <v>199</v>
      </c>
      <c r="E950" s="572">
        <v>356.26</v>
      </c>
      <c r="F950" s="597">
        <v>25.45</v>
      </c>
      <c r="G950" s="597">
        <v>76.34</v>
      </c>
      <c r="H950" s="594">
        <v>50.89</v>
      </c>
      <c r="I950" s="573">
        <f>+E950+F950+G950+H950</f>
        <v>508.94</v>
      </c>
      <c r="J950" s="574">
        <f>I950*C950</f>
        <v>1017.88</v>
      </c>
      <c r="K950" s="575"/>
    </row>
    <row r="951" spans="1:11" s="4" customFormat="1" x14ac:dyDescent="0.2">
      <c r="A951" s="41"/>
      <c r="B951" s="2"/>
      <c r="C951" s="835"/>
      <c r="D951" s="594"/>
      <c r="E951" s="598"/>
      <c r="F951" s="598"/>
      <c r="G951" s="598"/>
      <c r="H951" s="572"/>
      <c r="I951" s="599"/>
      <c r="J951" s="600"/>
      <c r="K951" s="575"/>
    </row>
    <row r="952" spans="1:11" s="4" customFormat="1" x14ac:dyDescent="0.2">
      <c r="A952" s="28" t="s">
        <v>107</v>
      </c>
      <c r="B952" s="2" t="s">
        <v>1717</v>
      </c>
      <c r="C952" s="835">
        <v>1</v>
      </c>
      <c r="D952" s="594" t="s">
        <v>199</v>
      </c>
      <c r="E952" s="572">
        <v>468.83</v>
      </c>
      <c r="F952" s="597">
        <v>33.49</v>
      </c>
      <c r="G952" s="597">
        <v>100.46</v>
      </c>
      <c r="H952" s="594">
        <v>66.98</v>
      </c>
      <c r="I952" s="573">
        <f>+E952+F952+G952+H952</f>
        <v>669.76</v>
      </c>
      <c r="J952" s="574">
        <f>I952*C952</f>
        <v>669.76</v>
      </c>
      <c r="K952" s="575"/>
    </row>
    <row r="953" spans="1:11" s="4" customFormat="1" x14ac:dyDescent="0.2">
      <c r="A953" s="28"/>
      <c r="B953" s="2"/>
      <c r="C953" s="835"/>
      <c r="D953" s="594"/>
      <c r="E953" s="598"/>
      <c r="F953" s="598"/>
      <c r="G953" s="598"/>
      <c r="H953" s="572"/>
      <c r="I953" s="599"/>
      <c r="J953" s="600"/>
      <c r="K953" s="575"/>
    </row>
    <row r="954" spans="1:11" s="4" customFormat="1" ht="12" hidden="1" customHeight="1" x14ac:dyDescent="0.2">
      <c r="A954" s="41"/>
      <c r="B954" s="29"/>
      <c r="C954" s="835"/>
      <c r="D954" s="594"/>
      <c r="E954" s="598"/>
      <c r="F954" s="598"/>
      <c r="G954" s="598"/>
      <c r="H954" s="572"/>
      <c r="I954" s="599"/>
      <c r="J954" s="600"/>
      <c r="K954" s="575"/>
    </row>
    <row r="955" spans="1:11" s="4" customFormat="1" ht="12" hidden="1" customHeight="1" x14ac:dyDescent="0.2">
      <c r="A955" s="28"/>
      <c r="B955" s="29"/>
      <c r="C955" s="835"/>
      <c r="D955" s="594"/>
      <c r="E955" s="598"/>
      <c r="F955" s="598"/>
      <c r="G955" s="598"/>
      <c r="H955" s="572"/>
      <c r="I955" s="599"/>
      <c r="J955" s="600"/>
      <c r="K955" s="575"/>
    </row>
    <row r="956" spans="1:11" s="4" customFormat="1" ht="15" x14ac:dyDescent="0.2">
      <c r="A956" s="28"/>
      <c r="B956" s="29"/>
      <c r="C956" s="835"/>
      <c r="D956" s="594"/>
      <c r="E956" s="598"/>
      <c r="F956" s="598"/>
      <c r="G956" s="598"/>
      <c r="H956" s="572"/>
      <c r="I956" s="599"/>
      <c r="J956" s="627"/>
      <c r="K956" s="575"/>
    </row>
    <row r="957" spans="1:11" s="4" customFormat="1" ht="21" customHeight="1" x14ac:dyDescent="0.2">
      <c r="A957" s="28"/>
      <c r="B957" s="29"/>
      <c r="C957" s="835"/>
      <c r="D957" s="594"/>
      <c r="E957" s="598"/>
      <c r="F957" s="598"/>
      <c r="G957" s="598"/>
      <c r="H957" s="572"/>
      <c r="I957" s="599"/>
      <c r="J957" s="627"/>
      <c r="K957" s="575"/>
    </row>
    <row r="958" spans="1:11" s="8" customFormat="1" ht="15.75" thickBot="1" x14ac:dyDescent="0.3">
      <c r="A958" s="291"/>
      <c r="B958" s="32" t="s">
        <v>111</v>
      </c>
      <c r="C958" s="836"/>
      <c r="D958" s="601"/>
      <c r="E958" s="602"/>
      <c r="F958" s="602"/>
      <c r="G958" s="602"/>
      <c r="H958" s="603"/>
      <c r="I958" s="604"/>
      <c r="J958" s="604">
        <f>SUM(J922:J956)</f>
        <v>32400.99</v>
      </c>
      <c r="K958" s="617">
        <v>26</v>
      </c>
    </row>
    <row r="959" spans="1:11" s="4" customFormat="1" ht="15.75" thickTop="1" x14ac:dyDescent="0.2">
      <c r="A959" s="41"/>
      <c r="B959" s="29"/>
      <c r="C959" s="835"/>
      <c r="D959" s="594"/>
      <c r="E959" s="598"/>
      <c r="F959" s="598"/>
      <c r="G959" s="598"/>
      <c r="H959" s="572"/>
      <c r="I959" s="599"/>
      <c r="J959" s="600"/>
      <c r="K959" s="575"/>
    </row>
    <row r="960" spans="1:11" s="4" customFormat="1" ht="15" x14ac:dyDescent="0.2">
      <c r="A960" s="41"/>
      <c r="B960" s="287" t="s">
        <v>1661</v>
      </c>
      <c r="C960" s="835"/>
      <c r="D960" s="594"/>
      <c r="E960" s="598"/>
      <c r="F960" s="598"/>
      <c r="G960" s="598"/>
      <c r="H960" s="572"/>
      <c r="I960" s="599"/>
      <c r="J960" s="600"/>
      <c r="K960" s="575"/>
    </row>
    <row r="961" spans="1:11" s="4" customFormat="1" x14ac:dyDescent="0.2">
      <c r="A961" s="41"/>
      <c r="B961" s="77"/>
      <c r="C961" s="835"/>
      <c r="D961" s="594"/>
      <c r="E961" s="598"/>
      <c r="F961" s="598"/>
      <c r="G961" s="598"/>
      <c r="H961" s="572"/>
      <c r="I961" s="599"/>
      <c r="J961" s="600"/>
      <c r="K961" s="575"/>
    </row>
    <row r="962" spans="1:11" s="4" customFormat="1" x14ac:dyDescent="0.2">
      <c r="A962" s="41"/>
      <c r="B962" s="30" t="s">
        <v>1662</v>
      </c>
      <c r="C962" s="835"/>
      <c r="D962" s="594"/>
      <c r="E962" s="598"/>
      <c r="F962" s="598"/>
      <c r="G962" s="598"/>
      <c r="H962" s="572"/>
      <c r="I962" s="599"/>
      <c r="J962" s="600"/>
      <c r="K962" s="575"/>
    </row>
    <row r="963" spans="1:11" s="4" customFormat="1" x14ac:dyDescent="0.2">
      <c r="A963" s="41"/>
      <c r="B963" s="30"/>
      <c r="C963" s="835"/>
      <c r="D963" s="594"/>
      <c r="E963" s="598"/>
      <c r="F963" s="598"/>
      <c r="G963" s="598"/>
      <c r="H963" s="572"/>
      <c r="I963" s="599"/>
      <c r="J963" s="600"/>
      <c r="K963" s="575"/>
    </row>
    <row r="964" spans="1:11" s="4" customFormat="1" ht="42.75" x14ac:dyDescent="0.2">
      <c r="A964" s="41"/>
      <c r="B964" s="30" t="s">
        <v>1718</v>
      </c>
      <c r="C964" s="835"/>
      <c r="D964" s="594"/>
      <c r="E964" s="598"/>
      <c r="F964" s="598"/>
      <c r="G964" s="598"/>
      <c r="H964" s="572"/>
      <c r="I964" s="599"/>
      <c r="J964" s="600"/>
      <c r="K964" s="575"/>
    </row>
    <row r="965" spans="1:11" s="4" customFormat="1" x14ac:dyDescent="0.2">
      <c r="A965" s="41"/>
      <c r="B965" s="2"/>
      <c r="C965" s="835"/>
      <c r="D965" s="594"/>
      <c r="E965" s="598"/>
      <c r="F965" s="598"/>
      <c r="G965" s="598"/>
      <c r="H965" s="572"/>
      <c r="I965" s="599"/>
      <c r="J965" s="600"/>
      <c r="K965" s="575"/>
    </row>
    <row r="966" spans="1:11" s="4" customFormat="1" x14ac:dyDescent="0.2">
      <c r="A966" s="41" t="s">
        <v>77</v>
      </c>
      <c r="B966" s="2" t="s">
        <v>1719</v>
      </c>
      <c r="C966" s="835">
        <v>4</v>
      </c>
      <c r="D966" s="594" t="s">
        <v>199</v>
      </c>
      <c r="E966" s="572">
        <v>209.47</v>
      </c>
      <c r="F966" s="597">
        <v>14.96</v>
      </c>
      <c r="G966" s="597">
        <v>44.89</v>
      </c>
      <c r="H966" s="594">
        <v>29.92</v>
      </c>
      <c r="I966" s="573">
        <f>+E966+F966+G966+H966</f>
        <v>299.24</v>
      </c>
      <c r="J966" s="574">
        <f>I966*C966</f>
        <v>1196.96</v>
      </c>
      <c r="K966" s="575"/>
    </row>
    <row r="967" spans="1:11" s="4" customFormat="1" x14ac:dyDescent="0.2">
      <c r="A967" s="41"/>
      <c r="B967" s="2"/>
      <c r="C967" s="835"/>
      <c r="D967" s="594"/>
      <c r="E967" s="598"/>
      <c r="F967" s="598"/>
      <c r="G967" s="598"/>
      <c r="H967" s="572"/>
      <c r="I967" s="599"/>
      <c r="J967" s="600"/>
      <c r="K967" s="575"/>
    </row>
    <row r="968" spans="1:11" s="4" customFormat="1" x14ac:dyDescent="0.2">
      <c r="A968" s="41" t="s">
        <v>78</v>
      </c>
      <c r="B968" s="2" t="s">
        <v>1720</v>
      </c>
      <c r="C968" s="835">
        <v>2</v>
      </c>
      <c r="D968" s="594" t="s">
        <v>199</v>
      </c>
      <c r="E968" s="572">
        <v>218.22</v>
      </c>
      <c r="F968" s="597">
        <v>15.59</v>
      </c>
      <c r="G968" s="597">
        <v>46.76</v>
      </c>
      <c r="H968" s="594">
        <v>31.17</v>
      </c>
      <c r="I968" s="573">
        <f>+E968+F968+G968+H968</f>
        <v>311.74</v>
      </c>
      <c r="J968" s="574">
        <f>I968*C968</f>
        <v>623.48</v>
      </c>
      <c r="K968" s="575"/>
    </row>
    <row r="969" spans="1:11" s="4" customFormat="1" x14ac:dyDescent="0.2">
      <c r="A969" s="41"/>
      <c r="B969" s="2"/>
      <c r="C969" s="835"/>
      <c r="D969" s="594"/>
      <c r="E969" s="598"/>
      <c r="F969" s="598"/>
      <c r="G969" s="598"/>
      <c r="H969" s="572"/>
      <c r="I969" s="599"/>
      <c r="J969" s="600"/>
      <c r="K969" s="575"/>
    </row>
    <row r="970" spans="1:11" s="4" customFormat="1" x14ac:dyDescent="0.2">
      <c r="A970" s="41" t="s">
        <v>79</v>
      </c>
      <c r="B970" s="2" t="s">
        <v>1721</v>
      </c>
      <c r="C970" s="835">
        <v>6</v>
      </c>
      <c r="D970" s="594" t="s">
        <v>199</v>
      </c>
      <c r="E970" s="572">
        <v>227.52</v>
      </c>
      <c r="F970" s="597">
        <v>16.25</v>
      </c>
      <c r="G970" s="597">
        <v>48.75</v>
      </c>
      <c r="H970" s="594">
        <v>32.5</v>
      </c>
      <c r="I970" s="573">
        <f>+E970+F970+G970+H970</f>
        <v>325.02</v>
      </c>
      <c r="J970" s="574">
        <f>I970*C970</f>
        <v>1950.12</v>
      </c>
      <c r="K970" s="575"/>
    </row>
    <row r="971" spans="1:11" s="4" customFormat="1" x14ac:dyDescent="0.2">
      <c r="A971" s="41"/>
      <c r="B971" s="2"/>
      <c r="C971" s="835"/>
      <c r="D971" s="594"/>
      <c r="E971" s="598"/>
      <c r="F971" s="598"/>
      <c r="G971" s="598"/>
      <c r="H971" s="572"/>
      <c r="I971" s="599"/>
      <c r="J971" s="600"/>
      <c r="K971" s="575"/>
    </row>
    <row r="972" spans="1:11" s="4" customFormat="1" x14ac:dyDescent="0.2">
      <c r="A972" s="41" t="s">
        <v>80</v>
      </c>
      <c r="B972" s="2" t="s">
        <v>1722</v>
      </c>
      <c r="C972" s="835">
        <v>1</v>
      </c>
      <c r="D972" s="594" t="s">
        <v>199</v>
      </c>
      <c r="E972" s="572">
        <v>235.14</v>
      </c>
      <c r="F972" s="597">
        <v>16.8</v>
      </c>
      <c r="G972" s="597">
        <v>50.39</v>
      </c>
      <c r="H972" s="594">
        <v>33.590000000000003</v>
      </c>
      <c r="I972" s="573">
        <f>+E972+F972+G972+H972</f>
        <v>335.92</v>
      </c>
      <c r="J972" s="574">
        <f>I972*C972</f>
        <v>335.92</v>
      </c>
      <c r="K972" s="575"/>
    </row>
    <row r="973" spans="1:11" s="4" customFormat="1" x14ac:dyDescent="0.2">
      <c r="A973" s="41"/>
      <c r="B973" s="2"/>
      <c r="C973" s="835"/>
      <c r="D973" s="594"/>
      <c r="E973" s="598"/>
      <c r="F973" s="598"/>
      <c r="G973" s="598"/>
      <c r="H973" s="572"/>
      <c r="I973" s="599"/>
      <c r="J973" s="600"/>
      <c r="K973" s="575"/>
    </row>
    <row r="974" spans="1:11" s="4" customFormat="1" x14ac:dyDescent="0.2">
      <c r="A974" s="41" t="s">
        <v>81</v>
      </c>
      <c r="B974" s="2" t="s">
        <v>1723</v>
      </c>
      <c r="C974" s="835">
        <v>4</v>
      </c>
      <c r="D974" s="594" t="s">
        <v>199</v>
      </c>
      <c r="E974" s="572">
        <v>243.16</v>
      </c>
      <c r="F974" s="597">
        <v>17.37</v>
      </c>
      <c r="G974" s="597">
        <v>52.11</v>
      </c>
      <c r="H974" s="594">
        <v>34.74</v>
      </c>
      <c r="I974" s="573">
        <f>+E974+F974+G974+H974</f>
        <v>347.38</v>
      </c>
      <c r="J974" s="574">
        <f>I974*C974</f>
        <v>1389.52</v>
      </c>
      <c r="K974" s="575"/>
    </row>
    <row r="975" spans="1:11" s="4" customFormat="1" x14ac:dyDescent="0.2">
      <c r="A975" s="41"/>
      <c r="B975" s="2"/>
      <c r="C975" s="835"/>
      <c r="D975" s="594"/>
      <c r="E975" s="598"/>
      <c r="F975" s="598"/>
      <c r="G975" s="598"/>
      <c r="H975" s="572"/>
      <c r="I975" s="599"/>
      <c r="J975" s="600"/>
      <c r="K975" s="575"/>
    </row>
    <row r="976" spans="1:11" s="4" customFormat="1" x14ac:dyDescent="0.2">
      <c r="A976" s="41" t="s">
        <v>92</v>
      </c>
      <c r="B976" s="2" t="s">
        <v>1724</v>
      </c>
      <c r="C976" s="835">
        <v>1</v>
      </c>
      <c r="D976" s="594" t="s">
        <v>199</v>
      </c>
      <c r="E976" s="572">
        <v>256.11</v>
      </c>
      <c r="F976" s="597">
        <v>18.29</v>
      </c>
      <c r="G976" s="597">
        <v>54.88</v>
      </c>
      <c r="H976" s="594">
        <v>36.590000000000003</v>
      </c>
      <c r="I976" s="573">
        <f>+E976+F976+G976+H976</f>
        <v>365.87</v>
      </c>
      <c r="J976" s="574">
        <f>I976*C976</f>
        <v>365.87</v>
      </c>
      <c r="K976" s="575"/>
    </row>
    <row r="977" spans="1:11" s="4" customFormat="1" x14ac:dyDescent="0.2">
      <c r="A977" s="41"/>
      <c r="B977" s="2"/>
      <c r="C977" s="835"/>
      <c r="D977" s="594"/>
      <c r="E977" s="598"/>
      <c r="F977" s="598"/>
      <c r="G977" s="598"/>
      <c r="H977" s="572"/>
      <c r="I977" s="599"/>
      <c r="J977" s="600"/>
      <c r="K977" s="575"/>
    </row>
    <row r="978" spans="1:11" s="4" customFormat="1" x14ac:dyDescent="0.2">
      <c r="A978" s="41" t="s">
        <v>94</v>
      </c>
      <c r="B978" s="2" t="s">
        <v>1725</v>
      </c>
      <c r="C978" s="835">
        <v>3</v>
      </c>
      <c r="D978" s="594" t="s">
        <v>199</v>
      </c>
      <c r="E978" s="572">
        <v>263.60000000000002</v>
      </c>
      <c r="F978" s="597">
        <v>18.829999999999998</v>
      </c>
      <c r="G978" s="597">
        <v>56.49</v>
      </c>
      <c r="H978" s="594">
        <v>37.659999999999997</v>
      </c>
      <c r="I978" s="573">
        <f>+E978+F978+G978+H978</f>
        <v>376.58</v>
      </c>
      <c r="J978" s="574">
        <f>I978*C978</f>
        <v>1129.74</v>
      </c>
      <c r="K978" s="575"/>
    </row>
    <row r="979" spans="1:11" s="4" customFormat="1" x14ac:dyDescent="0.2">
      <c r="A979" s="41"/>
      <c r="B979" s="2"/>
      <c r="C979" s="835"/>
      <c r="D979" s="594"/>
      <c r="E979" s="598"/>
      <c r="F979" s="598"/>
      <c r="G979" s="598"/>
      <c r="H979" s="572"/>
      <c r="I979" s="599"/>
      <c r="J979" s="600"/>
      <c r="K979" s="575"/>
    </row>
    <row r="980" spans="1:11" s="4" customFormat="1" x14ac:dyDescent="0.2">
      <c r="A980" s="41" t="s">
        <v>96</v>
      </c>
      <c r="B980" s="2" t="s">
        <v>1726</v>
      </c>
      <c r="C980" s="835">
        <v>4</v>
      </c>
      <c r="D980" s="594" t="s">
        <v>199</v>
      </c>
      <c r="E980" s="572">
        <v>270.24</v>
      </c>
      <c r="F980" s="597">
        <v>19.3</v>
      </c>
      <c r="G980" s="597">
        <v>57.91</v>
      </c>
      <c r="H980" s="594">
        <v>38.61</v>
      </c>
      <c r="I980" s="573">
        <f>+E980+F980+G980+H980</f>
        <v>386.06</v>
      </c>
      <c r="J980" s="574">
        <f>I980*C980</f>
        <v>1544.24</v>
      </c>
      <c r="K980" s="575"/>
    </row>
    <row r="981" spans="1:11" s="4" customFormat="1" x14ac:dyDescent="0.2">
      <c r="A981" s="41"/>
      <c r="B981" s="2"/>
      <c r="C981" s="835"/>
      <c r="D981" s="594"/>
      <c r="E981" s="598"/>
      <c r="F981" s="598"/>
      <c r="G981" s="598"/>
      <c r="H981" s="572"/>
      <c r="I981" s="599"/>
      <c r="J981" s="600"/>
      <c r="K981" s="575"/>
    </row>
    <row r="982" spans="1:11" s="4" customFormat="1" x14ac:dyDescent="0.2">
      <c r="A982" s="41" t="s">
        <v>99</v>
      </c>
      <c r="B982" s="2" t="s">
        <v>1727</v>
      </c>
      <c r="C982" s="835">
        <v>2</v>
      </c>
      <c r="D982" s="594" t="s">
        <v>199</v>
      </c>
      <c r="E982" s="572">
        <v>261.56</v>
      </c>
      <c r="F982" s="597">
        <v>18.68</v>
      </c>
      <c r="G982" s="597">
        <v>56.05</v>
      </c>
      <c r="H982" s="594">
        <v>37.369999999999997</v>
      </c>
      <c r="I982" s="573">
        <f>+E982+F982+G982+H982</f>
        <v>373.66</v>
      </c>
      <c r="J982" s="574">
        <f>I982*C982</f>
        <v>747.32</v>
      </c>
      <c r="K982" s="575"/>
    </row>
    <row r="983" spans="1:11" s="4" customFormat="1" x14ac:dyDescent="0.2">
      <c r="A983" s="41"/>
      <c r="B983" s="2"/>
      <c r="C983" s="835"/>
      <c r="D983" s="594"/>
      <c r="E983" s="598"/>
      <c r="F983" s="598"/>
      <c r="G983" s="598"/>
      <c r="H983" s="572"/>
      <c r="I983" s="599"/>
      <c r="J983" s="600"/>
      <c r="K983" s="575"/>
    </row>
    <row r="984" spans="1:11" s="4" customFormat="1" x14ac:dyDescent="0.2">
      <c r="A984" s="41" t="s">
        <v>101</v>
      </c>
      <c r="B984" s="2" t="s">
        <v>1728</v>
      </c>
      <c r="C984" s="835">
        <v>3</v>
      </c>
      <c r="D984" s="594" t="s">
        <v>199</v>
      </c>
      <c r="E984" s="572">
        <v>269.33</v>
      </c>
      <c r="F984" s="597">
        <v>19.239999999999998</v>
      </c>
      <c r="G984" s="597">
        <v>57.71</v>
      </c>
      <c r="H984" s="594">
        <v>38.479999999999997</v>
      </c>
      <c r="I984" s="573">
        <f>+E984+F984+G984+H984</f>
        <v>384.76</v>
      </c>
      <c r="J984" s="574">
        <f>I984*C984</f>
        <v>1154.28</v>
      </c>
      <c r="K984" s="575"/>
    </row>
    <row r="985" spans="1:11" s="4" customFormat="1" x14ac:dyDescent="0.2">
      <c r="A985" s="41"/>
      <c r="B985" s="2"/>
      <c r="C985" s="835"/>
      <c r="D985" s="594"/>
      <c r="E985" s="598"/>
      <c r="F985" s="598"/>
      <c r="G985" s="598"/>
      <c r="H985" s="572"/>
      <c r="I985" s="599"/>
      <c r="J985" s="600"/>
      <c r="K985" s="575"/>
    </row>
    <row r="986" spans="1:11" s="4" customFormat="1" x14ac:dyDescent="0.2">
      <c r="A986" s="41" t="s">
        <v>103</v>
      </c>
      <c r="B986" s="2" t="s">
        <v>1729</v>
      </c>
      <c r="C986" s="835">
        <v>7</v>
      </c>
      <c r="D986" s="594" t="s">
        <v>199</v>
      </c>
      <c r="E986" s="572">
        <v>282.45999999999998</v>
      </c>
      <c r="F986" s="597">
        <v>20.18</v>
      </c>
      <c r="G986" s="597">
        <v>60.53</v>
      </c>
      <c r="H986" s="594">
        <v>40.35</v>
      </c>
      <c r="I986" s="573">
        <f>+E986+F986+G986+H986</f>
        <v>403.52</v>
      </c>
      <c r="J986" s="574">
        <f>I986*C986</f>
        <v>2824.64</v>
      </c>
      <c r="K986" s="575"/>
    </row>
    <row r="987" spans="1:11" s="4" customFormat="1" ht="9" customHeight="1" x14ac:dyDescent="0.2">
      <c r="A987" s="41"/>
      <c r="B987" s="2"/>
      <c r="C987" s="835"/>
      <c r="D987" s="594"/>
      <c r="E987" s="598"/>
      <c r="F987" s="598"/>
      <c r="G987" s="598"/>
      <c r="H987" s="572"/>
      <c r="I987" s="599"/>
      <c r="J987" s="600"/>
      <c r="K987" s="575"/>
    </row>
    <row r="988" spans="1:11" s="4" customFormat="1" x14ac:dyDescent="0.2">
      <c r="A988" s="41" t="s">
        <v>105</v>
      </c>
      <c r="B988" s="2" t="s">
        <v>1730</v>
      </c>
      <c r="C988" s="835">
        <v>8</v>
      </c>
      <c r="D988" s="594" t="s">
        <v>199</v>
      </c>
      <c r="E988" s="572">
        <v>274.57</v>
      </c>
      <c r="F988" s="597">
        <v>19.61</v>
      </c>
      <c r="G988" s="597">
        <v>58.84</v>
      </c>
      <c r="H988" s="594">
        <v>39.22</v>
      </c>
      <c r="I988" s="573">
        <f>+E988+F988+G988+H988</f>
        <v>392.24</v>
      </c>
      <c r="J988" s="574">
        <f>I988*C988</f>
        <v>3137.92</v>
      </c>
      <c r="K988" s="575"/>
    </row>
    <row r="989" spans="1:11" s="4" customFormat="1" ht="9" customHeight="1" x14ac:dyDescent="0.2">
      <c r="A989" s="41"/>
      <c r="B989" s="2"/>
      <c r="C989" s="835"/>
      <c r="D989" s="594"/>
      <c r="E989" s="598"/>
      <c r="F989" s="598"/>
      <c r="G989" s="598"/>
      <c r="H989" s="572"/>
      <c r="I989" s="599"/>
      <c r="J989" s="600"/>
      <c r="K989" s="575"/>
    </row>
    <row r="990" spans="1:11" s="4" customFormat="1" x14ac:dyDescent="0.2">
      <c r="A990" s="41" t="s">
        <v>107</v>
      </c>
      <c r="B990" s="2" t="s">
        <v>1731</v>
      </c>
      <c r="C990" s="835">
        <v>4</v>
      </c>
      <c r="D990" s="594" t="s">
        <v>199</v>
      </c>
      <c r="E990" s="572">
        <v>279.42</v>
      </c>
      <c r="F990" s="597">
        <v>19.96</v>
      </c>
      <c r="G990" s="597">
        <v>59.87</v>
      </c>
      <c r="H990" s="594">
        <v>39.92</v>
      </c>
      <c r="I990" s="573">
        <f>+E990+F990+G990+H990</f>
        <v>399.17</v>
      </c>
      <c r="J990" s="574">
        <f>I990*C990</f>
        <v>1596.68</v>
      </c>
      <c r="K990" s="575"/>
    </row>
    <row r="991" spans="1:11" s="4" customFormat="1" ht="9" customHeight="1" x14ac:dyDescent="0.2">
      <c r="A991" s="41"/>
      <c r="B991" s="2"/>
      <c r="C991" s="835"/>
      <c r="D991" s="594"/>
      <c r="E991" s="598"/>
      <c r="F991" s="598"/>
      <c r="G991" s="598"/>
      <c r="H991" s="572"/>
      <c r="I991" s="599"/>
      <c r="J991" s="600"/>
      <c r="K991" s="575"/>
    </row>
    <row r="992" spans="1:11" s="4" customFormat="1" x14ac:dyDescent="0.2">
      <c r="A992" s="41" t="s">
        <v>109</v>
      </c>
      <c r="B992" s="2" t="s">
        <v>1732</v>
      </c>
      <c r="C992" s="835">
        <v>1</v>
      </c>
      <c r="D992" s="594" t="s">
        <v>199</v>
      </c>
      <c r="E992" s="572">
        <v>305.33</v>
      </c>
      <c r="F992" s="597">
        <v>21.81</v>
      </c>
      <c r="G992" s="597">
        <v>65.430000000000007</v>
      </c>
      <c r="H992" s="594">
        <v>43.62</v>
      </c>
      <c r="I992" s="573">
        <f>+E992+F992+G992+H992</f>
        <v>436.19</v>
      </c>
      <c r="J992" s="574">
        <f>I992*C992</f>
        <v>436.19</v>
      </c>
      <c r="K992" s="575"/>
    </row>
    <row r="993" spans="1:11" s="4" customFormat="1" ht="9" customHeight="1" x14ac:dyDescent="0.2">
      <c r="A993" s="41"/>
      <c r="B993" s="2"/>
      <c r="C993" s="835"/>
      <c r="D993" s="594"/>
      <c r="E993" s="598"/>
      <c r="F993" s="598"/>
      <c r="G993" s="598"/>
      <c r="H993" s="572"/>
      <c r="I993" s="599"/>
      <c r="J993" s="627"/>
      <c r="K993" s="575"/>
    </row>
    <row r="994" spans="1:11" s="4" customFormat="1" ht="18" customHeight="1" x14ac:dyDescent="0.2">
      <c r="A994" s="41"/>
      <c r="B994" s="2"/>
      <c r="C994" s="835"/>
      <c r="D994" s="594"/>
      <c r="E994" s="598"/>
      <c r="F994" s="598"/>
      <c r="G994" s="598"/>
      <c r="H994" s="572"/>
      <c r="I994" s="599"/>
      <c r="J994" s="627"/>
      <c r="K994" s="575"/>
    </row>
    <row r="995" spans="1:11" s="4" customFormat="1" ht="15.75" thickBot="1" x14ac:dyDescent="0.3">
      <c r="A995" s="291"/>
      <c r="B995" s="32" t="s">
        <v>111</v>
      </c>
      <c r="C995" s="836"/>
      <c r="D995" s="601"/>
      <c r="E995" s="602"/>
      <c r="F995" s="602"/>
      <c r="G995" s="602"/>
      <c r="H995" s="603"/>
      <c r="I995" s="604"/>
      <c r="J995" s="604">
        <f>SUM(J961:J993)</f>
        <v>18432.88</v>
      </c>
      <c r="K995" s="575">
        <v>27</v>
      </c>
    </row>
    <row r="996" spans="1:11" s="4" customFormat="1" ht="15.75" thickTop="1" x14ac:dyDescent="0.2">
      <c r="A996" s="41"/>
      <c r="B996" s="29"/>
      <c r="C996" s="835"/>
      <c r="D996" s="594"/>
      <c r="E996" s="598"/>
      <c r="F996" s="598"/>
      <c r="G996" s="598"/>
      <c r="H996" s="572"/>
      <c r="I996" s="599"/>
      <c r="J996" s="600"/>
      <c r="K996" s="575"/>
    </row>
    <row r="997" spans="1:11" s="4" customFormat="1" ht="15" x14ac:dyDescent="0.2">
      <c r="A997" s="41"/>
      <c r="B997" s="287" t="s">
        <v>1661</v>
      </c>
      <c r="C997" s="835"/>
      <c r="D997" s="594"/>
      <c r="E997" s="598"/>
      <c r="F997" s="598"/>
      <c r="G997" s="598"/>
      <c r="H997" s="572"/>
      <c r="I997" s="599"/>
      <c r="J997" s="600"/>
      <c r="K997" s="575"/>
    </row>
    <row r="998" spans="1:11" s="4" customFormat="1" x14ac:dyDescent="0.2">
      <c r="A998" s="41"/>
      <c r="B998" s="77"/>
      <c r="C998" s="835"/>
      <c r="D998" s="594"/>
      <c r="E998" s="598"/>
      <c r="F998" s="598"/>
      <c r="G998" s="598"/>
      <c r="H998" s="572"/>
      <c r="I998" s="599"/>
      <c r="J998" s="600"/>
      <c r="K998" s="575"/>
    </row>
    <row r="999" spans="1:11" s="4" customFormat="1" x14ac:dyDescent="0.2">
      <c r="A999" s="41"/>
      <c r="B999" s="30" t="s">
        <v>1662</v>
      </c>
      <c r="C999" s="835"/>
      <c r="D999" s="594"/>
      <c r="E999" s="598"/>
      <c r="F999" s="598"/>
      <c r="G999" s="598"/>
      <c r="H999" s="572"/>
      <c r="I999" s="599"/>
      <c r="J999" s="600"/>
      <c r="K999" s="575"/>
    </row>
    <row r="1000" spans="1:11" s="4" customFormat="1" x14ac:dyDescent="0.2">
      <c r="A1000" s="41"/>
      <c r="B1000" s="30"/>
      <c r="C1000" s="835"/>
      <c r="D1000" s="594"/>
      <c r="E1000" s="598"/>
      <c r="F1000" s="598"/>
      <c r="G1000" s="598"/>
      <c r="H1000" s="572"/>
      <c r="I1000" s="599"/>
      <c r="J1000" s="600"/>
      <c r="K1000" s="575"/>
    </row>
    <row r="1001" spans="1:11" s="4" customFormat="1" ht="42.75" x14ac:dyDescent="0.2">
      <c r="A1001" s="41"/>
      <c r="B1001" s="30" t="s">
        <v>1733</v>
      </c>
      <c r="C1001" s="835"/>
      <c r="D1001" s="594"/>
      <c r="E1001" s="598"/>
      <c r="F1001" s="598"/>
      <c r="G1001" s="598"/>
      <c r="H1001" s="572"/>
      <c r="I1001" s="599"/>
      <c r="J1001" s="600"/>
      <c r="K1001" s="575"/>
    </row>
    <row r="1002" spans="1:11" s="4" customFormat="1" ht="15" x14ac:dyDescent="0.2">
      <c r="A1002" s="41"/>
      <c r="B1002" s="29"/>
      <c r="C1002" s="835"/>
      <c r="D1002" s="594"/>
      <c r="E1002" s="598"/>
      <c r="F1002" s="598"/>
      <c r="G1002" s="598"/>
      <c r="H1002" s="572"/>
      <c r="I1002" s="599"/>
      <c r="J1002" s="600"/>
      <c r="K1002" s="575"/>
    </row>
    <row r="1003" spans="1:11" s="4" customFormat="1" x14ac:dyDescent="0.2">
      <c r="A1003" s="41" t="s">
        <v>77</v>
      </c>
      <c r="B1003" s="2" t="s">
        <v>1734</v>
      </c>
      <c r="C1003" s="835">
        <v>1</v>
      </c>
      <c r="D1003" s="594" t="s">
        <v>199</v>
      </c>
      <c r="E1003" s="572">
        <v>283.93</v>
      </c>
      <c r="F1003" s="597">
        <v>20.28</v>
      </c>
      <c r="G1003" s="597">
        <v>60.84</v>
      </c>
      <c r="H1003" s="594">
        <v>40.56</v>
      </c>
      <c r="I1003" s="573">
        <f>+E1003+F1003+G1003+H1003</f>
        <v>405.61</v>
      </c>
      <c r="J1003" s="574">
        <f>I1003*C1003</f>
        <v>405.61</v>
      </c>
      <c r="K1003" s="575"/>
    </row>
    <row r="1004" spans="1:11" s="4" customFormat="1" x14ac:dyDescent="0.2">
      <c r="A1004" s="28"/>
      <c r="B1004" s="2"/>
      <c r="C1004" s="835"/>
      <c r="D1004" s="594"/>
      <c r="E1004" s="598"/>
      <c r="F1004" s="598"/>
      <c r="G1004" s="598"/>
      <c r="H1004" s="572"/>
      <c r="I1004" s="599"/>
      <c r="J1004" s="600"/>
      <c r="K1004" s="575"/>
    </row>
    <row r="1005" spans="1:11" s="4" customFormat="1" x14ac:dyDescent="0.2">
      <c r="A1005" s="41" t="s">
        <v>78</v>
      </c>
      <c r="B1005" s="2" t="s">
        <v>1735</v>
      </c>
      <c r="C1005" s="835">
        <v>4</v>
      </c>
      <c r="D1005" s="594" t="s">
        <v>199</v>
      </c>
      <c r="E1005" s="572">
        <v>291.52999999999997</v>
      </c>
      <c r="F1005" s="597">
        <v>20.82</v>
      </c>
      <c r="G1005" s="597">
        <v>62.47</v>
      </c>
      <c r="H1005" s="594">
        <v>41.65</v>
      </c>
      <c r="I1005" s="573">
        <f>+E1005+F1005+G1005+H1005</f>
        <v>416.47</v>
      </c>
      <c r="J1005" s="574">
        <f>I1005*C1005</f>
        <v>1665.88</v>
      </c>
      <c r="K1005" s="575"/>
    </row>
    <row r="1006" spans="1:11" s="4" customFormat="1" x14ac:dyDescent="0.2">
      <c r="A1006" s="28"/>
      <c r="B1006" s="2"/>
      <c r="C1006" s="835"/>
      <c r="D1006" s="594"/>
      <c r="E1006" s="598"/>
      <c r="F1006" s="598"/>
      <c r="G1006" s="598"/>
      <c r="H1006" s="572"/>
      <c r="I1006" s="599"/>
      <c r="J1006" s="600"/>
      <c r="K1006" s="575"/>
    </row>
    <row r="1007" spans="1:11" s="4" customFormat="1" x14ac:dyDescent="0.2">
      <c r="A1007" s="41" t="s">
        <v>79</v>
      </c>
      <c r="B1007" s="2" t="s">
        <v>1736</v>
      </c>
      <c r="C1007" s="835">
        <v>4</v>
      </c>
      <c r="D1007" s="594" t="s">
        <v>199</v>
      </c>
      <c r="E1007" s="572">
        <v>298.43</v>
      </c>
      <c r="F1007" s="597">
        <v>21.32</v>
      </c>
      <c r="G1007" s="597">
        <v>63.95</v>
      </c>
      <c r="H1007" s="594">
        <v>42.63</v>
      </c>
      <c r="I1007" s="573">
        <f>+E1007+F1007+G1007+H1007</f>
        <v>426.33</v>
      </c>
      <c r="J1007" s="574">
        <f>I1007*C1007</f>
        <v>1705.32</v>
      </c>
      <c r="K1007" s="575"/>
    </row>
    <row r="1008" spans="1:11" s="4" customFormat="1" x14ac:dyDescent="0.2">
      <c r="A1008" s="28"/>
      <c r="B1008" s="2"/>
      <c r="C1008" s="835"/>
      <c r="D1008" s="594"/>
      <c r="E1008" s="598"/>
      <c r="F1008" s="598"/>
      <c r="G1008" s="598"/>
      <c r="H1008" s="572"/>
      <c r="I1008" s="599"/>
      <c r="J1008" s="600"/>
      <c r="K1008" s="575"/>
    </row>
    <row r="1009" spans="1:11" s="4" customFormat="1" x14ac:dyDescent="0.2">
      <c r="A1009" s="41" t="s">
        <v>80</v>
      </c>
      <c r="B1009" s="2" t="s">
        <v>1737</v>
      </c>
      <c r="C1009" s="835">
        <v>2</v>
      </c>
      <c r="D1009" s="594" t="s">
        <v>199</v>
      </c>
      <c r="E1009" s="572">
        <v>316.24</v>
      </c>
      <c r="F1009" s="597">
        <v>22.59</v>
      </c>
      <c r="G1009" s="597">
        <v>67.77</v>
      </c>
      <c r="H1009" s="594">
        <v>45.18</v>
      </c>
      <c r="I1009" s="573">
        <f>+E1009+F1009+G1009+H1009</f>
        <v>451.78</v>
      </c>
      <c r="J1009" s="574">
        <f>I1009*C1009</f>
        <v>903.56</v>
      </c>
      <c r="K1009" s="575"/>
    </row>
    <row r="1010" spans="1:11" s="4" customFormat="1" x14ac:dyDescent="0.2">
      <c r="A1010" s="28"/>
      <c r="B1010" s="2"/>
      <c r="C1010" s="835"/>
      <c r="D1010" s="594"/>
      <c r="E1010" s="598"/>
      <c r="F1010" s="598"/>
      <c r="G1010" s="598"/>
      <c r="H1010" s="572"/>
      <c r="I1010" s="599"/>
      <c r="J1010" s="600"/>
      <c r="K1010" s="575"/>
    </row>
    <row r="1011" spans="1:11" s="4" customFormat="1" x14ac:dyDescent="0.2">
      <c r="A1011" s="41" t="s">
        <v>81</v>
      </c>
      <c r="B1011" s="2" t="s">
        <v>1738</v>
      </c>
      <c r="C1011" s="835">
        <v>1</v>
      </c>
      <c r="D1011" s="594" t="s">
        <v>199</v>
      </c>
      <c r="E1011" s="572">
        <v>295.99</v>
      </c>
      <c r="F1011" s="597">
        <v>21.14</v>
      </c>
      <c r="G1011" s="597">
        <v>63.43</v>
      </c>
      <c r="H1011" s="594">
        <v>42.28</v>
      </c>
      <c r="I1011" s="573">
        <f>+E1011+F1011+G1011+H1011</f>
        <v>422.84</v>
      </c>
      <c r="J1011" s="574">
        <f>I1011*C1011</f>
        <v>422.84</v>
      </c>
      <c r="K1011" s="575"/>
    </row>
    <row r="1012" spans="1:11" s="4" customFormat="1" x14ac:dyDescent="0.2">
      <c r="A1012" s="28"/>
      <c r="B1012" s="2"/>
      <c r="C1012" s="835"/>
      <c r="D1012" s="594"/>
      <c r="E1012" s="598"/>
      <c r="F1012" s="598"/>
      <c r="G1012" s="598"/>
      <c r="H1012" s="572"/>
      <c r="I1012" s="599"/>
      <c r="J1012" s="600"/>
      <c r="K1012" s="575"/>
    </row>
    <row r="1013" spans="1:11" s="4" customFormat="1" x14ac:dyDescent="0.2">
      <c r="A1013" s="41" t="s">
        <v>92</v>
      </c>
      <c r="B1013" s="2" t="s">
        <v>1739</v>
      </c>
      <c r="C1013" s="835">
        <v>1</v>
      </c>
      <c r="D1013" s="594" t="s">
        <v>199</v>
      </c>
      <c r="E1013" s="572">
        <v>300.20999999999998</v>
      </c>
      <c r="F1013" s="597">
        <v>21.44</v>
      </c>
      <c r="G1013" s="597">
        <v>64.33</v>
      </c>
      <c r="H1013" s="594">
        <v>42.89</v>
      </c>
      <c r="I1013" s="573">
        <f>+E1013+F1013+G1013+H1013</f>
        <v>428.87</v>
      </c>
      <c r="J1013" s="574">
        <f>I1013*C1013</f>
        <v>428.87</v>
      </c>
      <c r="K1013" s="575"/>
    </row>
    <row r="1014" spans="1:11" s="4" customFormat="1" x14ac:dyDescent="0.2">
      <c r="A1014" s="28"/>
      <c r="B1014" s="2"/>
      <c r="C1014" s="835"/>
      <c r="D1014" s="594"/>
      <c r="E1014" s="598"/>
      <c r="F1014" s="598"/>
      <c r="G1014" s="598"/>
      <c r="H1014" s="572"/>
      <c r="I1014" s="599"/>
      <c r="J1014" s="600"/>
      <c r="K1014" s="575"/>
    </row>
    <row r="1015" spans="1:11" s="4" customFormat="1" x14ac:dyDescent="0.2">
      <c r="A1015" s="41" t="s">
        <v>94</v>
      </c>
      <c r="B1015" s="2" t="s">
        <v>1740</v>
      </c>
      <c r="C1015" s="835">
        <v>2</v>
      </c>
      <c r="D1015" s="594" t="s">
        <v>199</v>
      </c>
      <c r="E1015" s="572">
        <v>307.51</v>
      </c>
      <c r="F1015" s="597">
        <v>21.97</v>
      </c>
      <c r="G1015" s="597">
        <v>65.900000000000006</v>
      </c>
      <c r="H1015" s="594">
        <v>43.93</v>
      </c>
      <c r="I1015" s="573">
        <f>+E1015+F1015+G1015+H1015</f>
        <v>439.31</v>
      </c>
      <c r="J1015" s="574">
        <f>I1015*C1015</f>
        <v>878.62</v>
      </c>
      <c r="K1015" s="575"/>
    </row>
    <row r="1016" spans="1:11" s="4" customFormat="1" x14ac:dyDescent="0.2">
      <c r="A1016" s="28"/>
      <c r="B1016" s="2"/>
      <c r="C1016" s="835"/>
      <c r="D1016" s="594"/>
      <c r="E1016" s="598"/>
      <c r="F1016" s="598"/>
      <c r="G1016" s="598"/>
      <c r="H1016" s="572"/>
      <c r="I1016" s="599"/>
      <c r="J1016" s="600"/>
      <c r="K1016" s="575"/>
    </row>
    <row r="1017" spans="1:11" s="4" customFormat="1" x14ac:dyDescent="0.2">
      <c r="A1017" s="41" t="s">
        <v>96</v>
      </c>
      <c r="B1017" s="2" t="s">
        <v>1741</v>
      </c>
      <c r="C1017" s="835">
        <v>3</v>
      </c>
      <c r="D1017" s="594" t="s">
        <v>199</v>
      </c>
      <c r="E1017" s="572">
        <v>337.43</v>
      </c>
      <c r="F1017" s="597">
        <v>24.1</v>
      </c>
      <c r="G1017" s="597">
        <v>72.31</v>
      </c>
      <c r="H1017" s="594">
        <v>48.2</v>
      </c>
      <c r="I1017" s="573">
        <f>+E1017+F1017+G1017+H1017</f>
        <v>482.04</v>
      </c>
      <c r="J1017" s="574">
        <f>I1017*C1017</f>
        <v>1446.12</v>
      </c>
      <c r="K1017" s="575"/>
    </row>
    <row r="1018" spans="1:11" s="4" customFormat="1" x14ac:dyDescent="0.2">
      <c r="A1018" s="28"/>
      <c r="B1018" s="2"/>
      <c r="C1018" s="835"/>
      <c r="D1018" s="594"/>
      <c r="E1018" s="598"/>
      <c r="F1018" s="598"/>
      <c r="G1018" s="598"/>
      <c r="H1018" s="572"/>
      <c r="I1018" s="599"/>
      <c r="J1018" s="600"/>
      <c r="K1018" s="575"/>
    </row>
    <row r="1019" spans="1:11" s="4" customFormat="1" x14ac:dyDescent="0.2">
      <c r="A1019" s="41" t="s">
        <v>99</v>
      </c>
      <c r="B1019" s="2" t="s">
        <v>1742</v>
      </c>
      <c r="C1019" s="835">
        <v>1</v>
      </c>
      <c r="D1019" s="594" t="s">
        <v>199</v>
      </c>
      <c r="E1019" s="572">
        <v>337.02</v>
      </c>
      <c r="F1019" s="597">
        <v>24.07</v>
      </c>
      <c r="G1019" s="597">
        <v>72.22</v>
      </c>
      <c r="H1019" s="594">
        <v>48.15</v>
      </c>
      <c r="I1019" s="573">
        <f>+E1019+F1019+G1019+H1019</f>
        <v>481.46</v>
      </c>
      <c r="J1019" s="574">
        <f>I1019*C1019</f>
        <v>481.46</v>
      </c>
      <c r="K1019" s="575"/>
    </row>
    <row r="1020" spans="1:11" s="4" customFormat="1" x14ac:dyDescent="0.2">
      <c r="A1020" s="28"/>
      <c r="B1020" s="2"/>
      <c r="C1020" s="835"/>
      <c r="D1020" s="594"/>
      <c r="E1020" s="598"/>
      <c r="F1020" s="598"/>
      <c r="G1020" s="598"/>
      <c r="H1020" s="572"/>
      <c r="I1020" s="599"/>
      <c r="J1020" s="600"/>
      <c r="K1020" s="575"/>
    </row>
    <row r="1021" spans="1:11" s="4" customFormat="1" x14ac:dyDescent="0.2">
      <c r="A1021" s="41" t="s">
        <v>101</v>
      </c>
      <c r="B1021" s="2" t="s">
        <v>1743</v>
      </c>
      <c r="C1021" s="835">
        <v>1</v>
      </c>
      <c r="D1021" s="594" t="s">
        <v>199</v>
      </c>
      <c r="E1021" s="572">
        <v>315.75</v>
      </c>
      <c r="F1021" s="597">
        <v>22.55</v>
      </c>
      <c r="G1021" s="597">
        <v>67.66</v>
      </c>
      <c r="H1021" s="594">
        <v>45.11</v>
      </c>
      <c r="I1021" s="573">
        <f>+E1021+F1021+G1021+H1021</f>
        <v>451.07</v>
      </c>
      <c r="J1021" s="574">
        <f>I1021*C1021</f>
        <v>451.07</v>
      </c>
      <c r="K1021" s="575"/>
    </row>
    <row r="1022" spans="1:11" s="4" customFormat="1" x14ac:dyDescent="0.2">
      <c r="A1022" s="28"/>
      <c r="B1022" s="2"/>
      <c r="C1022" s="835"/>
      <c r="D1022" s="594"/>
      <c r="E1022" s="598"/>
      <c r="F1022" s="598"/>
      <c r="G1022" s="598"/>
      <c r="H1022" s="572"/>
      <c r="I1022" s="599"/>
      <c r="J1022" s="600"/>
      <c r="K1022" s="575"/>
    </row>
    <row r="1023" spans="1:11" s="4" customFormat="1" x14ac:dyDescent="0.2">
      <c r="A1023" s="41" t="s">
        <v>103</v>
      </c>
      <c r="B1023" s="2" t="s">
        <v>1744</v>
      </c>
      <c r="C1023" s="835">
        <v>1</v>
      </c>
      <c r="D1023" s="594" t="s">
        <v>199</v>
      </c>
      <c r="E1023" s="572">
        <v>352.9</v>
      </c>
      <c r="F1023" s="597">
        <v>25.21</v>
      </c>
      <c r="G1023" s="597">
        <v>75.62</v>
      </c>
      <c r="H1023" s="594">
        <v>50.41</v>
      </c>
      <c r="I1023" s="573">
        <f>+E1023+F1023+G1023+H1023</f>
        <v>504.14</v>
      </c>
      <c r="J1023" s="574">
        <f>I1023*C1023</f>
        <v>504.14</v>
      </c>
      <c r="K1023" s="575"/>
    </row>
    <row r="1024" spans="1:11" s="4" customFormat="1" x14ac:dyDescent="0.2">
      <c r="A1024" s="28"/>
      <c r="B1024" s="2"/>
      <c r="C1024" s="835"/>
      <c r="D1024" s="594"/>
      <c r="E1024" s="598"/>
      <c r="F1024" s="598"/>
      <c r="G1024" s="598"/>
      <c r="H1024" s="572"/>
      <c r="I1024" s="599"/>
      <c r="J1024" s="600"/>
      <c r="K1024" s="575"/>
    </row>
    <row r="1025" spans="1:11" s="4" customFormat="1" x14ac:dyDescent="0.2">
      <c r="A1025" s="41" t="s">
        <v>105</v>
      </c>
      <c r="B1025" s="2" t="s">
        <v>1745</v>
      </c>
      <c r="C1025" s="835">
        <v>1</v>
      </c>
      <c r="D1025" s="594" t="s">
        <v>199</v>
      </c>
      <c r="E1025" s="572">
        <v>358.14</v>
      </c>
      <c r="F1025" s="597">
        <v>25.58</v>
      </c>
      <c r="G1025" s="597">
        <v>76.75</v>
      </c>
      <c r="H1025" s="594">
        <v>51.16</v>
      </c>
      <c r="I1025" s="573">
        <f>+E1025+F1025+G1025+H1025</f>
        <v>511.63</v>
      </c>
      <c r="J1025" s="574">
        <f>I1025*C1025</f>
        <v>511.63</v>
      </c>
      <c r="K1025" s="575"/>
    </row>
    <row r="1026" spans="1:11" s="4" customFormat="1" x14ac:dyDescent="0.2">
      <c r="A1026" s="28"/>
      <c r="B1026" s="2"/>
      <c r="C1026" s="835"/>
      <c r="D1026" s="594"/>
      <c r="E1026" s="598"/>
      <c r="F1026" s="598"/>
      <c r="G1026" s="598"/>
      <c r="H1026" s="572"/>
      <c r="I1026" s="599"/>
      <c r="J1026" s="600"/>
      <c r="K1026" s="575"/>
    </row>
    <row r="1027" spans="1:11" s="4" customFormat="1" x14ac:dyDescent="0.2">
      <c r="A1027" s="41" t="s">
        <v>107</v>
      </c>
      <c r="B1027" s="2" t="s">
        <v>1746</v>
      </c>
      <c r="C1027" s="835">
        <v>4</v>
      </c>
      <c r="D1027" s="594" t="s">
        <v>199</v>
      </c>
      <c r="E1027" s="572">
        <v>319.61</v>
      </c>
      <c r="F1027" s="597">
        <v>22.83</v>
      </c>
      <c r="G1027" s="597">
        <v>68.489999999999995</v>
      </c>
      <c r="H1027" s="594">
        <v>45.66</v>
      </c>
      <c r="I1027" s="573">
        <f>+E1027+F1027+G1027+H1027</f>
        <v>456.59</v>
      </c>
      <c r="J1027" s="574">
        <f>I1027*C1027</f>
        <v>1826.36</v>
      </c>
      <c r="K1027" s="575"/>
    </row>
    <row r="1028" spans="1:11" s="4" customFormat="1" x14ac:dyDescent="0.2">
      <c r="A1028" s="41"/>
      <c r="B1028" s="2"/>
      <c r="C1028" s="835"/>
      <c r="D1028" s="594"/>
      <c r="E1028" s="598"/>
      <c r="F1028" s="598"/>
      <c r="G1028" s="598"/>
      <c r="H1028" s="572"/>
      <c r="I1028" s="599"/>
      <c r="J1028" s="600"/>
      <c r="K1028" s="575"/>
    </row>
    <row r="1029" spans="1:11" s="4" customFormat="1" hidden="1" x14ac:dyDescent="0.2">
      <c r="A1029" s="41"/>
      <c r="B1029" s="2"/>
      <c r="C1029" s="835"/>
      <c r="D1029" s="594"/>
      <c r="E1029" s="598"/>
      <c r="F1029" s="598"/>
      <c r="G1029" s="598"/>
      <c r="H1029" s="572"/>
      <c r="I1029" s="599"/>
      <c r="J1029" s="600"/>
      <c r="K1029" s="575"/>
    </row>
    <row r="1030" spans="1:11" s="4" customFormat="1" hidden="1" x14ac:dyDescent="0.2">
      <c r="A1030" s="28"/>
      <c r="B1030" s="2"/>
      <c r="C1030" s="835"/>
      <c r="D1030" s="594"/>
      <c r="E1030" s="598"/>
      <c r="F1030" s="598"/>
      <c r="G1030" s="598"/>
      <c r="H1030" s="572"/>
      <c r="I1030" s="599"/>
      <c r="J1030" s="600"/>
      <c r="K1030" s="575"/>
    </row>
    <row r="1031" spans="1:11" s="4" customFormat="1" ht="12.75" customHeight="1" x14ac:dyDescent="0.2">
      <c r="A1031" s="28"/>
      <c r="B1031" s="2"/>
      <c r="C1031" s="835"/>
      <c r="D1031" s="594"/>
      <c r="E1031" s="598"/>
      <c r="F1031" s="598"/>
      <c r="G1031" s="598"/>
      <c r="H1031" s="572"/>
      <c r="I1031" s="599"/>
      <c r="J1031" s="600"/>
      <c r="K1031" s="575"/>
    </row>
    <row r="1032" spans="1:11" s="4" customFormat="1" ht="10.5" customHeight="1" x14ac:dyDescent="0.2">
      <c r="A1032" s="41"/>
      <c r="B1032" s="29"/>
      <c r="C1032" s="835"/>
      <c r="D1032" s="594"/>
      <c r="E1032" s="598"/>
      <c r="F1032" s="598"/>
      <c r="G1032" s="598"/>
      <c r="H1032" s="572"/>
      <c r="I1032" s="599"/>
      <c r="J1032" s="600"/>
      <c r="K1032" s="575"/>
    </row>
    <row r="1033" spans="1:11" s="4" customFormat="1" ht="15.75" thickBot="1" x14ac:dyDescent="0.3">
      <c r="A1033" s="291"/>
      <c r="B1033" s="32" t="s">
        <v>111</v>
      </c>
      <c r="C1033" s="836"/>
      <c r="D1033" s="601"/>
      <c r="E1033" s="602"/>
      <c r="F1033" s="602"/>
      <c r="G1033" s="602"/>
      <c r="H1033" s="603"/>
      <c r="I1033" s="604"/>
      <c r="J1033" s="604">
        <f>SUM(J998:J1031)</f>
        <v>11631.48</v>
      </c>
      <c r="K1033" s="575">
        <v>28</v>
      </c>
    </row>
    <row r="1034" spans="1:11" s="4" customFormat="1" ht="15.75" thickTop="1" x14ac:dyDescent="0.2">
      <c r="A1034" s="41"/>
      <c r="B1034" s="29"/>
      <c r="C1034" s="835"/>
      <c r="D1034" s="594"/>
      <c r="E1034" s="598"/>
      <c r="F1034" s="598"/>
      <c r="G1034" s="598"/>
      <c r="H1034" s="572"/>
      <c r="I1034" s="599"/>
      <c r="J1034" s="600"/>
      <c r="K1034" s="575"/>
    </row>
    <row r="1035" spans="1:11" s="4" customFormat="1" ht="15" x14ac:dyDescent="0.2">
      <c r="A1035" s="41"/>
      <c r="B1035" s="287" t="s">
        <v>1661</v>
      </c>
      <c r="C1035" s="835"/>
      <c r="D1035" s="594"/>
      <c r="E1035" s="598"/>
      <c r="F1035" s="598"/>
      <c r="G1035" s="598"/>
      <c r="H1035" s="572"/>
      <c r="I1035" s="599"/>
      <c r="J1035" s="600"/>
      <c r="K1035" s="575"/>
    </row>
    <row r="1036" spans="1:11" s="4" customFormat="1" x14ac:dyDescent="0.2">
      <c r="A1036" s="41"/>
      <c r="B1036" s="77"/>
      <c r="C1036" s="835"/>
      <c r="D1036" s="594"/>
      <c r="E1036" s="598"/>
      <c r="F1036" s="598"/>
      <c r="G1036" s="598"/>
      <c r="H1036" s="572"/>
      <c r="I1036" s="599"/>
      <c r="J1036" s="600"/>
      <c r="K1036" s="575"/>
    </row>
    <row r="1037" spans="1:11" s="4" customFormat="1" x14ac:dyDescent="0.2">
      <c r="A1037" s="41"/>
      <c r="B1037" s="30" t="s">
        <v>1662</v>
      </c>
      <c r="C1037" s="835"/>
      <c r="D1037" s="594"/>
      <c r="E1037" s="598"/>
      <c r="F1037" s="598"/>
      <c r="G1037" s="598"/>
      <c r="H1037" s="572"/>
      <c r="I1037" s="599"/>
      <c r="J1037" s="600"/>
      <c r="K1037" s="575"/>
    </row>
    <row r="1038" spans="1:11" s="4" customFormat="1" x14ac:dyDescent="0.2">
      <c r="A1038" s="41"/>
      <c r="B1038" s="30"/>
      <c r="C1038" s="835"/>
      <c r="D1038" s="594"/>
      <c r="E1038" s="598"/>
      <c r="F1038" s="598"/>
      <c r="G1038" s="598"/>
      <c r="H1038" s="572"/>
      <c r="I1038" s="599"/>
      <c r="J1038" s="600"/>
      <c r="K1038" s="575"/>
    </row>
    <row r="1039" spans="1:11" s="4" customFormat="1" ht="42.75" x14ac:dyDescent="0.2">
      <c r="A1039" s="41"/>
      <c r="B1039" s="30" t="s">
        <v>1733</v>
      </c>
      <c r="C1039" s="835"/>
      <c r="D1039" s="594"/>
      <c r="E1039" s="598"/>
      <c r="F1039" s="598"/>
      <c r="G1039" s="598"/>
      <c r="H1039" s="572"/>
      <c r="I1039" s="599"/>
      <c r="J1039" s="600"/>
      <c r="K1039" s="575"/>
    </row>
    <row r="1040" spans="1:11" s="4" customFormat="1" ht="15" x14ac:dyDescent="0.2">
      <c r="A1040" s="41"/>
      <c r="B1040" s="29"/>
      <c r="C1040" s="835"/>
      <c r="D1040" s="594"/>
      <c r="E1040" s="598"/>
      <c r="F1040" s="598"/>
      <c r="G1040" s="598"/>
      <c r="H1040" s="572"/>
      <c r="I1040" s="599"/>
      <c r="J1040" s="600"/>
      <c r="K1040" s="575"/>
    </row>
    <row r="1041" spans="1:11" s="4" customFormat="1" x14ac:dyDescent="0.2">
      <c r="A1041" s="41" t="s">
        <v>77</v>
      </c>
      <c r="B1041" s="2" t="s">
        <v>1747</v>
      </c>
      <c r="C1041" s="835">
        <v>1</v>
      </c>
      <c r="D1041" s="594" t="s">
        <v>199</v>
      </c>
      <c r="E1041" s="572">
        <v>333.75</v>
      </c>
      <c r="F1041" s="597">
        <v>23.84</v>
      </c>
      <c r="G1041" s="597">
        <v>71.52</v>
      </c>
      <c r="H1041" s="594">
        <v>47.68</v>
      </c>
      <c r="I1041" s="573">
        <f>+E1041+F1041+G1041+H1041</f>
        <v>476.79</v>
      </c>
      <c r="J1041" s="574">
        <f>I1041*C1041</f>
        <v>476.79</v>
      </c>
      <c r="K1041" s="575"/>
    </row>
    <row r="1042" spans="1:11" s="4" customFormat="1" x14ac:dyDescent="0.2">
      <c r="A1042" s="41"/>
      <c r="B1042" s="2"/>
      <c r="C1042" s="835"/>
      <c r="D1042" s="594"/>
      <c r="E1042" s="598"/>
      <c r="F1042" s="598"/>
      <c r="G1042" s="598"/>
      <c r="H1042" s="572"/>
      <c r="I1042" s="599"/>
      <c r="J1042" s="600"/>
      <c r="K1042" s="575"/>
    </row>
    <row r="1043" spans="1:11" s="4" customFormat="1" x14ac:dyDescent="0.2">
      <c r="A1043" s="41" t="s">
        <v>78</v>
      </c>
      <c r="B1043" s="2" t="s">
        <v>1748</v>
      </c>
      <c r="C1043" s="835">
        <v>3</v>
      </c>
      <c r="D1043" s="594" t="s">
        <v>199</v>
      </c>
      <c r="E1043" s="572">
        <v>346.33</v>
      </c>
      <c r="F1043" s="597">
        <v>24.74</v>
      </c>
      <c r="G1043" s="597">
        <v>74.209999999999994</v>
      </c>
      <c r="H1043" s="594">
        <v>49.48</v>
      </c>
      <c r="I1043" s="573">
        <f>+E1043+F1043+G1043+H1043</f>
        <v>494.76</v>
      </c>
      <c r="J1043" s="574">
        <f>I1043*C1043</f>
        <v>1484.28</v>
      </c>
      <c r="K1043" s="575"/>
    </row>
    <row r="1044" spans="1:11" s="4" customFormat="1" x14ac:dyDescent="0.2">
      <c r="A1044" s="41"/>
      <c r="B1044" s="2"/>
      <c r="C1044" s="835"/>
      <c r="D1044" s="594"/>
      <c r="E1044" s="598"/>
      <c r="F1044" s="598"/>
      <c r="G1044" s="598"/>
      <c r="H1044" s="572"/>
      <c r="I1044" s="599"/>
      <c r="J1044" s="600"/>
      <c r="K1044" s="575"/>
    </row>
    <row r="1045" spans="1:11" s="4" customFormat="1" x14ac:dyDescent="0.2">
      <c r="A1045" s="41" t="s">
        <v>79</v>
      </c>
      <c r="B1045" s="2" t="s">
        <v>1749</v>
      </c>
      <c r="C1045" s="835">
        <v>2</v>
      </c>
      <c r="D1045" s="594" t="s">
        <v>199</v>
      </c>
      <c r="E1045" s="572">
        <v>334.58</v>
      </c>
      <c r="F1045" s="597">
        <v>23.9</v>
      </c>
      <c r="G1045" s="597">
        <v>71.7</v>
      </c>
      <c r="H1045" s="594">
        <v>47.8</v>
      </c>
      <c r="I1045" s="573">
        <f>+E1045+F1045+G1045+H1045</f>
        <v>477.98</v>
      </c>
      <c r="J1045" s="574">
        <f>I1045*C1045</f>
        <v>955.96</v>
      </c>
      <c r="K1045" s="575"/>
    </row>
    <row r="1046" spans="1:11" s="4" customFormat="1" x14ac:dyDescent="0.2">
      <c r="A1046" s="41"/>
      <c r="B1046" s="2"/>
      <c r="C1046" s="835"/>
      <c r="D1046" s="594"/>
      <c r="E1046" s="598"/>
      <c r="F1046" s="598"/>
      <c r="G1046" s="598"/>
      <c r="H1046" s="572"/>
      <c r="I1046" s="599"/>
      <c r="J1046" s="600"/>
      <c r="K1046" s="575"/>
    </row>
    <row r="1047" spans="1:11" s="4" customFormat="1" x14ac:dyDescent="0.2">
      <c r="A1047" s="41" t="s">
        <v>80</v>
      </c>
      <c r="B1047" s="2" t="s">
        <v>1750</v>
      </c>
      <c r="C1047" s="835">
        <v>1</v>
      </c>
      <c r="D1047" s="594" t="s">
        <v>199</v>
      </c>
      <c r="E1047" s="572">
        <v>355.02</v>
      </c>
      <c r="F1047" s="597">
        <v>25.36</v>
      </c>
      <c r="G1047" s="597">
        <v>76.08</v>
      </c>
      <c r="H1047" s="594">
        <v>50.72</v>
      </c>
      <c r="I1047" s="573">
        <f>+E1047+F1047+G1047+H1047</f>
        <v>507.18</v>
      </c>
      <c r="J1047" s="574">
        <f>I1047*C1047</f>
        <v>507.18</v>
      </c>
      <c r="K1047" s="575"/>
    </row>
    <row r="1048" spans="1:11" s="4" customFormat="1" x14ac:dyDescent="0.2">
      <c r="A1048" s="41"/>
      <c r="B1048" s="2"/>
      <c r="C1048" s="835"/>
      <c r="D1048" s="594"/>
      <c r="E1048" s="598"/>
      <c r="F1048" s="598"/>
      <c r="G1048" s="598"/>
      <c r="H1048" s="572"/>
      <c r="I1048" s="599"/>
      <c r="J1048" s="600"/>
      <c r="K1048" s="575"/>
    </row>
    <row r="1049" spans="1:11" s="4" customFormat="1" x14ac:dyDescent="0.2">
      <c r="A1049" s="41" t="s">
        <v>81</v>
      </c>
      <c r="B1049" s="2" t="s">
        <v>1751</v>
      </c>
      <c r="C1049" s="835">
        <v>1</v>
      </c>
      <c r="D1049" s="594" t="s">
        <v>199</v>
      </c>
      <c r="E1049" s="572">
        <v>389.01</v>
      </c>
      <c r="F1049" s="597">
        <v>27.79</v>
      </c>
      <c r="G1049" s="597">
        <v>83.36</v>
      </c>
      <c r="H1049" s="594">
        <v>55.57</v>
      </c>
      <c r="I1049" s="573">
        <f>+E1049+F1049+G1049+H1049</f>
        <v>555.73</v>
      </c>
      <c r="J1049" s="574">
        <f>I1049*C1049</f>
        <v>555.73</v>
      </c>
      <c r="K1049" s="575"/>
    </row>
    <row r="1050" spans="1:11" s="4" customFormat="1" x14ac:dyDescent="0.2">
      <c r="A1050" s="41"/>
      <c r="B1050" s="2"/>
      <c r="C1050" s="835"/>
      <c r="D1050" s="594"/>
      <c r="E1050" s="598"/>
      <c r="F1050" s="598"/>
      <c r="G1050" s="598"/>
      <c r="H1050" s="572"/>
      <c r="I1050" s="599"/>
      <c r="J1050" s="600"/>
      <c r="K1050" s="575"/>
    </row>
    <row r="1051" spans="1:11" s="4" customFormat="1" x14ac:dyDescent="0.2">
      <c r="A1051" s="41" t="s">
        <v>92</v>
      </c>
      <c r="B1051" s="2" t="s">
        <v>1752</v>
      </c>
      <c r="C1051" s="835">
        <v>2</v>
      </c>
      <c r="D1051" s="594" t="s">
        <v>199</v>
      </c>
      <c r="E1051" s="572">
        <v>383.19</v>
      </c>
      <c r="F1051" s="597">
        <v>27.37</v>
      </c>
      <c r="G1051" s="597">
        <v>82.11</v>
      </c>
      <c r="H1051" s="594">
        <v>54.74</v>
      </c>
      <c r="I1051" s="573">
        <f>+E1051+F1051+G1051+H1051</f>
        <v>547.41</v>
      </c>
      <c r="J1051" s="574">
        <f>I1051*C1051</f>
        <v>1094.82</v>
      </c>
      <c r="K1051" s="575"/>
    </row>
    <row r="1052" spans="1:11" s="4" customFormat="1" x14ac:dyDescent="0.2">
      <c r="A1052" s="41"/>
      <c r="B1052" s="2"/>
      <c r="C1052" s="835"/>
      <c r="D1052" s="594"/>
      <c r="E1052" s="598"/>
      <c r="F1052" s="598"/>
      <c r="G1052" s="598"/>
      <c r="H1052" s="572"/>
      <c r="I1052" s="599"/>
      <c r="J1052" s="600"/>
      <c r="K1052" s="575"/>
    </row>
    <row r="1053" spans="1:11" s="4" customFormat="1" x14ac:dyDescent="0.2">
      <c r="A1053" s="41" t="s">
        <v>94</v>
      </c>
      <c r="B1053" s="2" t="s">
        <v>1753</v>
      </c>
      <c r="C1053" s="835">
        <v>1</v>
      </c>
      <c r="D1053" s="594" t="s">
        <v>199</v>
      </c>
      <c r="E1053" s="572">
        <v>356.42</v>
      </c>
      <c r="F1053" s="597">
        <v>25.46</v>
      </c>
      <c r="G1053" s="597">
        <v>76.38</v>
      </c>
      <c r="H1053" s="594">
        <v>50.92</v>
      </c>
      <c r="I1053" s="573">
        <f>+E1053+F1053+G1053+H1053</f>
        <v>509.18</v>
      </c>
      <c r="J1053" s="574">
        <f>I1053*C1053</f>
        <v>509.18</v>
      </c>
      <c r="K1053" s="575"/>
    </row>
    <row r="1054" spans="1:11" s="4" customFormat="1" x14ac:dyDescent="0.2">
      <c r="A1054" s="41"/>
      <c r="B1054" s="2"/>
      <c r="C1054" s="835"/>
      <c r="D1054" s="594"/>
      <c r="E1054" s="598"/>
      <c r="F1054" s="598"/>
      <c r="G1054" s="598"/>
      <c r="H1054" s="572"/>
      <c r="I1054" s="599"/>
      <c r="J1054" s="600"/>
      <c r="K1054" s="575"/>
    </row>
    <row r="1055" spans="1:11" s="4" customFormat="1" x14ac:dyDescent="0.2">
      <c r="A1055" s="41" t="s">
        <v>96</v>
      </c>
      <c r="B1055" s="2" t="s">
        <v>1754</v>
      </c>
      <c r="C1055" s="835">
        <v>4</v>
      </c>
      <c r="D1055" s="594" t="s">
        <v>199</v>
      </c>
      <c r="E1055" s="572">
        <v>363.21</v>
      </c>
      <c r="F1055" s="597">
        <v>25.94</v>
      </c>
      <c r="G1055" s="597">
        <v>77.83</v>
      </c>
      <c r="H1055" s="594">
        <v>51.89</v>
      </c>
      <c r="I1055" s="573">
        <f>+E1055+F1055+G1055+H1055</f>
        <v>518.87</v>
      </c>
      <c r="J1055" s="574">
        <f>I1055*C1055</f>
        <v>2075.48</v>
      </c>
      <c r="K1055" s="575"/>
    </row>
    <row r="1056" spans="1:11" s="4" customFormat="1" x14ac:dyDescent="0.2">
      <c r="A1056" s="41"/>
      <c r="B1056" s="2"/>
      <c r="C1056" s="835"/>
      <c r="D1056" s="594"/>
      <c r="E1056" s="598"/>
      <c r="F1056" s="598"/>
      <c r="G1056" s="598"/>
      <c r="H1056" s="572"/>
      <c r="I1056" s="599"/>
      <c r="J1056" s="600"/>
      <c r="K1056" s="575"/>
    </row>
    <row r="1057" spans="1:11" s="4" customFormat="1" x14ac:dyDescent="0.2">
      <c r="A1057" s="41" t="s">
        <v>99</v>
      </c>
      <c r="B1057" s="2" t="s">
        <v>1755</v>
      </c>
      <c r="C1057" s="835">
        <v>2</v>
      </c>
      <c r="D1057" s="594" t="s">
        <v>199</v>
      </c>
      <c r="E1057" s="572">
        <v>430.75</v>
      </c>
      <c r="F1057" s="597">
        <v>30.77</v>
      </c>
      <c r="G1057" s="597">
        <v>92.3</v>
      </c>
      <c r="H1057" s="594">
        <v>61.54</v>
      </c>
      <c r="I1057" s="573">
        <f>+E1057+F1057+G1057+H1057</f>
        <v>615.36</v>
      </c>
      <c r="J1057" s="574">
        <f>I1057*C1057</f>
        <v>1230.72</v>
      </c>
      <c r="K1057" s="575"/>
    </row>
    <row r="1058" spans="1:11" s="4" customFormat="1" x14ac:dyDescent="0.2">
      <c r="A1058" s="41"/>
      <c r="B1058" s="2"/>
      <c r="C1058" s="835"/>
      <c r="D1058" s="594"/>
      <c r="E1058" s="598"/>
      <c r="F1058" s="598"/>
      <c r="G1058" s="598"/>
      <c r="H1058" s="572"/>
      <c r="I1058" s="599"/>
      <c r="J1058" s="600"/>
      <c r="K1058" s="575"/>
    </row>
    <row r="1059" spans="1:11" s="4" customFormat="1" x14ac:dyDescent="0.2">
      <c r="A1059" s="41" t="s">
        <v>101</v>
      </c>
      <c r="B1059" s="2" t="s">
        <v>1756</v>
      </c>
      <c r="C1059" s="835">
        <v>1</v>
      </c>
      <c r="D1059" s="594" t="s">
        <v>199</v>
      </c>
      <c r="E1059" s="572">
        <v>367.46</v>
      </c>
      <c r="F1059" s="597">
        <v>26.25</v>
      </c>
      <c r="G1059" s="597">
        <v>78.739999999999995</v>
      </c>
      <c r="H1059" s="594">
        <v>52.49</v>
      </c>
      <c r="I1059" s="573">
        <f>+E1059+F1059+G1059+H1059</f>
        <v>524.94000000000005</v>
      </c>
      <c r="J1059" s="574">
        <f>I1059*C1059</f>
        <v>524.94000000000005</v>
      </c>
      <c r="K1059" s="575"/>
    </row>
    <row r="1060" spans="1:11" s="4" customFormat="1" x14ac:dyDescent="0.2">
      <c r="A1060" s="41"/>
      <c r="B1060" s="2"/>
      <c r="C1060" s="835"/>
      <c r="D1060" s="594"/>
      <c r="E1060" s="598"/>
      <c r="F1060" s="598"/>
      <c r="G1060" s="598"/>
      <c r="H1060" s="572"/>
      <c r="I1060" s="599"/>
      <c r="J1060" s="600"/>
      <c r="K1060" s="575"/>
    </row>
    <row r="1061" spans="1:11" s="4" customFormat="1" x14ac:dyDescent="0.2">
      <c r="A1061" s="41" t="s">
        <v>103</v>
      </c>
      <c r="B1061" s="2" t="s">
        <v>1757</v>
      </c>
      <c r="C1061" s="835">
        <v>1</v>
      </c>
      <c r="D1061" s="594" t="s">
        <v>199</v>
      </c>
      <c r="E1061" s="572">
        <v>374.73</v>
      </c>
      <c r="F1061" s="597">
        <v>26.77</v>
      </c>
      <c r="G1061" s="597">
        <v>80.3</v>
      </c>
      <c r="H1061" s="594">
        <v>53.53</v>
      </c>
      <c r="I1061" s="573">
        <f>+E1061+F1061+G1061+H1061</f>
        <v>535.33000000000004</v>
      </c>
      <c r="J1061" s="574">
        <f>I1061*C1061</f>
        <v>535.33000000000004</v>
      </c>
      <c r="K1061" s="575"/>
    </row>
    <row r="1062" spans="1:11" s="4" customFormat="1" x14ac:dyDescent="0.2">
      <c r="A1062" s="41"/>
      <c r="B1062" s="2"/>
      <c r="C1062" s="835"/>
      <c r="D1062" s="594"/>
      <c r="E1062" s="598"/>
      <c r="F1062" s="598"/>
      <c r="G1062" s="598"/>
      <c r="H1062" s="572"/>
      <c r="I1062" s="599"/>
      <c r="J1062" s="600"/>
      <c r="K1062" s="575"/>
    </row>
    <row r="1063" spans="1:11" s="4" customFormat="1" x14ac:dyDescent="0.2">
      <c r="A1063" s="41" t="s">
        <v>105</v>
      </c>
      <c r="B1063" s="2" t="s">
        <v>1758</v>
      </c>
      <c r="C1063" s="835">
        <v>1</v>
      </c>
      <c r="D1063" s="594" t="s">
        <v>199</v>
      </c>
      <c r="E1063" s="572">
        <v>375.97</v>
      </c>
      <c r="F1063" s="597">
        <v>26.85</v>
      </c>
      <c r="G1063" s="597">
        <v>80.56</v>
      </c>
      <c r="H1063" s="594">
        <v>53.71</v>
      </c>
      <c r="I1063" s="573">
        <f>+E1063+F1063+G1063+H1063</f>
        <v>537.09</v>
      </c>
      <c r="J1063" s="574">
        <f>I1063*C1063</f>
        <v>537.09</v>
      </c>
      <c r="K1063" s="575"/>
    </row>
    <row r="1064" spans="1:11" s="4" customFormat="1" x14ac:dyDescent="0.2">
      <c r="A1064" s="41"/>
      <c r="B1064" s="2"/>
      <c r="C1064" s="835"/>
      <c r="D1064" s="594"/>
      <c r="E1064" s="598"/>
      <c r="F1064" s="598"/>
      <c r="G1064" s="598"/>
      <c r="H1064" s="572"/>
      <c r="I1064" s="599"/>
      <c r="J1064" s="600"/>
      <c r="K1064" s="575"/>
    </row>
    <row r="1065" spans="1:11" s="4" customFormat="1" x14ac:dyDescent="0.2">
      <c r="A1065" s="41" t="s">
        <v>107</v>
      </c>
      <c r="B1065" s="2" t="s">
        <v>1759</v>
      </c>
      <c r="C1065" s="835">
        <v>2</v>
      </c>
      <c r="D1065" s="594" t="s">
        <v>199</v>
      </c>
      <c r="E1065" s="572">
        <v>384.37</v>
      </c>
      <c r="F1065" s="597">
        <v>27.45</v>
      </c>
      <c r="G1065" s="597">
        <v>82.36</v>
      </c>
      <c r="H1065" s="594">
        <v>54.91</v>
      </c>
      <c r="I1065" s="573">
        <f>+E1065+F1065+G1065+H1065</f>
        <v>549.09</v>
      </c>
      <c r="J1065" s="574">
        <f>I1065*C1065</f>
        <v>1098.18</v>
      </c>
      <c r="K1065" s="575"/>
    </row>
    <row r="1066" spans="1:11" s="4" customFormat="1" x14ac:dyDescent="0.2">
      <c r="A1066" s="41"/>
      <c r="B1066" s="2"/>
      <c r="C1066" s="835"/>
      <c r="D1066" s="594"/>
      <c r="E1066" s="598"/>
      <c r="F1066" s="598"/>
      <c r="G1066" s="598"/>
      <c r="H1066" s="572"/>
      <c r="I1066" s="599"/>
      <c r="J1066" s="600"/>
      <c r="K1066" s="575"/>
    </row>
    <row r="1067" spans="1:11" s="4" customFormat="1" hidden="1" x14ac:dyDescent="0.2">
      <c r="A1067" s="41"/>
      <c r="B1067" s="2"/>
      <c r="C1067" s="835"/>
      <c r="D1067" s="594"/>
      <c r="E1067" s="598"/>
      <c r="F1067" s="598"/>
      <c r="G1067" s="598"/>
      <c r="H1067" s="572"/>
      <c r="I1067" s="599"/>
      <c r="J1067" s="600"/>
      <c r="K1067" s="575"/>
    </row>
    <row r="1068" spans="1:11" s="4" customFormat="1" hidden="1" x14ac:dyDescent="0.2">
      <c r="A1068" s="41"/>
      <c r="B1068" s="2"/>
      <c r="C1068" s="835"/>
      <c r="D1068" s="594"/>
      <c r="E1068" s="598"/>
      <c r="F1068" s="598"/>
      <c r="G1068" s="598"/>
      <c r="H1068" s="572"/>
      <c r="I1068" s="599"/>
      <c r="J1068" s="600"/>
      <c r="K1068" s="575"/>
    </row>
    <row r="1069" spans="1:11" s="4" customFormat="1" ht="22.5" customHeight="1" x14ac:dyDescent="0.2">
      <c r="A1069" s="41"/>
      <c r="B1069" s="29"/>
      <c r="C1069" s="835"/>
      <c r="D1069" s="594"/>
      <c r="E1069" s="598"/>
      <c r="F1069" s="598"/>
      <c r="G1069" s="598"/>
      <c r="H1069" s="572"/>
      <c r="I1069" s="599"/>
      <c r="J1069" s="627"/>
      <c r="K1069" s="575"/>
    </row>
    <row r="1070" spans="1:11" s="4" customFormat="1" ht="15.75" thickBot="1" x14ac:dyDescent="0.3">
      <c r="A1070" s="291"/>
      <c r="B1070" s="32" t="s">
        <v>111</v>
      </c>
      <c r="C1070" s="836"/>
      <c r="D1070" s="601"/>
      <c r="E1070" s="602"/>
      <c r="F1070" s="602"/>
      <c r="G1070" s="602"/>
      <c r="H1070" s="603"/>
      <c r="I1070" s="604"/>
      <c r="J1070" s="604">
        <f>SUM(J1034:J1068)</f>
        <v>11585.68</v>
      </c>
      <c r="K1070" s="575">
        <v>29</v>
      </c>
    </row>
    <row r="1071" spans="1:11" s="4" customFormat="1" ht="15.75" thickTop="1" x14ac:dyDescent="0.2">
      <c r="A1071" s="41"/>
      <c r="B1071" s="29"/>
      <c r="C1071" s="835"/>
      <c r="D1071" s="594"/>
      <c r="E1071" s="598"/>
      <c r="F1071" s="598"/>
      <c r="G1071" s="598"/>
      <c r="H1071" s="572"/>
      <c r="I1071" s="599"/>
      <c r="J1071" s="600"/>
      <c r="K1071" s="575"/>
    </row>
    <row r="1072" spans="1:11" s="4" customFormat="1" ht="15" x14ac:dyDescent="0.2">
      <c r="A1072" s="41"/>
      <c r="B1072" s="287" t="s">
        <v>1661</v>
      </c>
      <c r="C1072" s="835"/>
      <c r="D1072" s="594"/>
      <c r="E1072" s="598"/>
      <c r="F1072" s="598"/>
      <c r="G1072" s="598"/>
      <c r="H1072" s="572"/>
      <c r="I1072" s="599"/>
      <c r="J1072" s="600"/>
      <c r="K1072" s="575"/>
    </row>
    <row r="1073" spans="1:11" s="4" customFormat="1" x14ac:dyDescent="0.2">
      <c r="A1073" s="41"/>
      <c r="B1073" s="77"/>
      <c r="C1073" s="835"/>
      <c r="D1073" s="594"/>
      <c r="E1073" s="598"/>
      <c r="F1073" s="598"/>
      <c r="G1073" s="598"/>
      <c r="H1073" s="572"/>
      <c r="I1073" s="599"/>
      <c r="J1073" s="600"/>
      <c r="K1073" s="575"/>
    </row>
    <row r="1074" spans="1:11" s="4" customFormat="1" x14ac:dyDescent="0.2">
      <c r="A1074" s="41"/>
      <c r="B1074" s="30" t="s">
        <v>1662</v>
      </c>
      <c r="C1074" s="835"/>
      <c r="D1074" s="594"/>
      <c r="E1074" s="598"/>
      <c r="F1074" s="598"/>
      <c r="G1074" s="598"/>
      <c r="H1074" s="572"/>
      <c r="I1074" s="599"/>
      <c r="J1074" s="600"/>
      <c r="K1074" s="575"/>
    </row>
    <row r="1075" spans="1:11" s="4" customFormat="1" x14ac:dyDescent="0.2">
      <c r="A1075" s="41"/>
      <c r="B1075" s="30"/>
      <c r="C1075" s="835"/>
      <c r="D1075" s="594"/>
      <c r="E1075" s="598"/>
      <c r="F1075" s="598"/>
      <c r="G1075" s="598"/>
      <c r="H1075" s="572"/>
      <c r="I1075" s="599"/>
      <c r="J1075" s="600"/>
      <c r="K1075" s="575"/>
    </row>
    <row r="1076" spans="1:11" s="4" customFormat="1" ht="42.75" x14ac:dyDescent="0.2">
      <c r="A1076" s="41"/>
      <c r="B1076" s="30" t="s">
        <v>1733</v>
      </c>
      <c r="C1076" s="835"/>
      <c r="D1076" s="594"/>
      <c r="E1076" s="598"/>
      <c r="F1076" s="598"/>
      <c r="G1076" s="598"/>
      <c r="H1076" s="572"/>
      <c r="I1076" s="599"/>
      <c r="J1076" s="600"/>
      <c r="K1076" s="575"/>
    </row>
    <row r="1077" spans="1:11" s="4" customFormat="1" ht="15" x14ac:dyDescent="0.2">
      <c r="A1077" s="41"/>
      <c r="B1077" s="29"/>
      <c r="C1077" s="835"/>
      <c r="D1077" s="594"/>
      <c r="E1077" s="598"/>
      <c r="F1077" s="598"/>
      <c r="G1077" s="598"/>
      <c r="H1077" s="572"/>
      <c r="I1077" s="599"/>
      <c r="J1077" s="600"/>
      <c r="K1077" s="575"/>
    </row>
    <row r="1078" spans="1:11" s="4" customFormat="1" x14ac:dyDescent="0.2">
      <c r="A1078" s="41" t="s">
        <v>77</v>
      </c>
      <c r="B1078" s="2" t="s">
        <v>1760</v>
      </c>
      <c r="C1078" s="835">
        <v>1</v>
      </c>
      <c r="D1078" s="594" t="s">
        <v>199</v>
      </c>
      <c r="E1078" s="572">
        <v>392.42</v>
      </c>
      <c r="F1078" s="597">
        <v>28.03</v>
      </c>
      <c r="G1078" s="597">
        <v>84.09</v>
      </c>
      <c r="H1078" s="594">
        <v>56.06</v>
      </c>
      <c r="I1078" s="573">
        <f>+E1078+F1078+G1078+H1078</f>
        <v>560.6</v>
      </c>
      <c r="J1078" s="574">
        <f>I1078*C1078</f>
        <v>560.6</v>
      </c>
      <c r="K1078" s="575"/>
    </row>
    <row r="1079" spans="1:11" s="4" customFormat="1" x14ac:dyDescent="0.2">
      <c r="A1079" s="41"/>
      <c r="B1079" s="2"/>
      <c r="C1079" s="835"/>
      <c r="D1079" s="594"/>
      <c r="E1079" s="598"/>
      <c r="F1079" s="598"/>
      <c r="G1079" s="598"/>
      <c r="H1079" s="572"/>
      <c r="I1079" s="599"/>
      <c r="J1079" s="600"/>
      <c r="K1079" s="575"/>
    </row>
    <row r="1080" spans="1:11" s="4" customFormat="1" x14ac:dyDescent="0.2">
      <c r="A1080" s="41" t="s">
        <v>78</v>
      </c>
      <c r="B1080" s="2" t="s">
        <v>1761</v>
      </c>
      <c r="C1080" s="835">
        <v>2</v>
      </c>
      <c r="D1080" s="594" t="s">
        <v>199</v>
      </c>
      <c r="E1080" s="572">
        <v>407.64</v>
      </c>
      <c r="F1080" s="597">
        <v>29.12</v>
      </c>
      <c r="G1080" s="597">
        <v>87.35</v>
      </c>
      <c r="H1080" s="594">
        <v>58.23</v>
      </c>
      <c r="I1080" s="573">
        <f>+E1080+F1080+G1080+H1080</f>
        <v>582.34</v>
      </c>
      <c r="J1080" s="574">
        <f>I1080*C1080</f>
        <v>1164.68</v>
      </c>
      <c r="K1080" s="575"/>
    </row>
    <row r="1081" spans="1:11" s="4" customFormat="1" x14ac:dyDescent="0.2">
      <c r="A1081" s="41"/>
      <c r="B1081" s="2"/>
      <c r="C1081" s="835"/>
      <c r="D1081" s="594"/>
      <c r="E1081" s="598"/>
      <c r="F1081" s="598"/>
      <c r="G1081" s="598"/>
      <c r="H1081" s="572"/>
      <c r="I1081" s="599"/>
      <c r="J1081" s="600"/>
      <c r="K1081" s="575"/>
    </row>
    <row r="1082" spans="1:11" s="4" customFormat="1" x14ac:dyDescent="0.2">
      <c r="A1082" s="41" t="s">
        <v>79</v>
      </c>
      <c r="B1082" s="2" t="s">
        <v>1762</v>
      </c>
      <c r="C1082" s="835">
        <v>3</v>
      </c>
      <c r="D1082" s="594" t="s">
        <v>199</v>
      </c>
      <c r="E1082" s="572">
        <v>408.69</v>
      </c>
      <c r="F1082" s="597">
        <v>29.19</v>
      </c>
      <c r="G1082" s="597">
        <v>87.58</v>
      </c>
      <c r="H1082" s="594">
        <v>58.38</v>
      </c>
      <c r="I1082" s="573">
        <f>+E1082+F1082+G1082+H1082</f>
        <v>583.84</v>
      </c>
      <c r="J1082" s="574">
        <f>I1082*C1082</f>
        <v>1751.52</v>
      </c>
      <c r="K1082" s="575"/>
    </row>
    <row r="1083" spans="1:11" s="4" customFormat="1" x14ac:dyDescent="0.2">
      <c r="A1083" s="41"/>
      <c r="B1083" s="2"/>
      <c r="C1083" s="835"/>
      <c r="D1083" s="594"/>
      <c r="E1083" s="598"/>
      <c r="F1083" s="598"/>
      <c r="G1083" s="598"/>
      <c r="H1083" s="572"/>
      <c r="I1083" s="599"/>
      <c r="J1083" s="600"/>
      <c r="K1083" s="575"/>
    </row>
    <row r="1084" spans="1:11" s="4" customFormat="1" x14ac:dyDescent="0.2">
      <c r="A1084" s="41" t="s">
        <v>80</v>
      </c>
      <c r="B1084" s="2" t="s">
        <v>1763</v>
      </c>
      <c r="C1084" s="835">
        <v>1</v>
      </c>
      <c r="D1084" s="594" t="s">
        <v>199</v>
      </c>
      <c r="E1084" s="572">
        <v>411.81</v>
      </c>
      <c r="F1084" s="597">
        <v>29.42</v>
      </c>
      <c r="G1084" s="597">
        <v>88.25</v>
      </c>
      <c r="H1084" s="594">
        <v>58.83</v>
      </c>
      <c r="I1084" s="573">
        <f>+E1084+F1084+G1084+H1084</f>
        <v>588.30999999999995</v>
      </c>
      <c r="J1084" s="574">
        <f>I1084*C1084</f>
        <v>588.30999999999995</v>
      </c>
      <c r="K1084" s="575"/>
    </row>
    <row r="1085" spans="1:11" s="4" customFormat="1" x14ac:dyDescent="0.2">
      <c r="A1085" s="41"/>
      <c r="B1085" s="2"/>
      <c r="C1085" s="835"/>
      <c r="D1085" s="594"/>
      <c r="E1085" s="598"/>
      <c r="F1085" s="598"/>
      <c r="G1085" s="598"/>
      <c r="H1085" s="572"/>
      <c r="I1085" s="599"/>
      <c r="J1085" s="600"/>
      <c r="K1085" s="575"/>
    </row>
    <row r="1086" spans="1:11" s="4" customFormat="1" x14ac:dyDescent="0.2">
      <c r="A1086" s="41" t="s">
        <v>81</v>
      </c>
      <c r="B1086" s="2" t="s">
        <v>1764</v>
      </c>
      <c r="C1086" s="835">
        <v>1</v>
      </c>
      <c r="D1086" s="594" t="s">
        <v>199</v>
      </c>
      <c r="E1086" s="572">
        <v>428.82</v>
      </c>
      <c r="F1086" s="597">
        <v>30.63</v>
      </c>
      <c r="G1086" s="597">
        <v>91.89</v>
      </c>
      <c r="H1086" s="594">
        <v>61.26</v>
      </c>
      <c r="I1086" s="573">
        <f>+E1086+F1086+G1086+H1086</f>
        <v>612.6</v>
      </c>
      <c r="J1086" s="574">
        <f>I1086*C1086</f>
        <v>612.6</v>
      </c>
      <c r="K1086" s="575"/>
    </row>
    <row r="1087" spans="1:11" s="4" customFormat="1" x14ac:dyDescent="0.2">
      <c r="A1087" s="41"/>
      <c r="B1087" s="2"/>
      <c r="C1087" s="835"/>
      <c r="D1087" s="594"/>
      <c r="E1087" s="598"/>
      <c r="F1087" s="598"/>
      <c r="G1087" s="598"/>
      <c r="H1087" s="572"/>
      <c r="I1087" s="599"/>
      <c r="J1087" s="600"/>
      <c r="K1087" s="575"/>
    </row>
    <row r="1088" spans="1:11" s="4" customFormat="1" ht="42.75" x14ac:dyDescent="0.2">
      <c r="A1088" s="41"/>
      <c r="B1088" s="30" t="s">
        <v>1765</v>
      </c>
      <c r="C1088" s="835"/>
      <c r="D1088" s="594"/>
      <c r="E1088" s="598"/>
      <c r="F1088" s="598"/>
      <c r="G1088" s="598"/>
      <c r="H1088" s="572"/>
      <c r="I1088" s="599"/>
      <c r="J1088" s="600"/>
      <c r="K1088" s="575"/>
    </row>
    <row r="1089" spans="1:11" s="4" customFormat="1" ht="15" x14ac:dyDescent="0.2">
      <c r="A1089" s="41"/>
      <c r="B1089" s="29"/>
      <c r="C1089" s="835"/>
      <c r="D1089" s="594"/>
      <c r="E1089" s="598"/>
      <c r="F1089" s="598"/>
      <c r="G1089" s="598"/>
      <c r="H1089" s="572"/>
      <c r="I1089" s="599"/>
      <c r="J1089" s="600"/>
      <c r="K1089" s="575"/>
    </row>
    <row r="1090" spans="1:11" s="4" customFormat="1" x14ac:dyDescent="0.2">
      <c r="A1090" s="41" t="s">
        <v>92</v>
      </c>
      <c r="B1090" s="2" t="s">
        <v>1766</v>
      </c>
      <c r="C1090" s="835">
        <v>4</v>
      </c>
      <c r="D1090" s="594" t="s">
        <v>199</v>
      </c>
      <c r="E1090" s="572">
        <v>452.96</v>
      </c>
      <c r="F1090" s="597">
        <v>32.35</v>
      </c>
      <c r="G1090" s="597">
        <v>97.06</v>
      </c>
      <c r="H1090" s="594">
        <v>64.709999999999994</v>
      </c>
      <c r="I1090" s="573">
        <f>+E1090+F1090+G1090+H1090</f>
        <v>647.08000000000004</v>
      </c>
      <c r="J1090" s="574">
        <f>I1090*C1090</f>
        <v>2588.3200000000002</v>
      </c>
      <c r="K1090" s="575"/>
    </row>
    <row r="1091" spans="1:11" s="4" customFormat="1" x14ac:dyDescent="0.2">
      <c r="A1091" s="41"/>
      <c r="B1091" s="2"/>
      <c r="C1091" s="835"/>
      <c r="D1091" s="594"/>
      <c r="E1091" s="598"/>
      <c r="F1091" s="598"/>
      <c r="G1091" s="598"/>
      <c r="H1091" s="572"/>
      <c r="I1091" s="599"/>
      <c r="J1091" s="600"/>
      <c r="K1091" s="575"/>
    </row>
    <row r="1092" spans="1:11" s="4" customFormat="1" x14ac:dyDescent="0.2">
      <c r="A1092" s="41" t="s">
        <v>94</v>
      </c>
      <c r="B1092" s="2" t="s">
        <v>1767</v>
      </c>
      <c r="C1092" s="835">
        <v>2</v>
      </c>
      <c r="D1092" s="594" t="s">
        <v>199</v>
      </c>
      <c r="E1092" s="572">
        <v>459.26</v>
      </c>
      <c r="F1092" s="597">
        <v>32.799999999999997</v>
      </c>
      <c r="G1092" s="597">
        <v>98.41</v>
      </c>
      <c r="H1092" s="594">
        <v>65.61</v>
      </c>
      <c r="I1092" s="573">
        <f>+E1092+F1092+G1092+H1092</f>
        <v>656.08</v>
      </c>
      <c r="J1092" s="574">
        <f>I1092*C1092</f>
        <v>1312.16</v>
      </c>
      <c r="K1092" s="575"/>
    </row>
    <row r="1093" spans="1:11" s="4" customFormat="1" x14ac:dyDescent="0.2">
      <c r="A1093" s="41"/>
      <c r="B1093" s="2"/>
      <c r="C1093" s="835"/>
      <c r="D1093" s="594"/>
      <c r="E1093" s="598"/>
      <c r="F1093" s="598"/>
      <c r="G1093" s="598"/>
      <c r="H1093" s="572"/>
      <c r="I1093" s="599"/>
      <c r="J1093" s="600"/>
      <c r="K1093" s="575"/>
    </row>
    <row r="1094" spans="1:11" s="4" customFormat="1" x14ac:dyDescent="0.2">
      <c r="A1094" s="41" t="s">
        <v>96</v>
      </c>
      <c r="B1094" s="2" t="s">
        <v>1768</v>
      </c>
      <c r="C1094" s="835">
        <v>6</v>
      </c>
      <c r="D1094" s="594" t="s">
        <v>199</v>
      </c>
      <c r="E1094" s="572">
        <v>466.1</v>
      </c>
      <c r="F1094" s="597">
        <v>33.29</v>
      </c>
      <c r="G1094" s="597">
        <v>99.88</v>
      </c>
      <c r="H1094" s="594">
        <v>66.59</v>
      </c>
      <c r="I1094" s="573">
        <f>+E1094+F1094+G1094+H1094</f>
        <v>665.86</v>
      </c>
      <c r="J1094" s="574">
        <f>I1094*C1094</f>
        <v>3995.16</v>
      </c>
      <c r="K1094" s="575"/>
    </row>
    <row r="1095" spans="1:11" s="4" customFormat="1" x14ac:dyDescent="0.2">
      <c r="A1095" s="41"/>
      <c r="B1095" s="2"/>
      <c r="C1095" s="835"/>
      <c r="D1095" s="594"/>
      <c r="E1095" s="598"/>
      <c r="F1095" s="598"/>
      <c r="G1095" s="598"/>
      <c r="H1095" s="572"/>
      <c r="I1095" s="599"/>
      <c r="J1095" s="600"/>
      <c r="K1095" s="575"/>
    </row>
    <row r="1096" spans="1:11" s="4" customFormat="1" x14ac:dyDescent="0.2">
      <c r="A1096" s="41" t="s">
        <v>99</v>
      </c>
      <c r="B1096" s="2" t="s">
        <v>1769</v>
      </c>
      <c r="C1096" s="835">
        <v>3</v>
      </c>
      <c r="D1096" s="594" t="s">
        <v>199</v>
      </c>
      <c r="E1096" s="572">
        <v>471.89</v>
      </c>
      <c r="F1096" s="597">
        <v>33.71</v>
      </c>
      <c r="G1096" s="597">
        <v>101.12</v>
      </c>
      <c r="H1096" s="594">
        <v>67.41</v>
      </c>
      <c r="I1096" s="573">
        <f>+E1096+F1096+G1096+H1096</f>
        <v>674.13</v>
      </c>
      <c r="J1096" s="574">
        <f>I1096*C1096</f>
        <v>2022.39</v>
      </c>
      <c r="K1096" s="575"/>
    </row>
    <row r="1097" spans="1:11" s="4" customFormat="1" x14ac:dyDescent="0.2">
      <c r="A1097" s="41"/>
      <c r="B1097" s="2"/>
      <c r="C1097" s="835"/>
      <c r="D1097" s="594"/>
      <c r="E1097" s="598"/>
      <c r="F1097" s="598"/>
      <c r="G1097" s="598"/>
      <c r="H1097" s="572"/>
      <c r="I1097" s="599"/>
      <c r="J1097" s="600"/>
      <c r="K1097" s="575"/>
    </row>
    <row r="1098" spans="1:11" s="4" customFormat="1" x14ac:dyDescent="0.2">
      <c r="A1098" s="41" t="s">
        <v>101</v>
      </c>
      <c r="B1098" s="2" t="s">
        <v>1770</v>
      </c>
      <c r="C1098" s="835">
        <v>7</v>
      </c>
      <c r="D1098" s="594" t="s">
        <v>199</v>
      </c>
      <c r="E1098" s="572">
        <v>478.21</v>
      </c>
      <c r="F1098" s="597">
        <v>34.159999999999997</v>
      </c>
      <c r="G1098" s="597">
        <v>102.47</v>
      </c>
      <c r="H1098" s="594">
        <v>68.319999999999993</v>
      </c>
      <c r="I1098" s="573">
        <f>+E1098+F1098+G1098+H1098</f>
        <v>683.16</v>
      </c>
      <c r="J1098" s="574">
        <f>I1098*C1098</f>
        <v>4782.12</v>
      </c>
      <c r="K1098" s="575"/>
    </row>
    <row r="1099" spans="1:11" s="4" customFormat="1" x14ac:dyDescent="0.2">
      <c r="A1099" s="41"/>
      <c r="B1099" s="2"/>
      <c r="C1099" s="835"/>
      <c r="D1099" s="594"/>
      <c r="E1099" s="598"/>
      <c r="F1099" s="598"/>
      <c r="G1099" s="598"/>
      <c r="H1099" s="572"/>
      <c r="I1099" s="599"/>
      <c r="J1099" s="600"/>
      <c r="K1099" s="575"/>
    </row>
    <row r="1100" spans="1:11" s="4" customFormat="1" x14ac:dyDescent="0.2">
      <c r="A1100" s="41" t="s">
        <v>103</v>
      </c>
      <c r="B1100" s="2" t="s">
        <v>1771</v>
      </c>
      <c r="C1100" s="835">
        <v>3</v>
      </c>
      <c r="D1100" s="594" t="s">
        <v>199</v>
      </c>
      <c r="E1100" s="572">
        <v>477.01</v>
      </c>
      <c r="F1100" s="597">
        <v>34.07</v>
      </c>
      <c r="G1100" s="597">
        <v>102.22</v>
      </c>
      <c r="H1100" s="594">
        <v>68.14</v>
      </c>
      <c r="I1100" s="573">
        <f>+E1100+F1100+G1100+H1100</f>
        <v>681.44</v>
      </c>
      <c r="J1100" s="574">
        <f>I1100*C1100</f>
        <v>2044.32</v>
      </c>
      <c r="K1100" s="575"/>
    </row>
    <row r="1101" spans="1:11" s="4" customFormat="1" x14ac:dyDescent="0.2">
      <c r="A1101" s="41"/>
      <c r="B1101" s="2"/>
      <c r="C1101" s="835"/>
      <c r="D1101" s="594"/>
      <c r="E1101" s="598"/>
      <c r="F1101" s="598"/>
      <c r="G1101" s="598"/>
      <c r="H1101" s="572"/>
      <c r="I1101" s="599"/>
      <c r="J1101" s="600"/>
      <c r="K1101" s="575"/>
    </row>
    <row r="1102" spans="1:11" s="4" customFormat="1" hidden="1" x14ac:dyDescent="0.2">
      <c r="A1102" s="41"/>
      <c r="B1102" s="2"/>
      <c r="C1102" s="835"/>
      <c r="D1102" s="594"/>
      <c r="E1102" s="598"/>
      <c r="F1102" s="598"/>
      <c r="G1102" s="598"/>
      <c r="H1102" s="572"/>
      <c r="I1102" s="599"/>
      <c r="J1102" s="600"/>
      <c r="K1102" s="575"/>
    </row>
    <row r="1103" spans="1:11" s="4" customFormat="1" hidden="1" x14ac:dyDescent="0.2">
      <c r="A1103" s="41"/>
      <c r="B1103" s="2"/>
      <c r="C1103" s="835"/>
      <c r="D1103" s="594"/>
      <c r="E1103" s="598"/>
      <c r="F1103" s="598"/>
      <c r="G1103" s="598"/>
      <c r="H1103" s="572"/>
      <c r="I1103" s="599"/>
      <c r="J1103" s="600"/>
      <c r="K1103" s="575"/>
    </row>
    <row r="1104" spans="1:11" s="4" customFormat="1" x14ac:dyDescent="0.2">
      <c r="A1104" s="41"/>
      <c r="B1104" s="2"/>
      <c r="C1104" s="835"/>
      <c r="D1104" s="594"/>
      <c r="E1104" s="598"/>
      <c r="F1104" s="598"/>
      <c r="G1104" s="598"/>
      <c r="H1104" s="572"/>
      <c r="I1104" s="599"/>
      <c r="J1104" s="627"/>
      <c r="K1104" s="575"/>
    </row>
    <row r="1105" spans="1:11" s="4" customFormat="1" ht="9" customHeight="1" x14ac:dyDescent="0.2">
      <c r="A1105" s="41"/>
      <c r="B1105" s="2"/>
      <c r="C1105" s="835"/>
      <c r="D1105" s="594"/>
      <c r="E1105" s="598"/>
      <c r="F1105" s="598"/>
      <c r="G1105" s="598"/>
      <c r="H1105" s="572"/>
      <c r="I1105" s="599"/>
      <c r="J1105" s="627"/>
      <c r="K1105" s="575"/>
    </row>
    <row r="1106" spans="1:11" s="4" customFormat="1" ht="15.75" thickBot="1" x14ac:dyDescent="0.3">
      <c r="A1106" s="291"/>
      <c r="B1106" s="32" t="s">
        <v>111</v>
      </c>
      <c r="C1106" s="836"/>
      <c r="D1106" s="601"/>
      <c r="E1106" s="602"/>
      <c r="F1106" s="602"/>
      <c r="G1106" s="602"/>
      <c r="H1106" s="603"/>
      <c r="I1106" s="604"/>
      <c r="J1106" s="604">
        <f>SUM(J1071:J1104)</f>
        <v>21422.18</v>
      </c>
      <c r="K1106" s="575">
        <v>30</v>
      </c>
    </row>
    <row r="1107" spans="1:11" s="4" customFormat="1" ht="15.75" thickTop="1" x14ac:dyDescent="0.2">
      <c r="A1107" s="41"/>
      <c r="B1107" s="29"/>
      <c r="C1107" s="835"/>
      <c r="D1107" s="594"/>
      <c r="E1107" s="598"/>
      <c r="F1107" s="598"/>
      <c r="G1107" s="598"/>
      <c r="H1107" s="572"/>
      <c r="I1107" s="599"/>
      <c r="J1107" s="600"/>
      <c r="K1107" s="575"/>
    </row>
    <row r="1108" spans="1:11" s="4" customFormat="1" ht="15" x14ac:dyDescent="0.2">
      <c r="A1108" s="41"/>
      <c r="B1108" s="287" t="s">
        <v>1661</v>
      </c>
      <c r="C1108" s="835"/>
      <c r="D1108" s="594"/>
      <c r="E1108" s="598"/>
      <c r="F1108" s="598"/>
      <c r="G1108" s="598"/>
      <c r="H1108" s="572"/>
      <c r="I1108" s="599"/>
      <c r="J1108" s="600"/>
      <c r="K1108" s="575"/>
    </row>
    <row r="1109" spans="1:11" s="4" customFormat="1" x14ac:dyDescent="0.2">
      <c r="A1109" s="41"/>
      <c r="B1109" s="77"/>
      <c r="C1109" s="835"/>
      <c r="D1109" s="594"/>
      <c r="E1109" s="598"/>
      <c r="F1109" s="598"/>
      <c r="G1109" s="598"/>
      <c r="H1109" s="572"/>
      <c r="I1109" s="599"/>
      <c r="J1109" s="600"/>
      <c r="K1109" s="575"/>
    </row>
    <row r="1110" spans="1:11" s="4" customFormat="1" x14ac:dyDescent="0.2">
      <c r="A1110" s="41"/>
      <c r="B1110" s="30" t="s">
        <v>1662</v>
      </c>
      <c r="C1110" s="835"/>
      <c r="D1110" s="594"/>
      <c r="E1110" s="598"/>
      <c r="F1110" s="598"/>
      <c r="G1110" s="598"/>
      <c r="H1110" s="572"/>
      <c r="I1110" s="599"/>
      <c r="J1110" s="600"/>
      <c r="K1110" s="575"/>
    </row>
    <row r="1111" spans="1:11" s="4" customFormat="1" x14ac:dyDescent="0.2">
      <c r="A1111" s="41"/>
      <c r="B1111" s="30"/>
      <c r="C1111" s="835"/>
      <c r="D1111" s="594"/>
      <c r="E1111" s="598"/>
      <c r="F1111" s="598"/>
      <c r="G1111" s="598"/>
      <c r="H1111" s="572"/>
      <c r="I1111" s="599"/>
      <c r="J1111" s="600"/>
      <c r="K1111" s="575"/>
    </row>
    <row r="1112" spans="1:11" s="4" customFormat="1" ht="42.75" x14ac:dyDescent="0.2">
      <c r="A1112" s="41"/>
      <c r="B1112" s="30" t="s">
        <v>1772</v>
      </c>
      <c r="C1112" s="835"/>
      <c r="D1112" s="594"/>
      <c r="E1112" s="598"/>
      <c r="F1112" s="598"/>
      <c r="G1112" s="598"/>
      <c r="H1112" s="572"/>
      <c r="I1112" s="599"/>
      <c r="J1112" s="600"/>
      <c r="K1112" s="575"/>
    </row>
    <row r="1113" spans="1:11" s="4" customFormat="1" x14ac:dyDescent="0.2">
      <c r="A1113" s="41"/>
      <c r="B1113" s="2"/>
      <c r="C1113" s="835"/>
      <c r="D1113" s="594"/>
      <c r="E1113" s="598"/>
      <c r="F1113" s="598"/>
      <c r="G1113" s="598"/>
      <c r="H1113" s="572"/>
      <c r="I1113" s="599"/>
      <c r="J1113" s="600"/>
      <c r="K1113" s="575"/>
    </row>
    <row r="1114" spans="1:11" s="4" customFormat="1" x14ac:dyDescent="0.2">
      <c r="A1114" s="41" t="s">
        <v>77</v>
      </c>
      <c r="B1114" s="2" t="s">
        <v>1773</v>
      </c>
      <c r="C1114" s="835">
        <v>1</v>
      </c>
      <c r="D1114" s="594" t="s">
        <v>199</v>
      </c>
      <c r="E1114" s="572">
        <v>489.99</v>
      </c>
      <c r="F1114" s="597">
        <v>35</v>
      </c>
      <c r="G1114" s="597">
        <v>105</v>
      </c>
      <c r="H1114" s="594">
        <v>70</v>
      </c>
      <c r="I1114" s="573">
        <f>+E1114+F1114+G1114+H1114</f>
        <v>699.99</v>
      </c>
      <c r="J1114" s="574">
        <f>I1114*C1114</f>
        <v>699.99</v>
      </c>
      <c r="K1114" s="575"/>
    </row>
    <row r="1115" spans="1:11" s="4" customFormat="1" x14ac:dyDescent="0.2">
      <c r="A1115" s="41"/>
      <c r="B1115" s="2"/>
      <c r="C1115" s="835"/>
      <c r="D1115" s="594"/>
      <c r="E1115" s="598"/>
      <c r="F1115" s="598"/>
      <c r="G1115" s="598"/>
      <c r="H1115" s="572"/>
      <c r="I1115" s="599"/>
      <c r="J1115" s="600"/>
      <c r="K1115" s="575"/>
    </row>
    <row r="1116" spans="1:11" s="4" customFormat="1" x14ac:dyDescent="0.2">
      <c r="A1116" s="41" t="s">
        <v>78</v>
      </c>
      <c r="B1116" s="2" t="s">
        <v>1774</v>
      </c>
      <c r="C1116" s="835">
        <v>1</v>
      </c>
      <c r="D1116" s="594" t="s">
        <v>199</v>
      </c>
      <c r="E1116" s="572">
        <v>481.65</v>
      </c>
      <c r="F1116" s="597">
        <v>34.4</v>
      </c>
      <c r="G1116" s="597">
        <v>103.21</v>
      </c>
      <c r="H1116" s="594">
        <v>68.81</v>
      </c>
      <c r="I1116" s="573">
        <f>+E1116+F1116+G1116+H1116</f>
        <v>688.07</v>
      </c>
      <c r="J1116" s="574">
        <f>I1116*C1116</f>
        <v>688.07</v>
      </c>
      <c r="K1116" s="575"/>
    </row>
    <row r="1117" spans="1:11" s="4" customFormat="1" x14ac:dyDescent="0.2">
      <c r="A1117" s="41"/>
      <c r="B1117" s="2"/>
      <c r="C1117" s="835"/>
      <c r="D1117" s="594"/>
      <c r="E1117" s="598"/>
      <c r="F1117" s="598"/>
      <c r="G1117" s="598"/>
      <c r="H1117" s="572"/>
      <c r="I1117" s="599"/>
      <c r="J1117" s="600"/>
      <c r="K1117" s="575"/>
    </row>
    <row r="1118" spans="1:11" s="4" customFormat="1" x14ac:dyDescent="0.2">
      <c r="A1118" s="41" t="s">
        <v>79</v>
      </c>
      <c r="B1118" s="2" t="s">
        <v>1775</v>
      </c>
      <c r="C1118" s="835">
        <v>1</v>
      </c>
      <c r="D1118" s="594" t="s">
        <v>199</v>
      </c>
      <c r="E1118" s="572">
        <v>495.66</v>
      </c>
      <c r="F1118" s="597">
        <v>35.4</v>
      </c>
      <c r="G1118" s="597">
        <v>106.21</v>
      </c>
      <c r="H1118" s="594">
        <v>70.81</v>
      </c>
      <c r="I1118" s="573">
        <f>+E1118+F1118+G1118+H1118</f>
        <v>708.08</v>
      </c>
      <c r="J1118" s="574">
        <f>I1118*C1118</f>
        <v>708.08</v>
      </c>
      <c r="K1118" s="575"/>
    </row>
    <row r="1119" spans="1:11" s="4" customFormat="1" x14ac:dyDescent="0.2">
      <c r="A1119" s="41"/>
      <c r="B1119" s="2"/>
      <c r="C1119" s="835"/>
      <c r="D1119" s="594"/>
      <c r="E1119" s="598"/>
      <c r="F1119" s="598"/>
      <c r="G1119" s="598"/>
      <c r="H1119" s="572"/>
      <c r="I1119" s="599"/>
      <c r="J1119" s="600"/>
      <c r="K1119" s="575"/>
    </row>
    <row r="1120" spans="1:11" s="4" customFormat="1" x14ac:dyDescent="0.2">
      <c r="A1120" s="41" t="s">
        <v>80</v>
      </c>
      <c r="B1120" s="2" t="s">
        <v>1776</v>
      </c>
      <c r="C1120" s="835">
        <v>4</v>
      </c>
      <c r="D1120" s="594" t="s">
        <v>199</v>
      </c>
      <c r="E1120" s="572">
        <v>501.84</v>
      </c>
      <c r="F1120" s="597">
        <v>35.85</v>
      </c>
      <c r="G1120" s="597">
        <v>107.54</v>
      </c>
      <c r="H1120" s="594">
        <v>71.69</v>
      </c>
      <c r="I1120" s="573">
        <f>+E1120+F1120+G1120+H1120</f>
        <v>716.92</v>
      </c>
      <c r="J1120" s="574">
        <f>I1120*C1120</f>
        <v>2867.68</v>
      </c>
      <c r="K1120" s="575"/>
    </row>
    <row r="1121" spans="1:11" s="4" customFormat="1" x14ac:dyDescent="0.2">
      <c r="A1121" s="41"/>
      <c r="B1121" s="2"/>
      <c r="C1121" s="835"/>
      <c r="D1121" s="594"/>
      <c r="E1121" s="598"/>
      <c r="F1121" s="598"/>
      <c r="G1121" s="598"/>
      <c r="H1121" s="572"/>
      <c r="I1121" s="599"/>
      <c r="J1121" s="600"/>
      <c r="K1121" s="575"/>
    </row>
    <row r="1122" spans="1:11" s="4" customFormat="1" x14ac:dyDescent="0.2">
      <c r="A1122" s="41" t="s">
        <v>81</v>
      </c>
      <c r="B1122" s="2" t="s">
        <v>1777</v>
      </c>
      <c r="C1122" s="835">
        <v>5</v>
      </c>
      <c r="D1122" s="594" t="s">
        <v>199</v>
      </c>
      <c r="E1122" s="572">
        <v>485.96</v>
      </c>
      <c r="F1122" s="597">
        <v>34.71</v>
      </c>
      <c r="G1122" s="597">
        <v>104.13</v>
      </c>
      <c r="H1122" s="594">
        <v>69.42</v>
      </c>
      <c r="I1122" s="573">
        <f>+E1122+F1122+G1122+H1122</f>
        <v>694.22</v>
      </c>
      <c r="J1122" s="574">
        <f>I1122*C1122</f>
        <v>3471.1</v>
      </c>
      <c r="K1122" s="575"/>
    </row>
    <row r="1123" spans="1:11" s="4" customFormat="1" x14ac:dyDescent="0.2">
      <c r="A1123" s="41"/>
      <c r="B1123" s="2"/>
      <c r="C1123" s="835"/>
      <c r="D1123" s="594"/>
      <c r="E1123" s="598"/>
      <c r="F1123" s="598"/>
      <c r="G1123" s="598"/>
      <c r="H1123" s="572"/>
      <c r="I1123" s="599"/>
      <c r="J1123" s="600"/>
      <c r="K1123" s="575"/>
    </row>
    <row r="1124" spans="1:11" s="4" customFormat="1" x14ac:dyDescent="0.2">
      <c r="A1124" s="41" t="s">
        <v>92</v>
      </c>
      <c r="B1124" s="2" t="s">
        <v>1778</v>
      </c>
      <c r="C1124" s="835">
        <v>1</v>
      </c>
      <c r="D1124" s="594" t="s">
        <v>199</v>
      </c>
      <c r="E1124" s="572">
        <v>493.82</v>
      </c>
      <c r="F1124" s="597">
        <v>35.270000000000003</v>
      </c>
      <c r="G1124" s="597">
        <v>105.82</v>
      </c>
      <c r="H1124" s="594">
        <v>70.55</v>
      </c>
      <c r="I1124" s="573">
        <f>+E1124+F1124+G1124+H1124</f>
        <v>705.46</v>
      </c>
      <c r="J1124" s="574">
        <f>I1124*C1124</f>
        <v>705.46</v>
      </c>
      <c r="K1124" s="575"/>
    </row>
    <row r="1125" spans="1:11" s="4" customFormat="1" x14ac:dyDescent="0.2">
      <c r="A1125" s="41"/>
      <c r="B1125" s="2"/>
      <c r="C1125" s="835"/>
      <c r="D1125" s="594"/>
      <c r="E1125" s="598"/>
      <c r="F1125" s="598"/>
      <c r="G1125" s="598"/>
      <c r="H1125" s="572"/>
      <c r="I1125" s="599"/>
      <c r="J1125" s="600"/>
      <c r="K1125" s="575"/>
    </row>
    <row r="1126" spans="1:11" s="4" customFormat="1" x14ac:dyDescent="0.2">
      <c r="A1126" s="41" t="s">
        <v>94</v>
      </c>
      <c r="B1126" s="2" t="s">
        <v>1779</v>
      </c>
      <c r="C1126" s="835">
        <v>2</v>
      </c>
      <c r="D1126" s="594" t="s">
        <v>199</v>
      </c>
      <c r="E1126" s="572">
        <v>500.98</v>
      </c>
      <c r="F1126" s="597">
        <v>35.78</v>
      </c>
      <c r="G1126" s="597">
        <v>107.35</v>
      </c>
      <c r="H1126" s="594">
        <v>71.569999999999993</v>
      </c>
      <c r="I1126" s="573">
        <f>+E1126+F1126+G1126+H1126</f>
        <v>715.68</v>
      </c>
      <c r="J1126" s="574">
        <f>I1126*C1126</f>
        <v>1431.36</v>
      </c>
      <c r="K1126" s="575"/>
    </row>
    <row r="1127" spans="1:11" s="4" customFormat="1" x14ac:dyDescent="0.2">
      <c r="A1127" s="41"/>
      <c r="B1127" s="2"/>
      <c r="C1127" s="835"/>
      <c r="D1127" s="594"/>
      <c r="E1127" s="598"/>
      <c r="F1127" s="598"/>
      <c r="G1127" s="598"/>
      <c r="H1127" s="572"/>
      <c r="I1127" s="599"/>
      <c r="J1127" s="600"/>
      <c r="K1127" s="575"/>
    </row>
    <row r="1128" spans="1:11" s="4" customFormat="1" x14ac:dyDescent="0.2">
      <c r="A1128" s="41" t="s">
        <v>96</v>
      </c>
      <c r="B1128" s="2" t="s">
        <v>1780</v>
      </c>
      <c r="C1128" s="835">
        <v>6</v>
      </c>
      <c r="D1128" s="594" t="s">
        <v>199</v>
      </c>
      <c r="E1128" s="572">
        <v>513.99</v>
      </c>
      <c r="F1128" s="597">
        <v>36.71</v>
      </c>
      <c r="G1128" s="597">
        <v>110.14</v>
      </c>
      <c r="H1128" s="594">
        <v>73.430000000000007</v>
      </c>
      <c r="I1128" s="573">
        <f>+E1128+F1128+G1128+H1128</f>
        <v>734.27</v>
      </c>
      <c r="J1128" s="574">
        <f>I1128*C1128</f>
        <v>4405.62</v>
      </c>
      <c r="K1128" s="575"/>
    </row>
    <row r="1129" spans="1:11" s="4" customFormat="1" x14ac:dyDescent="0.2">
      <c r="A1129" s="41"/>
      <c r="B1129" s="2"/>
      <c r="C1129" s="835"/>
      <c r="D1129" s="594"/>
      <c r="E1129" s="598"/>
      <c r="F1129" s="598"/>
      <c r="G1129" s="598"/>
      <c r="H1129" s="572"/>
      <c r="I1129" s="599"/>
      <c r="J1129" s="600"/>
      <c r="K1129" s="575"/>
    </row>
    <row r="1130" spans="1:11" s="4" customFormat="1" x14ac:dyDescent="0.2">
      <c r="A1130" s="41" t="s">
        <v>99</v>
      </c>
      <c r="B1130" s="2" t="s">
        <v>1781</v>
      </c>
      <c r="C1130" s="835">
        <v>2</v>
      </c>
      <c r="D1130" s="594" t="s">
        <v>199</v>
      </c>
      <c r="E1130" s="572">
        <v>498.36</v>
      </c>
      <c r="F1130" s="597">
        <v>35.6</v>
      </c>
      <c r="G1130" s="597">
        <v>106.79</v>
      </c>
      <c r="H1130" s="594">
        <v>71.19</v>
      </c>
      <c r="I1130" s="573">
        <f>+E1130+F1130+G1130+H1130</f>
        <v>711.94</v>
      </c>
      <c r="J1130" s="574">
        <f>I1130*C1130</f>
        <v>1423.88</v>
      </c>
      <c r="K1130" s="575"/>
    </row>
    <row r="1131" spans="1:11" s="4" customFormat="1" x14ac:dyDescent="0.2">
      <c r="A1131" s="41"/>
      <c r="B1131" s="2"/>
      <c r="C1131" s="835"/>
      <c r="D1131" s="594"/>
      <c r="E1131" s="598"/>
      <c r="F1131" s="598"/>
      <c r="G1131" s="598"/>
      <c r="H1131" s="572"/>
      <c r="I1131" s="599"/>
      <c r="J1131" s="600"/>
      <c r="K1131" s="575"/>
    </row>
    <row r="1132" spans="1:11" s="4" customFormat="1" x14ac:dyDescent="0.2">
      <c r="A1132" s="41" t="s">
        <v>101</v>
      </c>
      <c r="B1132" s="2" t="s">
        <v>1782</v>
      </c>
      <c r="C1132" s="835">
        <v>10</v>
      </c>
      <c r="D1132" s="594" t="s">
        <v>199</v>
      </c>
      <c r="E1132" s="572">
        <v>506.03</v>
      </c>
      <c r="F1132" s="597">
        <v>36.14</v>
      </c>
      <c r="G1132" s="597">
        <v>108.43</v>
      </c>
      <c r="H1132" s="594">
        <v>72.290000000000006</v>
      </c>
      <c r="I1132" s="573">
        <f>+E1132+F1132+G1132+H1132</f>
        <v>722.89</v>
      </c>
      <c r="J1132" s="574">
        <f>I1132*C1132</f>
        <v>7228.9</v>
      </c>
      <c r="K1132" s="575"/>
    </row>
    <row r="1133" spans="1:11" s="4" customFormat="1" x14ac:dyDescent="0.2">
      <c r="A1133" s="41"/>
      <c r="B1133" s="2"/>
      <c r="C1133" s="835"/>
      <c r="D1133" s="594"/>
      <c r="E1133" s="598"/>
      <c r="F1133" s="598"/>
      <c r="G1133" s="598"/>
      <c r="H1133" s="572"/>
      <c r="I1133" s="599"/>
      <c r="J1133" s="600"/>
      <c r="K1133" s="575"/>
    </row>
    <row r="1134" spans="1:11" s="4" customFormat="1" x14ac:dyDescent="0.2">
      <c r="A1134" s="41" t="s">
        <v>103</v>
      </c>
      <c r="B1134" s="2" t="s">
        <v>1783</v>
      </c>
      <c r="C1134" s="835">
        <v>2</v>
      </c>
      <c r="D1134" s="594" t="s">
        <v>199</v>
      </c>
      <c r="E1134" s="572">
        <v>520.04</v>
      </c>
      <c r="F1134" s="597">
        <v>37.15</v>
      </c>
      <c r="G1134" s="597">
        <v>111.44</v>
      </c>
      <c r="H1134" s="594">
        <v>74.290000000000006</v>
      </c>
      <c r="I1134" s="573">
        <f>+E1134+F1134+G1134+H1134</f>
        <v>742.92</v>
      </c>
      <c r="J1134" s="574">
        <f>I1134*C1134</f>
        <v>1485.84</v>
      </c>
      <c r="K1134" s="575"/>
    </row>
    <row r="1135" spans="1:11" s="4" customFormat="1" x14ac:dyDescent="0.2">
      <c r="A1135" s="41"/>
      <c r="B1135" s="2"/>
      <c r="C1135" s="835"/>
      <c r="D1135" s="594"/>
      <c r="E1135" s="598"/>
      <c r="F1135" s="598"/>
      <c r="G1135" s="598"/>
      <c r="H1135" s="572"/>
      <c r="I1135" s="599"/>
      <c r="J1135" s="600"/>
      <c r="K1135" s="575"/>
    </row>
    <row r="1136" spans="1:11" s="4" customFormat="1" x14ac:dyDescent="0.2">
      <c r="A1136" s="41" t="s">
        <v>105</v>
      </c>
      <c r="B1136" s="2" t="s">
        <v>1784</v>
      </c>
      <c r="C1136" s="835">
        <v>7</v>
      </c>
      <c r="D1136" s="594" t="s">
        <v>199</v>
      </c>
      <c r="E1136" s="572">
        <v>526.59</v>
      </c>
      <c r="F1136" s="597">
        <v>37.61</v>
      </c>
      <c r="G1136" s="597">
        <v>112.84</v>
      </c>
      <c r="H1136" s="594">
        <v>75.23</v>
      </c>
      <c r="I1136" s="573">
        <f>+E1136+F1136+G1136+H1136</f>
        <v>752.27</v>
      </c>
      <c r="J1136" s="574">
        <f>I1136*C1136</f>
        <v>5265.89</v>
      </c>
      <c r="K1136" s="575"/>
    </row>
    <row r="1137" spans="1:11" s="4" customFormat="1" x14ac:dyDescent="0.2">
      <c r="A1137" s="41"/>
      <c r="B1137" s="2"/>
      <c r="C1137" s="835"/>
      <c r="D1137" s="594"/>
      <c r="E1137" s="598"/>
      <c r="F1137" s="598"/>
      <c r="G1137" s="598"/>
      <c r="H1137" s="572"/>
      <c r="I1137" s="599"/>
      <c r="J1137" s="600"/>
      <c r="K1137" s="575"/>
    </row>
    <row r="1138" spans="1:11" s="4" customFormat="1" x14ac:dyDescent="0.2">
      <c r="A1138" s="41" t="s">
        <v>107</v>
      </c>
      <c r="B1138" s="2" t="s">
        <v>1785</v>
      </c>
      <c r="C1138" s="835">
        <v>4</v>
      </c>
      <c r="D1138" s="594" t="s">
        <v>199</v>
      </c>
      <c r="E1138" s="572">
        <v>532.92999999999995</v>
      </c>
      <c r="F1138" s="597">
        <v>38.07</v>
      </c>
      <c r="G1138" s="597">
        <v>114.2</v>
      </c>
      <c r="H1138" s="594">
        <v>76.13</v>
      </c>
      <c r="I1138" s="573">
        <f>+E1138+F1138+G1138+H1138</f>
        <v>761.33</v>
      </c>
      <c r="J1138" s="574">
        <f>I1138*C1138</f>
        <v>3045.32</v>
      </c>
      <c r="K1138" s="575"/>
    </row>
    <row r="1139" spans="1:11" s="4" customFormat="1" x14ac:dyDescent="0.2">
      <c r="A1139" s="41"/>
      <c r="B1139" s="2"/>
      <c r="C1139" s="835"/>
      <c r="D1139" s="594"/>
      <c r="E1139" s="598"/>
      <c r="F1139" s="598"/>
      <c r="G1139" s="598"/>
      <c r="H1139" s="572"/>
      <c r="I1139" s="599"/>
      <c r="J1139" s="627"/>
      <c r="K1139" s="575"/>
    </row>
    <row r="1140" spans="1:11" s="4" customFormat="1" hidden="1" x14ac:dyDescent="0.2">
      <c r="A1140" s="41"/>
      <c r="B1140" s="2"/>
      <c r="C1140" s="835"/>
      <c r="D1140" s="594"/>
      <c r="E1140" s="598"/>
      <c r="F1140" s="598"/>
      <c r="G1140" s="598"/>
      <c r="H1140" s="572"/>
      <c r="I1140" s="599"/>
      <c r="J1140" s="627"/>
      <c r="K1140" s="575"/>
    </row>
    <row r="1141" spans="1:11" s="4" customFormat="1" hidden="1" x14ac:dyDescent="0.2">
      <c r="A1141" s="41"/>
      <c r="B1141" s="2"/>
      <c r="C1141" s="835"/>
      <c r="D1141" s="594"/>
      <c r="E1141" s="598"/>
      <c r="F1141" s="598"/>
      <c r="G1141" s="598"/>
      <c r="H1141" s="572"/>
      <c r="I1141" s="599"/>
      <c r="J1141" s="627"/>
      <c r="K1141" s="575"/>
    </row>
    <row r="1142" spans="1:11" s="4" customFormat="1" ht="11.25" customHeight="1" x14ac:dyDescent="0.2">
      <c r="A1142" s="41"/>
      <c r="B1142" s="2"/>
      <c r="C1142" s="835"/>
      <c r="D1142" s="594"/>
      <c r="E1142" s="598"/>
      <c r="F1142" s="598"/>
      <c r="G1142" s="598"/>
      <c r="H1142" s="572"/>
      <c r="I1142" s="599"/>
      <c r="J1142" s="627"/>
      <c r="K1142" s="575"/>
    </row>
    <row r="1143" spans="1:11" s="4" customFormat="1" ht="12" customHeight="1" x14ac:dyDescent="0.2">
      <c r="A1143" s="41"/>
      <c r="B1143" s="2"/>
      <c r="C1143" s="835"/>
      <c r="D1143" s="594"/>
      <c r="E1143" s="598"/>
      <c r="F1143" s="598"/>
      <c r="G1143" s="598"/>
      <c r="H1143" s="572"/>
      <c r="I1143" s="599"/>
      <c r="J1143" s="627"/>
      <c r="K1143" s="575"/>
    </row>
    <row r="1144" spans="1:11" s="4" customFormat="1" ht="15.75" thickBot="1" x14ac:dyDescent="0.3">
      <c r="A1144" s="291"/>
      <c r="B1144" s="32" t="s">
        <v>111</v>
      </c>
      <c r="C1144" s="836"/>
      <c r="D1144" s="601"/>
      <c r="E1144" s="602"/>
      <c r="F1144" s="602"/>
      <c r="G1144" s="602"/>
      <c r="H1144" s="603"/>
      <c r="I1144" s="604"/>
      <c r="J1144" s="604">
        <f>SUM(J1107:J1142)</f>
        <v>33427.19</v>
      </c>
      <c r="K1144" s="575">
        <v>31</v>
      </c>
    </row>
    <row r="1145" spans="1:11" s="4" customFormat="1" ht="15.75" thickTop="1" x14ac:dyDescent="0.2">
      <c r="A1145" s="41"/>
      <c r="B1145" s="29"/>
      <c r="C1145" s="835"/>
      <c r="D1145" s="594"/>
      <c r="E1145" s="598"/>
      <c r="F1145" s="598"/>
      <c r="G1145" s="598"/>
      <c r="H1145" s="572"/>
      <c r="I1145" s="599"/>
      <c r="J1145" s="600"/>
      <c r="K1145" s="575"/>
    </row>
    <row r="1146" spans="1:11" s="4" customFormat="1" ht="15" x14ac:dyDescent="0.2">
      <c r="A1146" s="41"/>
      <c r="B1146" s="287" t="s">
        <v>1661</v>
      </c>
      <c r="C1146" s="835"/>
      <c r="D1146" s="594"/>
      <c r="E1146" s="598"/>
      <c r="F1146" s="598"/>
      <c r="G1146" s="598"/>
      <c r="H1146" s="572"/>
      <c r="I1146" s="599"/>
      <c r="J1146" s="600"/>
      <c r="K1146" s="575"/>
    </row>
    <row r="1147" spans="1:11" s="4" customFormat="1" x14ac:dyDescent="0.2">
      <c r="A1147" s="41"/>
      <c r="B1147" s="77"/>
      <c r="C1147" s="835"/>
      <c r="D1147" s="594"/>
      <c r="E1147" s="598"/>
      <c r="F1147" s="598"/>
      <c r="G1147" s="598"/>
      <c r="H1147" s="572"/>
      <c r="I1147" s="599"/>
      <c r="J1147" s="600"/>
      <c r="K1147" s="575"/>
    </row>
    <row r="1148" spans="1:11" s="4" customFormat="1" x14ac:dyDescent="0.2">
      <c r="A1148" s="41"/>
      <c r="B1148" s="30" t="s">
        <v>1662</v>
      </c>
      <c r="C1148" s="835"/>
      <c r="D1148" s="594"/>
      <c r="E1148" s="598"/>
      <c r="F1148" s="598"/>
      <c r="G1148" s="598"/>
      <c r="H1148" s="572"/>
      <c r="I1148" s="599"/>
      <c r="J1148" s="600"/>
      <c r="K1148" s="575"/>
    </row>
    <row r="1149" spans="1:11" s="4" customFormat="1" x14ac:dyDescent="0.2">
      <c r="A1149" s="41"/>
      <c r="B1149" s="30"/>
      <c r="C1149" s="835"/>
      <c r="D1149" s="594"/>
      <c r="E1149" s="598"/>
      <c r="F1149" s="598"/>
      <c r="G1149" s="598"/>
      <c r="H1149" s="572"/>
      <c r="I1149" s="599"/>
      <c r="J1149" s="600"/>
      <c r="K1149" s="575"/>
    </row>
    <row r="1150" spans="1:11" s="4" customFormat="1" ht="42.75" x14ac:dyDescent="0.2">
      <c r="A1150" s="41"/>
      <c r="B1150" s="30" t="s">
        <v>1772</v>
      </c>
      <c r="C1150" s="835"/>
      <c r="D1150" s="594"/>
      <c r="E1150" s="598"/>
      <c r="F1150" s="598"/>
      <c r="G1150" s="598"/>
      <c r="H1150" s="572"/>
      <c r="I1150" s="599"/>
      <c r="J1150" s="600"/>
      <c r="K1150" s="575"/>
    </row>
    <row r="1151" spans="1:11" s="4" customFormat="1" x14ac:dyDescent="0.2">
      <c r="A1151" s="41"/>
      <c r="B1151" s="30"/>
      <c r="C1151" s="835"/>
      <c r="D1151" s="594"/>
      <c r="E1151" s="598"/>
      <c r="F1151" s="598"/>
      <c r="G1151" s="598"/>
      <c r="H1151" s="572"/>
      <c r="I1151" s="599"/>
      <c r="J1151" s="600"/>
      <c r="K1151" s="575"/>
    </row>
    <row r="1152" spans="1:11" s="4" customFormat="1" x14ac:dyDescent="0.2">
      <c r="A1152" s="41" t="s">
        <v>77</v>
      </c>
      <c r="B1152" s="2" t="s">
        <v>1786</v>
      </c>
      <c r="C1152" s="835">
        <v>6</v>
      </c>
      <c r="D1152" s="594" t="s">
        <v>199</v>
      </c>
      <c r="E1152" s="572">
        <v>539.76</v>
      </c>
      <c r="F1152" s="597">
        <v>38.549999999999997</v>
      </c>
      <c r="G1152" s="597">
        <v>115.66</v>
      </c>
      <c r="H1152" s="594">
        <v>77.11</v>
      </c>
      <c r="I1152" s="573">
        <f>+E1152+F1152+G1152+H1152</f>
        <v>771.08</v>
      </c>
      <c r="J1152" s="574">
        <f>I1152*C1152</f>
        <v>4626.4799999999996</v>
      </c>
      <c r="K1152" s="575"/>
    </row>
    <row r="1153" spans="1:11" s="4" customFormat="1" x14ac:dyDescent="0.2">
      <c r="A1153" s="41"/>
      <c r="B1153" s="2"/>
      <c r="C1153" s="835"/>
      <c r="D1153" s="594"/>
      <c r="E1153" s="598"/>
      <c r="F1153" s="598"/>
      <c r="G1153" s="598"/>
      <c r="H1153" s="572"/>
      <c r="I1153" s="599"/>
      <c r="J1153" s="600"/>
      <c r="K1153" s="575"/>
    </row>
    <row r="1154" spans="1:11" s="4" customFormat="1" x14ac:dyDescent="0.2">
      <c r="A1154" s="41" t="s">
        <v>78</v>
      </c>
      <c r="B1154" s="2" t="s">
        <v>1787</v>
      </c>
      <c r="C1154" s="835">
        <v>1</v>
      </c>
      <c r="D1154" s="594" t="s">
        <v>199</v>
      </c>
      <c r="E1154" s="572">
        <v>571.75</v>
      </c>
      <c r="F1154" s="597">
        <v>40.840000000000003</v>
      </c>
      <c r="G1154" s="597">
        <v>122.52</v>
      </c>
      <c r="H1154" s="594">
        <v>81.680000000000007</v>
      </c>
      <c r="I1154" s="573">
        <f>+E1154+F1154+G1154+H1154</f>
        <v>816.79</v>
      </c>
      <c r="J1154" s="574">
        <f>I1154*C1154</f>
        <v>816.79</v>
      </c>
      <c r="K1154" s="575"/>
    </row>
    <row r="1155" spans="1:11" s="4" customFormat="1" x14ac:dyDescent="0.2">
      <c r="A1155" s="41"/>
      <c r="B1155" s="2"/>
      <c r="C1155" s="835"/>
      <c r="D1155" s="594"/>
      <c r="E1155" s="598"/>
      <c r="F1155" s="598"/>
      <c r="G1155" s="598"/>
      <c r="H1155" s="572"/>
      <c r="I1155" s="599"/>
      <c r="J1155" s="600"/>
      <c r="K1155" s="575"/>
    </row>
    <row r="1156" spans="1:11" s="4" customFormat="1" x14ac:dyDescent="0.2">
      <c r="A1156" s="41" t="s">
        <v>79</v>
      </c>
      <c r="B1156" s="2" t="s">
        <v>1788</v>
      </c>
      <c r="C1156" s="835">
        <v>1</v>
      </c>
      <c r="D1156" s="594" t="s">
        <v>199</v>
      </c>
      <c r="E1156" s="572">
        <v>589.86</v>
      </c>
      <c r="F1156" s="597">
        <v>42.13</v>
      </c>
      <c r="G1156" s="597">
        <v>126.4</v>
      </c>
      <c r="H1156" s="594">
        <v>84.27</v>
      </c>
      <c r="I1156" s="573">
        <f>+E1156+F1156+G1156+H1156</f>
        <v>842.66</v>
      </c>
      <c r="J1156" s="574">
        <f>I1156*C1156</f>
        <v>842.66</v>
      </c>
      <c r="K1156" s="575"/>
    </row>
    <row r="1157" spans="1:11" s="4" customFormat="1" x14ac:dyDescent="0.2">
      <c r="A1157" s="41"/>
      <c r="B1157" s="2"/>
      <c r="C1157" s="835"/>
      <c r="D1157" s="594"/>
      <c r="E1157" s="598"/>
      <c r="F1157" s="598"/>
      <c r="G1157" s="598"/>
      <c r="H1157" s="572"/>
      <c r="I1157" s="599"/>
      <c r="J1157" s="600"/>
      <c r="K1157" s="575"/>
    </row>
    <row r="1158" spans="1:11" s="4" customFormat="1" x14ac:dyDescent="0.2">
      <c r="A1158" s="41" t="s">
        <v>80</v>
      </c>
      <c r="B1158" s="2" t="s">
        <v>1789</v>
      </c>
      <c r="C1158" s="835">
        <v>5</v>
      </c>
      <c r="D1158" s="594" t="s">
        <v>199</v>
      </c>
      <c r="E1158" s="572">
        <v>497.47</v>
      </c>
      <c r="F1158" s="597">
        <v>35.53</v>
      </c>
      <c r="G1158" s="597">
        <v>106.6</v>
      </c>
      <c r="H1158" s="594">
        <v>71.069999999999993</v>
      </c>
      <c r="I1158" s="573">
        <f>+E1158+F1158+G1158+H1158</f>
        <v>710.67</v>
      </c>
      <c r="J1158" s="574">
        <f>I1158*C1158</f>
        <v>3553.35</v>
      </c>
      <c r="K1158" s="575"/>
    </row>
    <row r="1159" spans="1:11" s="4" customFormat="1" x14ac:dyDescent="0.2">
      <c r="A1159" s="41"/>
      <c r="B1159" s="2"/>
      <c r="C1159" s="835"/>
      <c r="D1159" s="594"/>
      <c r="E1159" s="598"/>
      <c r="F1159" s="598"/>
      <c r="G1159" s="598"/>
      <c r="H1159" s="572"/>
      <c r="I1159" s="599"/>
      <c r="J1159" s="600"/>
      <c r="K1159" s="575"/>
    </row>
    <row r="1160" spans="1:11" s="4" customFormat="1" x14ac:dyDescent="0.2">
      <c r="A1160" s="41" t="s">
        <v>81</v>
      </c>
      <c r="B1160" s="2" t="s">
        <v>1790</v>
      </c>
      <c r="C1160" s="835">
        <v>1</v>
      </c>
      <c r="D1160" s="594" t="s">
        <v>199</v>
      </c>
      <c r="E1160" s="572">
        <v>506.85</v>
      </c>
      <c r="F1160" s="597">
        <v>36.200000000000003</v>
      </c>
      <c r="G1160" s="597">
        <v>108.61</v>
      </c>
      <c r="H1160" s="594">
        <v>72.41</v>
      </c>
      <c r="I1160" s="573">
        <f>+E1160+F1160+G1160+H1160</f>
        <v>724.07</v>
      </c>
      <c r="J1160" s="574">
        <f>I1160*C1160</f>
        <v>724.07</v>
      </c>
      <c r="K1160" s="575"/>
    </row>
    <row r="1161" spans="1:11" s="4" customFormat="1" x14ac:dyDescent="0.2">
      <c r="A1161" s="41"/>
      <c r="B1161" s="2"/>
      <c r="C1161" s="835"/>
      <c r="D1161" s="594"/>
      <c r="E1161" s="598"/>
      <c r="F1161" s="598"/>
      <c r="G1161" s="598"/>
      <c r="H1161" s="572"/>
      <c r="I1161" s="599"/>
      <c r="J1161" s="600"/>
      <c r="K1161" s="575"/>
    </row>
    <row r="1162" spans="1:11" s="4" customFormat="1" x14ac:dyDescent="0.2">
      <c r="A1162" s="41" t="s">
        <v>92</v>
      </c>
      <c r="B1162" s="2" t="s">
        <v>1791</v>
      </c>
      <c r="C1162" s="835">
        <v>1</v>
      </c>
      <c r="D1162" s="594" t="s">
        <v>199</v>
      </c>
      <c r="E1162" s="572">
        <v>587.48</v>
      </c>
      <c r="F1162" s="597">
        <v>41.96</v>
      </c>
      <c r="G1162" s="597">
        <v>125.89</v>
      </c>
      <c r="H1162" s="594">
        <v>83.93</v>
      </c>
      <c r="I1162" s="573">
        <f>+E1162+F1162+G1162+H1162</f>
        <v>839.26</v>
      </c>
      <c r="J1162" s="574">
        <f>I1162*C1162</f>
        <v>839.26</v>
      </c>
      <c r="K1162" s="575"/>
    </row>
    <row r="1163" spans="1:11" s="4" customFormat="1" x14ac:dyDescent="0.2">
      <c r="A1163" s="41"/>
      <c r="B1163" s="2"/>
      <c r="C1163" s="835"/>
      <c r="D1163" s="594"/>
      <c r="E1163" s="598"/>
      <c r="F1163" s="598"/>
      <c r="G1163" s="598"/>
      <c r="H1163" s="572"/>
      <c r="I1163" s="599"/>
      <c r="J1163" s="600"/>
      <c r="K1163" s="575"/>
    </row>
    <row r="1164" spans="1:11" s="4" customFormat="1" x14ac:dyDescent="0.2">
      <c r="A1164" s="41" t="s">
        <v>94</v>
      </c>
      <c r="B1164" s="2" t="s">
        <v>1792</v>
      </c>
      <c r="C1164" s="835">
        <v>4</v>
      </c>
      <c r="D1164" s="594" t="s">
        <v>199</v>
      </c>
      <c r="E1164" s="572">
        <v>528.73</v>
      </c>
      <c r="F1164" s="597">
        <v>37.770000000000003</v>
      </c>
      <c r="G1164" s="597">
        <v>113.3</v>
      </c>
      <c r="H1164" s="594">
        <v>75.53</v>
      </c>
      <c r="I1164" s="573">
        <f>+E1164+F1164+G1164+H1164</f>
        <v>755.33</v>
      </c>
      <c r="J1164" s="574">
        <f>I1164*C1164</f>
        <v>3021.32</v>
      </c>
      <c r="K1164" s="575"/>
    </row>
    <row r="1165" spans="1:11" s="4" customFormat="1" x14ac:dyDescent="0.2">
      <c r="A1165" s="41"/>
      <c r="B1165" s="2"/>
      <c r="C1165" s="835"/>
      <c r="D1165" s="594"/>
      <c r="E1165" s="598"/>
      <c r="F1165" s="598"/>
      <c r="G1165" s="598"/>
      <c r="H1165" s="572"/>
      <c r="I1165" s="599"/>
      <c r="J1165" s="600"/>
      <c r="K1165" s="575"/>
    </row>
    <row r="1166" spans="1:11" s="4" customFormat="1" x14ac:dyDescent="0.2">
      <c r="A1166" s="41" t="s">
        <v>96</v>
      </c>
      <c r="B1166" s="2" t="s">
        <v>1793</v>
      </c>
      <c r="C1166" s="835">
        <v>14</v>
      </c>
      <c r="D1166" s="594" t="s">
        <v>199</v>
      </c>
      <c r="E1166" s="572">
        <v>537.04999999999995</v>
      </c>
      <c r="F1166" s="597">
        <v>38.36</v>
      </c>
      <c r="G1166" s="597">
        <v>115.08</v>
      </c>
      <c r="H1166" s="594">
        <v>76.72</v>
      </c>
      <c r="I1166" s="573">
        <f>+E1166+F1166+G1166+H1166</f>
        <v>767.21</v>
      </c>
      <c r="J1166" s="574">
        <f>I1166*C1166</f>
        <v>10740.94</v>
      </c>
      <c r="K1166" s="575"/>
    </row>
    <row r="1167" spans="1:11" s="4" customFormat="1" x14ac:dyDescent="0.2">
      <c r="A1167" s="41"/>
      <c r="B1167" s="2"/>
      <c r="C1167" s="835"/>
      <c r="D1167" s="594"/>
      <c r="E1167" s="598"/>
      <c r="F1167" s="598"/>
      <c r="G1167" s="598"/>
      <c r="H1167" s="572"/>
      <c r="I1167" s="599"/>
      <c r="J1167" s="600"/>
      <c r="K1167" s="575"/>
    </row>
    <row r="1168" spans="1:11" s="4" customFormat="1" x14ac:dyDescent="0.2">
      <c r="A1168" s="41" t="s">
        <v>99</v>
      </c>
      <c r="B1168" s="2" t="s">
        <v>1794</v>
      </c>
      <c r="C1168" s="835">
        <v>2</v>
      </c>
      <c r="D1168" s="594" t="s">
        <v>199</v>
      </c>
      <c r="E1168" s="572">
        <v>568.04999999999995</v>
      </c>
      <c r="F1168" s="597">
        <v>40.58</v>
      </c>
      <c r="G1168" s="597">
        <v>121.73</v>
      </c>
      <c r="H1168" s="594">
        <v>81.150000000000006</v>
      </c>
      <c r="I1168" s="573">
        <f>+E1168+F1168+G1168+H1168</f>
        <v>811.51</v>
      </c>
      <c r="J1168" s="574">
        <f>I1168*C1168</f>
        <v>1623.02</v>
      </c>
      <c r="K1168" s="575"/>
    </row>
    <row r="1169" spans="1:11" s="4" customFormat="1" x14ac:dyDescent="0.2">
      <c r="A1169" s="41"/>
      <c r="B1169" s="2"/>
      <c r="C1169" s="835"/>
      <c r="D1169" s="594"/>
      <c r="E1169" s="598"/>
      <c r="F1169" s="598"/>
      <c r="G1169" s="598"/>
      <c r="H1169" s="572"/>
      <c r="I1169" s="599"/>
      <c r="J1169" s="600"/>
      <c r="K1169" s="575"/>
    </row>
    <row r="1170" spans="1:11" s="4" customFormat="1" x14ac:dyDescent="0.2">
      <c r="A1170" s="41" t="s">
        <v>101</v>
      </c>
      <c r="B1170" s="2" t="s">
        <v>1795</v>
      </c>
      <c r="C1170" s="835">
        <v>1</v>
      </c>
      <c r="D1170" s="594" t="s">
        <v>199</v>
      </c>
      <c r="E1170" s="572">
        <v>589.86</v>
      </c>
      <c r="F1170" s="597">
        <v>42.13</v>
      </c>
      <c r="G1170" s="597">
        <v>126.4</v>
      </c>
      <c r="H1170" s="594">
        <v>84.27</v>
      </c>
      <c r="I1170" s="573">
        <f>+E1170+F1170+G1170+H1170</f>
        <v>842.66</v>
      </c>
      <c r="J1170" s="574">
        <f>I1170*C1170</f>
        <v>842.66</v>
      </c>
      <c r="K1170" s="575"/>
    </row>
    <row r="1171" spans="1:11" s="4" customFormat="1" x14ac:dyDescent="0.2">
      <c r="A1171" s="41"/>
      <c r="B1171" s="2"/>
      <c r="C1171" s="835"/>
      <c r="D1171" s="594"/>
      <c r="E1171" s="598"/>
      <c r="F1171" s="598"/>
      <c r="G1171" s="598"/>
      <c r="H1171" s="572"/>
      <c r="I1171" s="599"/>
      <c r="J1171" s="600"/>
      <c r="K1171" s="575"/>
    </row>
    <row r="1172" spans="1:11" s="4" customFormat="1" x14ac:dyDescent="0.2">
      <c r="A1172" s="41" t="s">
        <v>103</v>
      </c>
      <c r="B1172" s="2" t="s">
        <v>1796</v>
      </c>
      <c r="C1172" s="835">
        <v>1</v>
      </c>
      <c r="D1172" s="594" t="s">
        <v>199</v>
      </c>
      <c r="E1172" s="572">
        <v>610.91999999999996</v>
      </c>
      <c r="F1172" s="597">
        <v>43.64</v>
      </c>
      <c r="G1172" s="597">
        <v>130.91</v>
      </c>
      <c r="H1172" s="594">
        <v>87.27</v>
      </c>
      <c r="I1172" s="573">
        <f>+E1172+F1172+G1172+H1172</f>
        <v>872.74</v>
      </c>
      <c r="J1172" s="574">
        <f>I1172*C1172</f>
        <v>872.74</v>
      </c>
      <c r="K1172" s="575"/>
    </row>
    <row r="1173" spans="1:11" s="4" customFormat="1" x14ac:dyDescent="0.2">
      <c r="A1173" s="41"/>
      <c r="B1173" s="2"/>
      <c r="C1173" s="835"/>
      <c r="D1173" s="594"/>
      <c r="E1173" s="598"/>
      <c r="F1173" s="598"/>
      <c r="G1173" s="598"/>
      <c r="H1173" s="572"/>
      <c r="I1173" s="599"/>
      <c r="J1173" s="600"/>
      <c r="K1173" s="575"/>
    </row>
    <row r="1174" spans="1:11" s="4" customFormat="1" x14ac:dyDescent="0.2">
      <c r="A1174" s="41" t="s">
        <v>105</v>
      </c>
      <c r="B1174" s="2" t="s">
        <v>1797</v>
      </c>
      <c r="C1174" s="835">
        <v>1</v>
      </c>
      <c r="D1174" s="594" t="s">
        <v>199</v>
      </c>
      <c r="E1174" s="572">
        <v>617.80999999999995</v>
      </c>
      <c r="F1174" s="597">
        <v>44.13</v>
      </c>
      <c r="G1174" s="597">
        <v>132.38999999999999</v>
      </c>
      <c r="H1174" s="594">
        <v>88.26</v>
      </c>
      <c r="I1174" s="573">
        <f>+E1174+F1174+G1174+H1174</f>
        <v>882.59</v>
      </c>
      <c r="J1174" s="574">
        <f>I1174*C1174</f>
        <v>882.59</v>
      </c>
      <c r="K1174" s="575"/>
    </row>
    <row r="1175" spans="1:11" s="4" customFormat="1" x14ac:dyDescent="0.2">
      <c r="A1175" s="41"/>
      <c r="B1175" s="2"/>
      <c r="C1175" s="835"/>
      <c r="D1175" s="594"/>
      <c r="E1175" s="598"/>
      <c r="F1175" s="598"/>
      <c r="G1175" s="598"/>
      <c r="H1175" s="572"/>
      <c r="I1175" s="599"/>
      <c r="J1175" s="600"/>
      <c r="K1175" s="575"/>
    </row>
    <row r="1176" spans="1:11" s="4" customFormat="1" x14ac:dyDescent="0.2">
      <c r="A1176" s="41" t="s">
        <v>107</v>
      </c>
      <c r="B1176" s="2" t="s">
        <v>1798</v>
      </c>
      <c r="C1176" s="835">
        <v>2</v>
      </c>
      <c r="D1176" s="594" t="s">
        <v>199</v>
      </c>
      <c r="E1176" s="572">
        <v>524.44000000000005</v>
      </c>
      <c r="F1176" s="597">
        <v>37.46</v>
      </c>
      <c r="G1176" s="597">
        <v>112.38</v>
      </c>
      <c r="H1176" s="594">
        <v>74.92</v>
      </c>
      <c r="I1176" s="573">
        <f>+E1176+F1176+G1176+H1176</f>
        <v>749.2</v>
      </c>
      <c r="J1176" s="574">
        <f>I1176*C1176</f>
        <v>1498.4</v>
      </c>
      <c r="K1176" s="575"/>
    </row>
    <row r="1177" spans="1:11" s="4" customFormat="1" hidden="1" x14ac:dyDescent="0.2">
      <c r="A1177" s="41"/>
      <c r="B1177" s="2"/>
      <c r="C1177" s="835"/>
      <c r="D1177" s="594"/>
      <c r="E1177" s="598"/>
      <c r="F1177" s="598"/>
      <c r="G1177" s="598"/>
      <c r="H1177" s="572"/>
      <c r="I1177" s="599"/>
      <c r="J1177" s="600"/>
      <c r="K1177" s="575"/>
    </row>
    <row r="1178" spans="1:11" s="4" customFormat="1" x14ac:dyDescent="0.2">
      <c r="A1178" s="41" t="s">
        <v>109</v>
      </c>
      <c r="B1178" s="2" t="s">
        <v>1799</v>
      </c>
      <c r="C1178" s="835">
        <v>1</v>
      </c>
      <c r="D1178" s="594" t="s">
        <v>199</v>
      </c>
      <c r="E1178" s="572">
        <v>559.29999999999995</v>
      </c>
      <c r="F1178" s="597">
        <v>39.950000000000003</v>
      </c>
      <c r="G1178" s="597">
        <v>119.85</v>
      </c>
      <c r="H1178" s="594">
        <v>79.900000000000006</v>
      </c>
      <c r="I1178" s="573">
        <f>+E1178+F1178+G1178+H1178</f>
        <v>799</v>
      </c>
      <c r="J1178" s="574">
        <f>I1178*C1178</f>
        <v>799</v>
      </c>
      <c r="K1178" s="575"/>
    </row>
    <row r="1179" spans="1:11" s="4" customFormat="1" hidden="1" x14ac:dyDescent="0.2">
      <c r="A1179" s="41"/>
      <c r="B1179" s="2"/>
      <c r="C1179" s="835"/>
      <c r="D1179" s="594"/>
      <c r="E1179" s="598"/>
      <c r="F1179" s="598"/>
      <c r="G1179" s="598"/>
      <c r="H1179" s="572"/>
      <c r="I1179" s="599"/>
      <c r="J1179" s="600"/>
      <c r="K1179" s="575"/>
    </row>
    <row r="1180" spans="1:11" s="4" customFormat="1" ht="11.25" customHeight="1" x14ac:dyDescent="0.2">
      <c r="A1180" s="41"/>
      <c r="B1180" s="2"/>
      <c r="C1180" s="835"/>
      <c r="D1180" s="594"/>
      <c r="E1180" s="598"/>
      <c r="F1180" s="598"/>
      <c r="G1180" s="598"/>
      <c r="H1180" s="572"/>
      <c r="I1180" s="599"/>
      <c r="J1180" s="600"/>
      <c r="K1180" s="575"/>
    </row>
    <row r="1181" spans="1:11" s="4" customFormat="1" ht="12" customHeight="1" x14ac:dyDescent="0.2">
      <c r="A1181" s="41"/>
      <c r="B1181" s="2"/>
      <c r="C1181" s="835"/>
      <c r="D1181" s="594"/>
      <c r="E1181" s="598"/>
      <c r="F1181" s="598"/>
      <c r="G1181" s="598"/>
      <c r="H1181" s="572"/>
      <c r="I1181" s="599"/>
      <c r="J1181" s="600"/>
      <c r="K1181" s="575"/>
    </row>
    <row r="1182" spans="1:11" s="4" customFormat="1" ht="15.75" thickBot="1" x14ac:dyDescent="0.3">
      <c r="A1182" s="291"/>
      <c r="B1182" s="32" t="s">
        <v>111</v>
      </c>
      <c r="C1182" s="836"/>
      <c r="D1182" s="601"/>
      <c r="E1182" s="602"/>
      <c r="F1182" s="602"/>
      <c r="G1182" s="602"/>
      <c r="H1182" s="603"/>
      <c r="I1182" s="604"/>
      <c r="J1182" s="604">
        <f>SUM(J1145:J1180)</f>
        <v>31683.279999999999</v>
      </c>
      <c r="K1182" s="575">
        <v>32</v>
      </c>
    </row>
    <row r="1183" spans="1:11" s="4" customFormat="1" ht="15.75" thickTop="1" x14ac:dyDescent="0.2">
      <c r="A1183" s="41"/>
      <c r="B1183" s="29"/>
      <c r="C1183" s="835"/>
      <c r="D1183" s="594"/>
      <c r="E1183" s="598"/>
      <c r="F1183" s="598"/>
      <c r="G1183" s="598"/>
      <c r="H1183" s="572"/>
      <c r="I1183" s="599"/>
      <c r="J1183" s="600"/>
      <c r="K1183" s="575"/>
    </row>
    <row r="1184" spans="1:11" s="4" customFormat="1" ht="15" x14ac:dyDescent="0.2">
      <c r="A1184" s="41"/>
      <c r="B1184" s="287" t="s">
        <v>1661</v>
      </c>
      <c r="C1184" s="835"/>
      <c r="D1184" s="594"/>
      <c r="E1184" s="598"/>
      <c r="F1184" s="598"/>
      <c r="G1184" s="598"/>
      <c r="H1184" s="572"/>
      <c r="I1184" s="599"/>
      <c r="J1184" s="600"/>
      <c r="K1184" s="575"/>
    </row>
    <row r="1185" spans="1:11" s="4" customFormat="1" x14ac:dyDescent="0.2">
      <c r="A1185" s="41"/>
      <c r="B1185" s="77"/>
      <c r="C1185" s="835"/>
      <c r="D1185" s="594"/>
      <c r="E1185" s="598"/>
      <c r="F1185" s="598"/>
      <c r="G1185" s="598"/>
      <c r="H1185" s="572"/>
      <c r="I1185" s="599"/>
      <c r="J1185" s="600"/>
      <c r="K1185" s="575"/>
    </row>
    <row r="1186" spans="1:11" s="4" customFormat="1" x14ac:dyDescent="0.2">
      <c r="A1186" s="41"/>
      <c r="B1186" s="30" t="s">
        <v>1662</v>
      </c>
      <c r="C1186" s="835"/>
      <c r="D1186" s="594"/>
      <c r="E1186" s="598"/>
      <c r="F1186" s="598"/>
      <c r="G1186" s="598"/>
      <c r="H1186" s="572"/>
      <c r="I1186" s="599"/>
      <c r="J1186" s="600"/>
      <c r="K1186" s="575"/>
    </row>
    <row r="1187" spans="1:11" s="4" customFormat="1" x14ac:dyDescent="0.2">
      <c r="A1187" s="41"/>
      <c r="B1187" s="30"/>
      <c r="C1187" s="835"/>
      <c r="D1187" s="594"/>
      <c r="E1187" s="598"/>
      <c r="F1187" s="598"/>
      <c r="G1187" s="598"/>
      <c r="H1187" s="572"/>
      <c r="I1187" s="599"/>
      <c r="J1187" s="600"/>
      <c r="K1187" s="575"/>
    </row>
    <row r="1188" spans="1:11" s="4" customFormat="1" ht="42.75" x14ac:dyDescent="0.2">
      <c r="A1188" s="41"/>
      <c r="B1188" s="30" t="s">
        <v>1772</v>
      </c>
      <c r="C1188" s="835"/>
      <c r="D1188" s="594"/>
      <c r="E1188" s="598"/>
      <c r="F1188" s="598"/>
      <c r="G1188" s="598"/>
      <c r="H1188" s="572"/>
      <c r="I1188" s="599"/>
      <c r="J1188" s="600"/>
      <c r="K1188" s="575"/>
    </row>
    <row r="1189" spans="1:11" s="4" customFormat="1" x14ac:dyDescent="0.2">
      <c r="A1189" s="41"/>
      <c r="B1189" s="2"/>
      <c r="C1189" s="835"/>
      <c r="D1189" s="594"/>
      <c r="E1189" s="598"/>
      <c r="F1189" s="598"/>
      <c r="G1189" s="598"/>
      <c r="H1189" s="572"/>
      <c r="I1189" s="599"/>
      <c r="J1189" s="600"/>
      <c r="K1189" s="575"/>
    </row>
    <row r="1190" spans="1:11" s="4" customFormat="1" x14ac:dyDescent="0.2">
      <c r="A1190" s="41" t="s">
        <v>77</v>
      </c>
      <c r="B1190" s="2" t="s">
        <v>1800</v>
      </c>
      <c r="C1190" s="835">
        <v>2</v>
      </c>
      <c r="D1190" s="594" t="s">
        <v>199</v>
      </c>
      <c r="E1190" s="572">
        <v>583.29</v>
      </c>
      <c r="F1190" s="597">
        <v>41.66</v>
      </c>
      <c r="G1190" s="597">
        <v>124.99</v>
      </c>
      <c r="H1190" s="594">
        <v>83.33</v>
      </c>
      <c r="I1190" s="573">
        <f>+E1190+F1190+G1190+H1190</f>
        <v>833.27</v>
      </c>
      <c r="J1190" s="574">
        <f>I1190*C1190</f>
        <v>1666.54</v>
      </c>
      <c r="K1190" s="575"/>
    </row>
    <row r="1191" spans="1:11" s="4" customFormat="1" x14ac:dyDescent="0.2">
      <c r="A1191" s="41"/>
      <c r="B1191" s="2"/>
      <c r="C1191" s="835"/>
      <c r="D1191" s="594"/>
      <c r="E1191" s="598"/>
      <c r="F1191" s="598"/>
      <c r="G1191" s="598"/>
      <c r="H1191" s="572"/>
      <c r="I1191" s="599"/>
      <c r="J1191" s="600"/>
      <c r="K1191" s="575"/>
    </row>
    <row r="1192" spans="1:11" s="4" customFormat="1" x14ac:dyDescent="0.2">
      <c r="A1192" s="41" t="s">
        <v>78</v>
      </c>
      <c r="B1192" s="2" t="s">
        <v>1801</v>
      </c>
      <c r="C1192" s="835">
        <v>2</v>
      </c>
      <c r="D1192" s="594" t="s">
        <v>199</v>
      </c>
      <c r="E1192" s="572">
        <v>518.54999999999995</v>
      </c>
      <c r="F1192" s="597">
        <v>37.04</v>
      </c>
      <c r="G1192" s="597">
        <v>111.12</v>
      </c>
      <c r="H1192" s="594">
        <v>74.08</v>
      </c>
      <c r="I1192" s="573">
        <f>+E1192+F1192+G1192+H1192</f>
        <v>740.79</v>
      </c>
      <c r="J1192" s="574">
        <f>I1192*C1192</f>
        <v>1481.58</v>
      </c>
      <c r="K1192" s="575"/>
    </row>
    <row r="1193" spans="1:11" s="4" customFormat="1" x14ac:dyDescent="0.2">
      <c r="A1193" s="41"/>
      <c r="B1193" s="2"/>
      <c r="C1193" s="835"/>
      <c r="D1193" s="594"/>
      <c r="E1193" s="598"/>
      <c r="F1193" s="598"/>
      <c r="G1193" s="598"/>
      <c r="H1193" s="572"/>
      <c r="I1193" s="599"/>
      <c r="J1193" s="600"/>
      <c r="K1193" s="575"/>
    </row>
    <row r="1194" spans="1:11" s="4" customFormat="1" x14ac:dyDescent="0.2">
      <c r="A1194" s="41" t="s">
        <v>79</v>
      </c>
      <c r="B1194" s="2" t="s">
        <v>1802</v>
      </c>
      <c r="C1194" s="835">
        <v>1</v>
      </c>
      <c r="D1194" s="594" t="s">
        <v>199</v>
      </c>
      <c r="E1194" s="572">
        <v>571.75</v>
      </c>
      <c r="F1194" s="597">
        <v>40.840000000000003</v>
      </c>
      <c r="G1194" s="597">
        <v>122.52</v>
      </c>
      <c r="H1194" s="594">
        <v>81.680000000000007</v>
      </c>
      <c r="I1194" s="573">
        <f>+E1194+F1194+G1194+H1194</f>
        <v>816.79</v>
      </c>
      <c r="J1194" s="574">
        <f>I1194*C1194</f>
        <v>816.79</v>
      </c>
      <c r="K1194" s="575"/>
    </row>
    <row r="1195" spans="1:11" s="4" customFormat="1" x14ac:dyDescent="0.2">
      <c r="A1195" s="41"/>
      <c r="B1195" s="2"/>
      <c r="C1195" s="835"/>
      <c r="D1195" s="594"/>
      <c r="E1195" s="598"/>
      <c r="F1195" s="598"/>
      <c r="G1195" s="598"/>
      <c r="H1195" s="572"/>
      <c r="I1195" s="599"/>
      <c r="J1195" s="600"/>
      <c r="K1195" s="575"/>
    </row>
    <row r="1196" spans="1:11" s="4" customFormat="1" x14ac:dyDescent="0.2">
      <c r="A1196" s="41" t="s">
        <v>80</v>
      </c>
      <c r="B1196" s="2" t="s">
        <v>1803</v>
      </c>
      <c r="C1196" s="835">
        <v>1</v>
      </c>
      <c r="D1196" s="594" t="s">
        <v>199</v>
      </c>
      <c r="E1196" s="572">
        <v>589.86</v>
      </c>
      <c r="F1196" s="597">
        <v>42.13</v>
      </c>
      <c r="G1196" s="597">
        <v>126.4</v>
      </c>
      <c r="H1196" s="594">
        <v>84.27</v>
      </c>
      <c r="I1196" s="573">
        <f>+E1196+F1196+G1196+H1196</f>
        <v>842.66</v>
      </c>
      <c r="J1196" s="574">
        <f>I1196*C1196</f>
        <v>842.66</v>
      </c>
      <c r="K1196" s="575"/>
    </row>
    <row r="1197" spans="1:11" s="4" customFormat="1" x14ac:dyDescent="0.2">
      <c r="A1197" s="41"/>
      <c r="B1197" s="2"/>
      <c r="C1197" s="835"/>
      <c r="D1197" s="594"/>
      <c r="E1197" s="598"/>
      <c r="F1197" s="598"/>
      <c r="G1197" s="598"/>
      <c r="H1197" s="572"/>
      <c r="I1197" s="599"/>
      <c r="J1197" s="600"/>
      <c r="K1197" s="575"/>
    </row>
    <row r="1198" spans="1:11" s="4" customFormat="1" x14ac:dyDescent="0.2">
      <c r="A1198" s="41" t="s">
        <v>81</v>
      </c>
      <c r="B1198" s="2" t="s">
        <v>1804</v>
      </c>
      <c r="C1198" s="835">
        <v>1</v>
      </c>
      <c r="D1198" s="594" t="s">
        <v>199</v>
      </c>
      <c r="E1198" s="572">
        <v>607.45000000000005</v>
      </c>
      <c r="F1198" s="597">
        <v>43.39</v>
      </c>
      <c r="G1198" s="597">
        <v>130.16999999999999</v>
      </c>
      <c r="H1198" s="594">
        <v>86.78</v>
      </c>
      <c r="I1198" s="573">
        <f>+E1198+F1198+G1198+H1198</f>
        <v>867.79</v>
      </c>
      <c r="J1198" s="574">
        <f>I1198*C1198</f>
        <v>867.79</v>
      </c>
      <c r="K1198" s="575"/>
    </row>
    <row r="1199" spans="1:11" s="4" customFormat="1" x14ac:dyDescent="0.2">
      <c r="A1199" s="41"/>
      <c r="B1199" s="2"/>
      <c r="C1199" s="835"/>
      <c r="D1199" s="594"/>
      <c r="E1199" s="598"/>
      <c r="F1199" s="598"/>
      <c r="G1199" s="598"/>
      <c r="H1199" s="572"/>
      <c r="I1199" s="599"/>
      <c r="J1199" s="600"/>
      <c r="K1199" s="575"/>
    </row>
    <row r="1200" spans="1:11" s="4" customFormat="1" x14ac:dyDescent="0.2">
      <c r="A1200" s="41" t="s">
        <v>92</v>
      </c>
      <c r="B1200" s="2" t="s">
        <v>1805</v>
      </c>
      <c r="C1200" s="835">
        <v>17</v>
      </c>
      <c r="D1200" s="594" t="s">
        <v>199</v>
      </c>
      <c r="E1200" s="572">
        <v>616.09</v>
      </c>
      <c r="F1200" s="597">
        <v>44.01</v>
      </c>
      <c r="G1200" s="597">
        <v>132.02000000000001</v>
      </c>
      <c r="H1200" s="594">
        <v>88.01</v>
      </c>
      <c r="I1200" s="573">
        <f>+E1200+F1200+G1200+H1200</f>
        <v>880.13</v>
      </c>
      <c r="J1200" s="574">
        <f>I1200*C1200</f>
        <v>14962.21</v>
      </c>
      <c r="K1200" s="575"/>
    </row>
    <row r="1201" spans="1:11" s="4" customFormat="1" x14ac:dyDescent="0.2">
      <c r="A1201" s="41"/>
      <c r="B1201" s="2"/>
      <c r="C1201" s="835"/>
      <c r="D1201" s="594"/>
      <c r="E1201" s="598"/>
      <c r="F1201" s="598"/>
      <c r="G1201" s="598"/>
      <c r="H1201" s="572"/>
      <c r="I1201" s="599"/>
      <c r="J1201" s="600"/>
      <c r="K1201" s="575"/>
    </row>
    <row r="1202" spans="1:11" s="4" customFormat="1" x14ac:dyDescent="0.2">
      <c r="A1202" s="41" t="s">
        <v>94</v>
      </c>
      <c r="B1202" s="2" t="s">
        <v>1806</v>
      </c>
      <c r="C1202" s="835">
        <v>1</v>
      </c>
      <c r="D1202" s="594" t="s">
        <v>199</v>
      </c>
      <c r="E1202" s="572">
        <v>704.13</v>
      </c>
      <c r="F1202" s="597">
        <v>50.29</v>
      </c>
      <c r="G1202" s="597">
        <v>150.88</v>
      </c>
      <c r="H1202" s="594">
        <v>100.59</v>
      </c>
      <c r="I1202" s="573">
        <f>+E1202+F1202+G1202+H1202</f>
        <v>1005.89</v>
      </c>
      <c r="J1202" s="574">
        <f>I1202*C1202</f>
        <v>1005.89</v>
      </c>
      <c r="K1202" s="575"/>
    </row>
    <row r="1203" spans="1:11" s="4" customFormat="1" x14ac:dyDescent="0.2">
      <c r="A1203" s="41"/>
      <c r="B1203" s="2"/>
      <c r="C1203" s="835"/>
      <c r="D1203" s="594"/>
      <c r="E1203" s="598"/>
      <c r="F1203" s="598"/>
      <c r="G1203" s="598"/>
      <c r="H1203" s="572"/>
      <c r="I1203" s="599"/>
      <c r="J1203" s="600"/>
      <c r="K1203" s="575"/>
    </row>
    <row r="1204" spans="1:11" s="4" customFormat="1" x14ac:dyDescent="0.2">
      <c r="A1204" s="41" t="s">
        <v>96</v>
      </c>
      <c r="B1204" s="2" t="s">
        <v>1807</v>
      </c>
      <c r="C1204" s="835">
        <v>2</v>
      </c>
      <c r="D1204" s="594" t="s">
        <v>199</v>
      </c>
      <c r="E1204" s="572">
        <v>558.03</v>
      </c>
      <c r="F1204" s="597">
        <v>39.86</v>
      </c>
      <c r="G1204" s="597">
        <v>119.58</v>
      </c>
      <c r="H1204" s="594">
        <v>79.72</v>
      </c>
      <c r="I1204" s="573">
        <f>+E1204+F1204+G1204+H1204</f>
        <v>797.19</v>
      </c>
      <c r="J1204" s="574">
        <f>I1204*C1204</f>
        <v>1594.38</v>
      </c>
      <c r="K1204" s="575"/>
    </row>
    <row r="1205" spans="1:11" s="4" customFormat="1" x14ac:dyDescent="0.2">
      <c r="A1205" s="41"/>
      <c r="B1205" s="2"/>
      <c r="C1205" s="835"/>
      <c r="D1205" s="594"/>
      <c r="E1205" s="598"/>
      <c r="F1205" s="598"/>
      <c r="G1205" s="598"/>
      <c r="H1205" s="572"/>
      <c r="I1205" s="599"/>
      <c r="J1205" s="600"/>
      <c r="K1205" s="575"/>
    </row>
    <row r="1206" spans="1:11" s="4" customFormat="1" x14ac:dyDescent="0.2">
      <c r="A1206" s="41" t="s">
        <v>99</v>
      </c>
      <c r="B1206" s="2" t="s">
        <v>1808</v>
      </c>
      <c r="C1206" s="835">
        <v>1</v>
      </c>
      <c r="D1206" s="594" t="s">
        <v>199</v>
      </c>
      <c r="E1206" s="572">
        <v>587.48</v>
      </c>
      <c r="F1206" s="597">
        <v>41.96</v>
      </c>
      <c r="G1206" s="597">
        <v>125.89</v>
      </c>
      <c r="H1206" s="594">
        <v>83.93</v>
      </c>
      <c r="I1206" s="573">
        <f>+E1206+F1206+G1206+H1206</f>
        <v>839.26</v>
      </c>
      <c r="J1206" s="574">
        <f>I1206*C1206</f>
        <v>839.26</v>
      </c>
      <c r="K1206" s="575"/>
    </row>
    <row r="1207" spans="1:11" s="4" customFormat="1" x14ac:dyDescent="0.2">
      <c r="A1207" s="41"/>
      <c r="B1207" s="2"/>
      <c r="C1207" s="835"/>
      <c r="D1207" s="594"/>
      <c r="E1207" s="598"/>
      <c r="F1207" s="598"/>
      <c r="G1207" s="598"/>
      <c r="H1207" s="572"/>
      <c r="I1207" s="599"/>
      <c r="J1207" s="600"/>
      <c r="K1207" s="575"/>
    </row>
    <row r="1208" spans="1:11" s="4" customFormat="1" x14ac:dyDescent="0.2">
      <c r="A1208" s="41" t="s">
        <v>101</v>
      </c>
      <c r="B1208" s="2" t="s">
        <v>1809</v>
      </c>
      <c r="C1208" s="835">
        <v>1</v>
      </c>
      <c r="D1208" s="594" t="s">
        <v>199</v>
      </c>
      <c r="E1208" s="572">
        <v>583.89</v>
      </c>
      <c r="F1208" s="597">
        <v>41.71</v>
      </c>
      <c r="G1208" s="597">
        <v>125.12</v>
      </c>
      <c r="H1208" s="594">
        <v>83.41</v>
      </c>
      <c r="I1208" s="573">
        <f>+E1208+F1208+G1208+H1208</f>
        <v>834.13</v>
      </c>
      <c r="J1208" s="574">
        <f>I1208*C1208</f>
        <v>834.13</v>
      </c>
      <c r="K1208" s="575"/>
    </row>
    <row r="1209" spans="1:11" s="4" customFormat="1" x14ac:dyDescent="0.2">
      <c r="A1209" s="41"/>
      <c r="B1209" s="2"/>
      <c r="C1209" s="835"/>
      <c r="D1209" s="594"/>
      <c r="E1209" s="598"/>
      <c r="F1209" s="598"/>
      <c r="G1209" s="598"/>
      <c r="H1209" s="572"/>
      <c r="I1209" s="599"/>
      <c r="J1209" s="600"/>
      <c r="K1209" s="575"/>
    </row>
    <row r="1210" spans="1:11" s="4" customFormat="1" x14ac:dyDescent="0.2">
      <c r="A1210" s="41" t="s">
        <v>103</v>
      </c>
      <c r="B1210" s="2" t="s">
        <v>1810</v>
      </c>
      <c r="C1210" s="835">
        <v>4</v>
      </c>
      <c r="D1210" s="594" t="s">
        <v>199</v>
      </c>
      <c r="E1210" s="572">
        <v>568.04999999999995</v>
      </c>
      <c r="F1210" s="597">
        <v>40.58</v>
      </c>
      <c r="G1210" s="597">
        <v>121.73</v>
      </c>
      <c r="H1210" s="594">
        <v>81.150000000000006</v>
      </c>
      <c r="I1210" s="573">
        <f>+E1210+F1210+G1210+H1210</f>
        <v>811.51</v>
      </c>
      <c r="J1210" s="574">
        <f>I1210*C1210</f>
        <v>3246.04</v>
      </c>
      <c r="K1210" s="575"/>
    </row>
    <row r="1211" spans="1:11" s="4" customFormat="1" x14ac:dyDescent="0.2">
      <c r="A1211" s="41"/>
      <c r="B1211" s="2"/>
      <c r="C1211" s="835"/>
      <c r="D1211" s="594"/>
      <c r="E1211" s="598"/>
      <c r="F1211" s="598"/>
      <c r="G1211" s="598"/>
      <c r="H1211" s="572"/>
      <c r="I1211" s="599"/>
      <c r="J1211" s="600"/>
      <c r="K1211" s="575"/>
    </row>
    <row r="1212" spans="1:11" s="4" customFormat="1" x14ac:dyDescent="0.2">
      <c r="A1212" s="41" t="s">
        <v>105</v>
      </c>
      <c r="B1212" s="2" t="s">
        <v>1811</v>
      </c>
      <c r="C1212" s="835">
        <v>8</v>
      </c>
      <c r="D1212" s="594" t="s">
        <v>199</v>
      </c>
      <c r="E1212" s="572">
        <v>589.86</v>
      </c>
      <c r="F1212" s="597">
        <v>42.13</v>
      </c>
      <c r="G1212" s="597">
        <v>126.4</v>
      </c>
      <c r="H1212" s="594">
        <v>84.27</v>
      </c>
      <c r="I1212" s="573">
        <f>+E1212+F1212+G1212+H1212</f>
        <v>842.66</v>
      </c>
      <c r="J1212" s="574">
        <f>I1212*C1212</f>
        <v>6741.28</v>
      </c>
      <c r="K1212" s="575"/>
    </row>
    <row r="1213" spans="1:11" s="4" customFormat="1" hidden="1" x14ac:dyDescent="0.2">
      <c r="A1213" s="41"/>
      <c r="B1213" s="2"/>
      <c r="C1213" s="835"/>
      <c r="D1213" s="594"/>
      <c r="E1213" s="598"/>
      <c r="F1213" s="598"/>
      <c r="G1213" s="598"/>
      <c r="H1213" s="572"/>
      <c r="I1213" s="599"/>
      <c r="J1213" s="600"/>
      <c r="K1213" s="575"/>
    </row>
    <row r="1214" spans="1:11" s="4" customFormat="1" hidden="1" x14ac:dyDescent="0.2">
      <c r="A1214" s="41"/>
      <c r="B1214" s="2"/>
      <c r="C1214" s="835"/>
      <c r="D1214" s="594"/>
      <c r="E1214" s="598"/>
      <c r="F1214" s="598"/>
      <c r="G1214" s="598"/>
      <c r="H1214" s="572"/>
      <c r="I1214" s="599"/>
      <c r="J1214" s="600"/>
      <c r="K1214" s="575"/>
    </row>
    <row r="1215" spans="1:11" s="4" customFormat="1" hidden="1" x14ac:dyDescent="0.2">
      <c r="A1215" s="41"/>
      <c r="B1215" s="2"/>
      <c r="C1215" s="835"/>
      <c r="D1215" s="594"/>
      <c r="E1215" s="598"/>
      <c r="F1215" s="598"/>
      <c r="G1215" s="598"/>
      <c r="H1215" s="572"/>
      <c r="I1215" s="599"/>
      <c r="J1215" s="600"/>
      <c r="K1215" s="575"/>
    </row>
    <row r="1216" spans="1:11" s="4" customFormat="1" x14ac:dyDescent="0.2">
      <c r="A1216" s="41"/>
      <c r="B1216" s="2"/>
      <c r="C1216" s="835"/>
      <c r="D1216" s="594"/>
      <c r="E1216" s="598"/>
      <c r="F1216" s="598"/>
      <c r="G1216" s="598"/>
      <c r="H1216" s="572"/>
      <c r="I1216" s="599"/>
      <c r="J1216" s="600"/>
      <c r="K1216" s="575"/>
    </row>
    <row r="1217" spans="1:11" s="4" customFormat="1" x14ac:dyDescent="0.2">
      <c r="A1217" s="41"/>
      <c r="B1217" s="2"/>
      <c r="C1217" s="835"/>
      <c r="D1217" s="594"/>
      <c r="E1217" s="598"/>
      <c r="F1217" s="598"/>
      <c r="G1217" s="598"/>
      <c r="H1217" s="572"/>
      <c r="I1217" s="599"/>
      <c r="J1217" s="600"/>
      <c r="K1217" s="575"/>
    </row>
    <row r="1218" spans="1:11" s="4" customFormat="1" ht="18.75" customHeight="1" x14ac:dyDescent="0.2">
      <c r="A1218" s="41"/>
      <c r="B1218" s="2"/>
      <c r="C1218" s="835"/>
      <c r="D1218" s="594"/>
      <c r="E1218" s="598"/>
      <c r="F1218" s="598"/>
      <c r="G1218" s="598"/>
      <c r="H1218" s="572"/>
      <c r="I1218" s="599"/>
      <c r="J1218" s="600"/>
      <c r="K1218" s="575"/>
    </row>
    <row r="1219" spans="1:11" s="4" customFormat="1" ht="14.25" customHeight="1" x14ac:dyDescent="0.2">
      <c r="A1219" s="41"/>
      <c r="B1219" s="2"/>
      <c r="C1219" s="835"/>
      <c r="D1219" s="594"/>
      <c r="E1219" s="598"/>
      <c r="F1219" s="598"/>
      <c r="G1219" s="598"/>
      <c r="H1219" s="572"/>
      <c r="I1219" s="599"/>
      <c r="J1219" s="600"/>
      <c r="K1219" s="575"/>
    </row>
    <row r="1220" spans="1:11" s="4" customFormat="1" ht="15.75" thickBot="1" x14ac:dyDescent="0.3">
      <c r="A1220" s="290"/>
      <c r="B1220" s="32" t="s">
        <v>111</v>
      </c>
      <c r="C1220" s="836"/>
      <c r="D1220" s="601"/>
      <c r="E1220" s="602"/>
      <c r="F1220" s="602"/>
      <c r="G1220" s="602"/>
      <c r="H1220" s="603"/>
      <c r="I1220" s="604"/>
      <c r="J1220" s="604">
        <f>SUM(J1183:J1218)</f>
        <v>34898.550000000003</v>
      </c>
      <c r="K1220" s="575">
        <v>33</v>
      </c>
    </row>
    <row r="1221" spans="1:11" s="4" customFormat="1" ht="15.75" thickTop="1" x14ac:dyDescent="0.2">
      <c r="A1221" s="28"/>
      <c r="B1221" s="29"/>
      <c r="C1221" s="835"/>
      <c r="D1221" s="594"/>
      <c r="E1221" s="598"/>
      <c r="F1221" s="598"/>
      <c r="G1221" s="598"/>
      <c r="H1221" s="572"/>
      <c r="I1221" s="599"/>
      <c r="J1221" s="600"/>
      <c r="K1221" s="575"/>
    </row>
    <row r="1222" spans="1:11" s="4" customFormat="1" ht="15" x14ac:dyDescent="0.2">
      <c r="A1222" s="28"/>
      <c r="B1222" s="287" t="s">
        <v>1661</v>
      </c>
      <c r="C1222" s="835"/>
      <c r="D1222" s="594"/>
      <c r="E1222" s="598"/>
      <c r="F1222" s="598"/>
      <c r="G1222" s="598"/>
      <c r="H1222" s="572"/>
      <c r="I1222" s="599"/>
      <c r="J1222" s="600"/>
      <c r="K1222" s="575"/>
    </row>
    <row r="1223" spans="1:11" s="4" customFormat="1" x14ac:dyDescent="0.2">
      <c r="A1223" s="28"/>
      <c r="B1223" s="77"/>
      <c r="C1223" s="835"/>
      <c r="D1223" s="594"/>
      <c r="E1223" s="598"/>
      <c r="F1223" s="598"/>
      <c r="G1223" s="598"/>
      <c r="H1223" s="572"/>
      <c r="I1223" s="599"/>
      <c r="J1223" s="600"/>
      <c r="K1223" s="575"/>
    </row>
    <row r="1224" spans="1:11" s="4" customFormat="1" x14ac:dyDescent="0.2">
      <c r="A1224" s="28"/>
      <c r="B1224" s="30" t="s">
        <v>1662</v>
      </c>
      <c r="C1224" s="835"/>
      <c r="D1224" s="594"/>
      <c r="E1224" s="598"/>
      <c r="F1224" s="598"/>
      <c r="G1224" s="598"/>
      <c r="H1224" s="572"/>
      <c r="I1224" s="599"/>
      <c r="J1224" s="600"/>
      <c r="K1224" s="575"/>
    </row>
    <row r="1225" spans="1:11" s="4" customFormat="1" x14ac:dyDescent="0.2">
      <c r="A1225" s="28"/>
      <c r="B1225" s="30"/>
      <c r="C1225" s="835"/>
      <c r="D1225" s="594"/>
      <c r="E1225" s="598"/>
      <c r="F1225" s="598"/>
      <c r="G1225" s="598"/>
      <c r="H1225" s="572"/>
      <c r="I1225" s="599"/>
      <c r="J1225" s="600"/>
      <c r="K1225" s="575"/>
    </row>
    <row r="1226" spans="1:11" s="4" customFormat="1" ht="42.75" x14ac:dyDescent="0.2">
      <c r="A1226" s="28"/>
      <c r="B1226" s="30" t="s">
        <v>1772</v>
      </c>
      <c r="C1226" s="835"/>
      <c r="D1226" s="594"/>
      <c r="E1226" s="598"/>
      <c r="F1226" s="598"/>
      <c r="G1226" s="598"/>
      <c r="H1226" s="572"/>
      <c r="I1226" s="599"/>
      <c r="J1226" s="600"/>
      <c r="K1226" s="575"/>
    </row>
    <row r="1227" spans="1:11" s="4" customFormat="1" x14ac:dyDescent="0.2">
      <c r="A1227" s="28"/>
      <c r="B1227" s="30"/>
      <c r="C1227" s="835"/>
      <c r="D1227" s="594"/>
      <c r="E1227" s="598"/>
      <c r="F1227" s="598"/>
      <c r="G1227" s="598"/>
      <c r="H1227" s="572"/>
      <c r="I1227" s="599"/>
      <c r="J1227" s="600"/>
      <c r="K1227" s="575"/>
    </row>
    <row r="1228" spans="1:11" s="4" customFormat="1" x14ac:dyDescent="0.2">
      <c r="A1228" s="28" t="s">
        <v>77</v>
      </c>
      <c r="B1228" s="2" t="s">
        <v>1812</v>
      </c>
      <c r="C1228" s="835">
        <v>1</v>
      </c>
      <c r="D1228" s="594" t="s">
        <v>199</v>
      </c>
      <c r="E1228" s="572">
        <v>600.46</v>
      </c>
      <c r="F1228" s="597">
        <v>42.89</v>
      </c>
      <c r="G1228" s="597">
        <v>128.66999999999999</v>
      </c>
      <c r="H1228" s="594">
        <v>85.78</v>
      </c>
      <c r="I1228" s="573">
        <f>+E1228+F1228+G1228+H1228</f>
        <v>857.8</v>
      </c>
      <c r="J1228" s="574">
        <f>I1228*C1228</f>
        <v>857.8</v>
      </c>
      <c r="K1228" s="575"/>
    </row>
    <row r="1229" spans="1:11" s="4" customFormat="1" x14ac:dyDescent="0.2">
      <c r="A1229" s="41"/>
      <c r="B1229" s="2"/>
      <c r="C1229" s="835"/>
      <c r="D1229" s="594"/>
      <c r="E1229" s="598"/>
      <c r="F1229" s="598"/>
      <c r="G1229" s="598"/>
      <c r="H1229" s="572"/>
      <c r="I1229" s="599"/>
      <c r="J1229" s="600"/>
      <c r="K1229" s="575"/>
    </row>
    <row r="1230" spans="1:11" s="4" customFormat="1" x14ac:dyDescent="0.2">
      <c r="A1230" s="41" t="s">
        <v>78</v>
      </c>
      <c r="B1230" s="2" t="s">
        <v>1813</v>
      </c>
      <c r="C1230" s="835">
        <v>1</v>
      </c>
      <c r="D1230" s="594" t="s">
        <v>199</v>
      </c>
      <c r="E1230" s="572">
        <v>610.91999999999996</v>
      </c>
      <c r="F1230" s="597">
        <v>43.64</v>
      </c>
      <c r="G1230" s="597">
        <v>130.91</v>
      </c>
      <c r="H1230" s="594">
        <v>87.27</v>
      </c>
      <c r="I1230" s="573">
        <f>+E1230+F1230+G1230+H1230</f>
        <v>872.74</v>
      </c>
      <c r="J1230" s="574">
        <f>I1230*C1230</f>
        <v>872.74</v>
      </c>
      <c r="K1230" s="575"/>
    </row>
    <row r="1231" spans="1:11" s="4" customFormat="1" x14ac:dyDescent="0.2">
      <c r="A1231" s="41"/>
      <c r="B1231" s="2"/>
      <c r="C1231" s="835"/>
      <c r="D1231" s="594"/>
      <c r="E1231" s="598"/>
      <c r="F1231" s="598"/>
      <c r="G1231" s="598"/>
      <c r="H1231" s="572"/>
      <c r="I1231" s="599"/>
      <c r="J1231" s="600"/>
      <c r="K1231" s="575"/>
    </row>
    <row r="1232" spans="1:11" s="4" customFormat="1" x14ac:dyDescent="0.2">
      <c r="A1232" s="41" t="s">
        <v>79</v>
      </c>
      <c r="B1232" s="2" t="s">
        <v>1814</v>
      </c>
      <c r="C1232" s="835">
        <v>1</v>
      </c>
      <c r="D1232" s="594" t="s">
        <v>199</v>
      </c>
      <c r="E1232" s="572">
        <v>671.5</v>
      </c>
      <c r="F1232" s="597">
        <v>47.96</v>
      </c>
      <c r="G1232" s="597">
        <v>143.88999999999999</v>
      </c>
      <c r="H1232" s="594">
        <v>95.93</v>
      </c>
      <c r="I1232" s="573">
        <f>+E1232+F1232+G1232+H1232</f>
        <v>959.28</v>
      </c>
      <c r="J1232" s="574">
        <f>I1232*C1232</f>
        <v>959.28</v>
      </c>
      <c r="K1232" s="575"/>
    </row>
    <row r="1233" spans="1:11" s="4" customFormat="1" x14ac:dyDescent="0.2">
      <c r="A1233" s="41"/>
      <c r="B1233" s="2"/>
      <c r="C1233" s="835"/>
      <c r="D1233" s="594"/>
      <c r="E1233" s="598"/>
      <c r="F1233" s="598"/>
      <c r="G1233" s="598"/>
      <c r="H1233" s="572"/>
      <c r="I1233" s="599"/>
      <c r="J1233" s="600"/>
      <c r="K1233" s="575"/>
    </row>
    <row r="1234" spans="1:11" s="4" customFormat="1" x14ac:dyDescent="0.2">
      <c r="A1234" s="41" t="s">
        <v>80</v>
      </c>
      <c r="B1234" s="2" t="s">
        <v>1815</v>
      </c>
      <c r="C1234" s="835">
        <v>1</v>
      </c>
      <c r="D1234" s="594" t="s">
        <v>199</v>
      </c>
      <c r="E1234" s="572">
        <v>617.80999999999995</v>
      </c>
      <c r="F1234" s="597">
        <v>44.13</v>
      </c>
      <c r="G1234" s="597">
        <v>132.38999999999999</v>
      </c>
      <c r="H1234" s="594">
        <v>88.26</v>
      </c>
      <c r="I1234" s="573">
        <f>+E1234+F1234+G1234+H1234</f>
        <v>882.59</v>
      </c>
      <c r="J1234" s="574">
        <f>I1234*C1234</f>
        <v>882.59</v>
      </c>
      <c r="K1234" s="575"/>
    </row>
    <row r="1235" spans="1:11" s="4" customFormat="1" x14ac:dyDescent="0.2">
      <c r="A1235" s="41"/>
      <c r="B1235" s="2"/>
      <c r="C1235" s="835"/>
      <c r="D1235" s="594"/>
      <c r="E1235" s="598"/>
      <c r="F1235" s="598"/>
      <c r="G1235" s="598"/>
      <c r="H1235" s="572"/>
      <c r="I1235" s="599"/>
      <c r="J1235" s="600"/>
      <c r="K1235" s="575"/>
    </row>
    <row r="1236" spans="1:11" s="4" customFormat="1" x14ac:dyDescent="0.2">
      <c r="A1236" s="41" t="s">
        <v>81</v>
      </c>
      <c r="B1236" s="2" t="s">
        <v>1816</v>
      </c>
      <c r="C1236" s="835">
        <v>10</v>
      </c>
      <c r="D1236" s="594" t="s">
        <v>199</v>
      </c>
      <c r="E1236" s="572">
        <v>624.66</v>
      </c>
      <c r="F1236" s="597">
        <v>44.62</v>
      </c>
      <c r="G1236" s="597">
        <v>133.86000000000001</v>
      </c>
      <c r="H1236" s="594">
        <v>89.24</v>
      </c>
      <c r="I1236" s="573">
        <f>+E1236+F1236+G1236+H1236</f>
        <v>892.38</v>
      </c>
      <c r="J1236" s="574">
        <f>I1236*C1236</f>
        <v>8923.7999999999993</v>
      </c>
      <c r="K1236" s="575"/>
    </row>
    <row r="1237" spans="1:11" s="4" customFormat="1" x14ac:dyDescent="0.2">
      <c r="A1237" s="41"/>
      <c r="B1237" s="2"/>
      <c r="C1237" s="835"/>
      <c r="D1237" s="594"/>
      <c r="E1237" s="598"/>
      <c r="F1237" s="598"/>
      <c r="G1237" s="598"/>
      <c r="H1237" s="572"/>
      <c r="I1237" s="599"/>
      <c r="J1237" s="600"/>
      <c r="K1237" s="575"/>
    </row>
    <row r="1238" spans="1:11" s="4" customFormat="1" x14ac:dyDescent="0.2">
      <c r="A1238" s="41" t="s">
        <v>92</v>
      </c>
      <c r="B1238" s="2" t="s">
        <v>1817</v>
      </c>
      <c r="C1238" s="835">
        <v>4</v>
      </c>
      <c r="D1238" s="594" t="s">
        <v>199</v>
      </c>
      <c r="E1238" s="572">
        <v>635.97</v>
      </c>
      <c r="F1238" s="597">
        <v>45.43</v>
      </c>
      <c r="G1238" s="597">
        <v>136.28</v>
      </c>
      <c r="H1238" s="594">
        <v>90.85</v>
      </c>
      <c r="I1238" s="573">
        <f>+E1238+F1238+G1238+H1238</f>
        <v>908.53</v>
      </c>
      <c r="J1238" s="574">
        <f>I1238*C1238</f>
        <v>3634.12</v>
      </c>
      <c r="K1238" s="575"/>
    </row>
    <row r="1239" spans="1:11" s="4" customFormat="1" x14ac:dyDescent="0.2">
      <c r="A1239" s="41"/>
      <c r="B1239" s="2"/>
      <c r="C1239" s="835"/>
      <c r="D1239" s="594"/>
      <c r="E1239" s="598"/>
      <c r="F1239" s="598"/>
      <c r="G1239" s="598"/>
      <c r="H1239" s="572"/>
      <c r="I1239" s="599"/>
      <c r="J1239" s="600"/>
      <c r="K1239" s="575"/>
    </row>
    <row r="1240" spans="1:11" s="4" customFormat="1" x14ac:dyDescent="0.2">
      <c r="A1240" s="41" t="s">
        <v>94</v>
      </c>
      <c r="B1240" s="2" t="s">
        <v>1818</v>
      </c>
      <c r="C1240" s="835">
        <v>9</v>
      </c>
      <c r="D1240" s="594" t="s">
        <v>199</v>
      </c>
      <c r="E1240" s="572">
        <v>669.3</v>
      </c>
      <c r="F1240" s="597">
        <v>47.81</v>
      </c>
      <c r="G1240" s="597">
        <v>143.41999999999999</v>
      </c>
      <c r="H1240" s="594">
        <v>95.61</v>
      </c>
      <c r="I1240" s="573">
        <f>+E1240+F1240+G1240+H1240</f>
        <v>956.14</v>
      </c>
      <c r="J1240" s="574">
        <f>I1240*C1240</f>
        <v>8605.26</v>
      </c>
      <c r="K1240" s="575"/>
    </row>
    <row r="1241" spans="1:11" s="4" customFormat="1" x14ac:dyDescent="0.2">
      <c r="A1241" s="41"/>
      <c r="B1241" s="2"/>
      <c r="C1241" s="835"/>
      <c r="D1241" s="594"/>
      <c r="E1241" s="598"/>
      <c r="F1241" s="598"/>
      <c r="G1241" s="598"/>
      <c r="H1241" s="572"/>
      <c r="I1241" s="599"/>
      <c r="J1241" s="600"/>
      <c r="K1241" s="575"/>
    </row>
    <row r="1242" spans="1:11" s="4" customFormat="1" x14ac:dyDescent="0.2">
      <c r="A1242" s="41" t="s">
        <v>96</v>
      </c>
      <c r="B1242" s="2" t="s">
        <v>1819</v>
      </c>
      <c r="C1242" s="835">
        <v>1</v>
      </c>
      <c r="D1242" s="594" t="s">
        <v>199</v>
      </c>
      <c r="E1242" s="572">
        <v>803.85</v>
      </c>
      <c r="F1242" s="597">
        <v>57.42</v>
      </c>
      <c r="G1242" s="597">
        <v>172.25</v>
      </c>
      <c r="H1242" s="594">
        <v>114.84</v>
      </c>
      <c r="I1242" s="573">
        <f>+E1242+F1242+G1242+H1242</f>
        <v>1148.3599999999999</v>
      </c>
      <c r="J1242" s="574">
        <f>I1242*C1242</f>
        <v>1148.3599999999999</v>
      </c>
      <c r="K1242" s="575"/>
    </row>
    <row r="1243" spans="1:11" s="4" customFormat="1" x14ac:dyDescent="0.2">
      <c r="A1243" s="41"/>
      <c r="B1243" s="2"/>
      <c r="C1243" s="835"/>
      <c r="D1243" s="594"/>
      <c r="E1243" s="598"/>
      <c r="F1243" s="598"/>
      <c r="G1243" s="598"/>
      <c r="H1243" s="572"/>
      <c r="I1243" s="599"/>
      <c r="J1243" s="600"/>
      <c r="K1243" s="575"/>
    </row>
    <row r="1244" spans="1:11" s="4" customFormat="1" x14ac:dyDescent="0.2">
      <c r="A1244" s="41" t="s">
        <v>99</v>
      </c>
      <c r="B1244" s="2" t="s">
        <v>1820</v>
      </c>
      <c r="C1244" s="835">
        <v>2</v>
      </c>
      <c r="D1244" s="594" t="s">
        <v>199</v>
      </c>
      <c r="E1244" s="572">
        <v>625.79999999999995</v>
      </c>
      <c r="F1244" s="597">
        <v>44.7</v>
      </c>
      <c r="G1244" s="597">
        <v>134.1</v>
      </c>
      <c r="H1244" s="594">
        <v>89.4</v>
      </c>
      <c r="I1244" s="573">
        <f>+E1244+F1244+G1244+H1244</f>
        <v>894</v>
      </c>
      <c r="J1244" s="574">
        <f>I1244*C1244</f>
        <v>1788</v>
      </c>
      <c r="K1244" s="575"/>
    </row>
    <row r="1245" spans="1:11" s="4" customFormat="1" x14ac:dyDescent="0.2">
      <c r="A1245" s="41"/>
      <c r="B1245" s="2"/>
      <c r="C1245" s="835"/>
      <c r="D1245" s="594"/>
      <c r="E1245" s="598"/>
      <c r="F1245" s="598"/>
      <c r="G1245" s="598"/>
      <c r="H1245" s="572"/>
      <c r="I1245" s="599"/>
      <c r="J1245" s="600"/>
      <c r="K1245" s="575"/>
    </row>
    <row r="1246" spans="1:11" s="4" customFormat="1" x14ac:dyDescent="0.2">
      <c r="A1246" s="41" t="s">
        <v>101</v>
      </c>
      <c r="B1246" s="2" t="s">
        <v>1821</v>
      </c>
      <c r="C1246" s="835">
        <v>2</v>
      </c>
      <c r="D1246" s="594" t="s">
        <v>199</v>
      </c>
      <c r="E1246" s="572">
        <v>686.79</v>
      </c>
      <c r="F1246" s="597">
        <v>49.06</v>
      </c>
      <c r="G1246" s="597">
        <v>147.16999999999999</v>
      </c>
      <c r="H1246" s="594">
        <v>98.11</v>
      </c>
      <c r="I1246" s="573">
        <f>+E1246+F1246+G1246+H1246</f>
        <v>981.13</v>
      </c>
      <c r="J1246" s="574">
        <f>I1246*C1246</f>
        <v>1962.26</v>
      </c>
      <c r="K1246" s="575"/>
    </row>
    <row r="1247" spans="1:11" s="4" customFormat="1" x14ac:dyDescent="0.2">
      <c r="A1247" s="41"/>
      <c r="B1247" s="2"/>
      <c r="C1247" s="835"/>
      <c r="D1247" s="594"/>
      <c r="E1247" s="598"/>
      <c r="F1247" s="598"/>
      <c r="G1247" s="598"/>
      <c r="H1247" s="572"/>
      <c r="I1247" s="599"/>
      <c r="J1247" s="600"/>
      <c r="K1247" s="575"/>
    </row>
    <row r="1248" spans="1:11" s="4" customFormat="1" x14ac:dyDescent="0.2">
      <c r="A1248" s="41" t="s">
        <v>103</v>
      </c>
      <c r="B1248" s="2" t="s">
        <v>1822</v>
      </c>
      <c r="C1248" s="835">
        <v>6</v>
      </c>
      <c r="D1248" s="594" t="s">
        <v>199</v>
      </c>
      <c r="E1248" s="572">
        <v>755.42</v>
      </c>
      <c r="F1248" s="597">
        <v>53.96</v>
      </c>
      <c r="G1248" s="597">
        <v>161.88</v>
      </c>
      <c r="H1248" s="594">
        <v>107.92</v>
      </c>
      <c r="I1248" s="573">
        <f>+E1248+F1248+G1248+H1248</f>
        <v>1079.18</v>
      </c>
      <c r="J1248" s="574">
        <f>I1248*C1248</f>
        <v>6475.08</v>
      </c>
      <c r="K1248" s="575"/>
    </row>
    <row r="1249" spans="1:11" s="4" customFormat="1" x14ac:dyDescent="0.2">
      <c r="A1249" s="41"/>
      <c r="B1249" s="2"/>
      <c r="C1249" s="835"/>
      <c r="D1249" s="594"/>
      <c r="E1249" s="598"/>
      <c r="F1249" s="598"/>
      <c r="G1249" s="598"/>
      <c r="H1249" s="572"/>
      <c r="I1249" s="599"/>
      <c r="J1249" s="600"/>
      <c r="K1249" s="575"/>
    </row>
    <row r="1250" spans="1:11" s="4" customFormat="1" x14ac:dyDescent="0.2">
      <c r="A1250" s="41" t="s">
        <v>105</v>
      </c>
      <c r="B1250" s="2" t="s">
        <v>1823</v>
      </c>
      <c r="C1250" s="835">
        <v>1</v>
      </c>
      <c r="D1250" s="594" t="s">
        <v>199</v>
      </c>
      <c r="E1250" s="572">
        <v>704.13</v>
      </c>
      <c r="F1250" s="597">
        <v>50.29</v>
      </c>
      <c r="G1250" s="597">
        <v>150.88</v>
      </c>
      <c r="H1250" s="594">
        <v>100.59</v>
      </c>
      <c r="I1250" s="573">
        <f>+E1250+F1250+G1250+H1250</f>
        <v>1005.89</v>
      </c>
      <c r="J1250" s="574">
        <f>I1250*C1250</f>
        <v>1005.89</v>
      </c>
      <c r="K1250" s="575"/>
    </row>
    <row r="1251" spans="1:11" s="4" customFormat="1" x14ac:dyDescent="0.2">
      <c r="A1251" s="41"/>
      <c r="B1251" s="2"/>
      <c r="C1251" s="835"/>
      <c r="D1251" s="594"/>
      <c r="E1251" s="598"/>
      <c r="F1251" s="598"/>
      <c r="G1251" s="598"/>
      <c r="H1251" s="572"/>
      <c r="I1251" s="599"/>
      <c r="J1251" s="600"/>
      <c r="K1251" s="575"/>
    </row>
    <row r="1252" spans="1:11" s="4" customFormat="1" x14ac:dyDescent="0.2">
      <c r="A1252" s="41" t="s">
        <v>107</v>
      </c>
      <c r="B1252" s="2" t="s">
        <v>1824</v>
      </c>
      <c r="C1252" s="835">
        <v>1</v>
      </c>
      <c r="D1252" s="594" t="s">
        <v>199</v>
      </c>
      <c r="E1252" s="572">
        <v>717.04</v>
      </c>
      <c r="F1252" s="597">
        <v>51.22</v>
      </c>
      <c r="G1252" s="597">
        <v>153.65</v>
      </c>
      <c r="H1252" s="594">
        <v>102.43</v>
      </c>
      <c r="I1252" s="573">
        <f>+E1252+F1252+G1252+H1252</f>
        <v>1024.3399999999999</v>
      </c>
      <c r="J1252" s="574">
        <f>I1252*C1252</f>
        <v>1024.3399999999999</v>
      </c>
      <c r="K1252" s="575"/>
    </row>
    <row r="1253" spans="1:11" s="4" customFormat="1" x14ac:dyDescent="0.2">
      <c r="A1253" s="41"/>
      <c r="B1253" s="2"/>
      <c r="C1253" s="835"/>
      <c r="D1253" s="594"/>
      <c r="E1253" s="598"/>
      <c r="F1253" s="598"/>
      <c r="G1253" s="598"/>
      <c r="H1253" s="572"/>
      <c r="I1253" s="599"/>
      <c r="J1253" s="600"/>
      <c r="K1253" s="575"/>
    </row>
    <row r="1254" spans="1:11" s="4" customFormat="1" hidden="1" x14ac:dyDescent="0.2">
      <c r="A1254" s="41"/>
      <c r="B1254" s="2"/>
      <c r="C1254" s="835"/>
      <c r="D1254" s="594"/>
      <c r="E1254" s="598"/>
      <c r="F1254" s="598"/>
      <c r="G1254" s="598"/>
      <c r="H1254" s="572"/>
      <c r="I1254" s="599"/>
      <c r="J1254" s="627"/>
      <c r="K1254" s="575"/>
    </row>
    <row r="1255" spans="1:11" s="4" customFormat="1" hidden="1" x14ac:dyDescent="0.2">
      <c r="A1255" s="41"/>
      <c r="B1255" s="2"/>
      <c r="C1255" s="835"/>
      <c r="D1255" s="594"/>
      <c r="E1255" s="598"/>
      <c r="F1255" s="598"/>
      <c r="G1255" s="598"/>
      <c r="H1255" s="572"/>
      <c r="I1255" s="599"/>
      <c r="J1255" s="627"/>
      <c r="K1255" s="575"/>
    </row>
    <row r="1256" spans="1:11" s="4" customFormat="1" x14ac:dyDescent="0.2">
      <c r="A1256" s="41"/>
      <c r="B1256" s="2"/>
      <c r="C1256" s="835"/>
      <c r="D1256" s="594"/>
      <c r="E1256" s="598"/>
      <c r="F1256" s="598"/>
      <c r="G1256" s="598"/>
      <c r="H1256" s="572"/>
      <c r="I1256" s="599"/>
      <c r="J1256" s="627"/>
      <c r="K1256" s="575"/>
    </row>
    <row r="1257" spans="1:11" s="4" customFormat="1" ht="9" customHeight="1" x14ac:dyDescent="0.2">
      <c r="A1257" s="41"/>
      <c r="B1257" s="2"/>
      <c r="C1257" s="835"/>
      <c r="D1257" s="594"/>
      <c r="E1257" s="598"/>
      <c r="F1257" s="598"/>
      <c r="G1257" s="598"/>
      <c r="H1257" s="572"/>
      <c r="I1257" s="599"/>
      <c r="J1257" s="627"/>
      <c r="K1257" s="575"/>
    </row>
    <row r="1258" spans="1:11" s="4" customFormat="1" ht="15.75" thickBot="1" x14ac:dyDescent="0.3">
      <c r="A1258" s="291"/>
      <c r="B1258" s="32" t="s">
        <v>111</v>
      </c>
      <c r="C1258" s="836"/>
      <c r="D1258" s="601"/>
      <c r="E1258" s="602"/>
      <c r="F1258" s="602"/>
      <c r="G1258" s="602"/>
      <c r="H1258" s="603"/>
      <c r="I1258" s="604"/>
      <c r="J1258" s="604">
        <f>SUM(J1221:J1256)</f>
        <v>38139.519999999997</v>
      </c>
      <c r="K1258" s="575">
        <v>34</v>
      </c>
    </row>
    <row r="1259" spans="1:11" s="4" customFormat="1" ht="15.75" thickTop="1" x14ac:dyDescent="0.2">
      <c r="A1259" s="41"/>
      <c r="B1259" s="29"/>
      <c r="C1259" s="835"/>
      <c r="D1259" s="594"/>
      <c r="E1259" s="598"/>
      <c r="F1259" s="598"/>
      <c r="G1259" s="598"/>
      <c r="H1259" s="572"/>
      <c r="I1259" s="599"/>
      <c r="J1259" s="600"/>
      <c r="K1259" s="575"/>
    </row>
    <row r="1260" spans="1:11" s="4" customFormat="1" ht="15" x14ac:dyDescent="0.2">
      <c r="A1260" s="41"/>
      <c r="B1260" s="287" t="s">
        <v>1661</v>
      </c>
      <c r="C1260" s="835"/>
      <c r="D1260" s="594"/>
      <c r="E1260" s="598"/>
      <c r="F1260" s="598"/>
      <c r="G1260" s="598"/>
      <c r="H1260" s="572"/>
      <c r="I1260" s="599"/>
      <c r="J1260" s="600"/>
      <c r="K1260" s="575"/>
    </row>
    <row r="1261" spans="1:11" s="4" customFormat="1" x14ac:dyDescent="0.2">
      <c r="A1261" s="41"/>
      <c r="B1261" s="77"/>
      <c r="C1261" s="835"/>
      <c r="D1261" s="594"/>
      <c r="E1261" s="598"/>
      <c r="F1261" s="598"/>
      <c r="G1261" s="598"/>
      <c r="H1261" s="572"/>
      <c r="I1261" s="599"/>
      <c r="J1261" s="600"/>
      <c r="K1261" s="575"/>
    </row>
    <row r="1262" spans="1:11" s="4" customFormat="1" x14ac:dyDescent="0.2">
      <c r="A1262" s="41"/>
      <c r="B1262" s="30" t="s">
        <v>1662</v>
      </c>
      <c r="C1262" s="835"/>
      <c r="D1262" s="594"/>
      <c r="E1262" s="598"/>
      <c r="F1262" s="598"/>
      <c r="G1262" s="598"/>
      <c r="H1262" s="572"/>
      <c r="I1262" s="599"/>
      <c r="J1262" s="600"/>
      <c r="K1262" s="575"/>
    </row>
    <row r="1263" spans="1:11" s="4" customFormat="1" x14ac:dyDescent="0.2">
      <c r="A1263" s="41"/>
      <c r="B1263" s="30"/>
      <c r="C1263" s="835"/>
      <c r="D1263" s="594"/>
      <c r="E1263" s="598"/>
      <c r="F1263" s="598"/>
      <c r="G1263" s="598"/>
      <c r="H1263" s="572"/>
      <c r="I1263" s="599"/>
      <c r="J1263" s="600"/>
      <c r="K1263" s="575"/>
    </row>
    <row r="1264" spans="1:11" s="4" customFormat="1" ht="42.75" x14ac:dyDescent="0.2">
      <c r="A1264" s="41"/>
      <c r="B1264" s="30" t="s">
        <v>1772</v>
      </c>
      <c r="C1264" s="835"/>
      <c r="D1264" s="594"/>
      <c r="E1264" s="598"/>
      <c r="F1264" s="598"/>
      <c r="G1264" s="598"/>
      <c r="H1264" s="572"/>
      <c r="I1264" s="599"/>
      <c r="J1264" s="600"/>
      <c r="K1264" s="575"/>
    </row>
    <row r="1265" spans="1:11" s="4" customFormat="1" x14ac:dyDescent="0.2">
      <c r="A1265" s="41"/>
      <c r="B1265" s="2"/>
      <c r="C1265" s="835"/>
      <c r="D1265" s="594"/>
      <c r="E1265" s="598"/>
      <c r="F1265" s="598"/>
      <c r="G1265" s="598"/>
      <c r="H1265" s="572"/>
      <c r="I1265" s="599"/>
      <c r="J1265" s="600"/>
      <c r="K1265" s="575"/>
    </row>
    <row r="1266" spans="1:11" s="4" customFormat="1" x14ac:dyDescent="0.2">
      <c r="A1266" s="41" t="s">
        <v>77</v>
      </c>
      <c r="B1266" s="2" t="s">
        <v>1825</v>
      </c>
      <c r="C1266" s="835">
        <v>1</v>
      </c>
      <c r="D1266" s="594" t="s">
        <v>199</v>
      </c>
      <c r="E1266" s="572">
        <v>721.33</v>
      </c>
      <c r="F1266" s="597">
        <v>51.52</v>
      </c>
      <c r="G1266" s="597">
        <v>154.57</v>
      </c>
      <c r="H1266" s="594">
        <v>103.05</v>
      </c>
      <c r="I1266" s="573">
        <f>+E1266+F1266+G1266+H1266</f>
        <v>1030.47</v>
      </c>
      <c r="J1266" s="574">
        <f>I1266*C1266</f>
        <v>1030.47</v>
      </c>
      <c r="K1266" s="575"/>
    </row>
    <row r="1267" spans="1:11" s="4" customFormat="1" x14ac:dyDescent="0.2">
      <c r="A1267" s="41"/>
      <c r="B1267" s="2"/>
      <c r="C1267" s="835"/>
      <c r="D1267" s="594"/>
      <c r="E1267" s="598"/>
      <c r="F1267" s="598"/>
      <c r="G1267" s="598"/>
      <c r="H1267" s="572"/>
      <c r="I1267" s="599"/>
      <c r="J1267" s="600"/>
      <c r="K1267" s="575"/>
    </row>
    <row r="1268" spans="1:11" s="4" customFormat="1" x14ac:dyDescent="0.2">
      <c r="A1268" s="41" t="s">
        <v>78</v>
      </c>
      <c r="B1268" s="2" t="s">
        <v>1826</v>
      </c>
      <c r="C1268" s="835">
        <v>2</v>
      </c>
      <c r="D1268" s="594" t="s">
        <v>199</v>
      </c>
      <c r="E1268" s="572">
        <v>678.07</v>
      </c>
      <c r="F1268" s="597">
        <v>48.43</v>
      </c>
      <c r="G1268" s="597">
        <v>145.30000000000001</v>
      </c>
      <c r="H1268" s="594">
        <v>96.87</v>
      </c>
      <c r="I1268" s="573">
        <f>+E1268+F1268+G1268+H1268</f>
        <v>968.67</v>
      </c>
      <c r="J1268" s="574">
        <f>I1268*C1268</f>
        <v>1937.34</v>
      </c>
      <c r="K1268" s="575"/>
    </row>
    <row r="1269" spans="1:11" s="4" customFormat="1" x14ac:dyDescent="0.2">
      <c r="A1269" s="41"/>
      <c r="B1269" s="2"/>
      <c r="C1269" s="835"/>
      <c r="D1269" s="594"/>
      <c r="E1269" s="598"/>
      <c r="F1269" s="598"/>
      <c r="G1269" s="598"/>
      <c r="H1269" s="572"/>
      <c r="I1269" s="599"/>
      <c r="J1269" s="600"/>
      <c r="K1269" s="575"/>
    </row>
    <row r="1270" spans="1:11" s="4" customFormat="1" x14ac:dyDescent="0.2">
      <c r="A1270" s="41" t="s">
        <v>79</v>
      </c>
      <c r="B1270" s="2" t="s">
        <v>1827</v>
      </c>
      <c r="C1270" s="835">
        <v>2</v>
      </c>
      <c r="D1270" s="594" t="s">
        <v>199</v>
      </c>
      <c r="E1270" s="572">
        <v>771.28</v>
      </c>
      <c r="F1270" s="597">
        <v>55.09</v>
      </c>
      <c r="G1270" s="597">
        <v>165.27</v>
      </c>
      <c r="H1270" s="594">
        <v>110.18</v>
      </c>
      <c r="I1270" s="573">
        <f>+E1270+F1270+G1270+H1270</f>
        <v>1101.82</v>
      </c>
      <c r="J1270" s="574">
        <f>I1270*C1270</f>
        <v>2203.64</v>
      </c>
      <c r="K1270" s="575"/>
    </row>
    <row r="1271" spans="1:11" s="4" customFormat="1" x14ac:dyDescent="0.2">
      <c r="A1271" s="41"/>
      <c r="B1271" s="2"/>
      <c r="C1271" s="835"/>
      <c r="D1271" s="594"/>
      <c r="E1271" s="598"/>
      <c r="F1271" s="598"/>
      <c r="G1271" s="598"/>
      <c r="H1271" s="572"/>
      <c r="I1271" s="599"/>
      <c r="J1271" s="600"/>
      <c r="K1271" s="575"/>
    </row>
    <row r="1272" spans="1:11" s="4" customFormat="1" x14ac:dyDescent="0.2">
      <c r="A1272" s="41" t="s">
        <v>80</v>
      </c>
      <c r="B1272" s="2" t="s">
        <v>1828</v>
      </c>
      <c r="C1272" s="835">
        <v>1</v>
      </c>
      <c r="D1272" s="594" t="s">
        <v>199</v>
      </c>
      <c r="E1272" s="572">
        <v>749.06</v>
      </c>
      <c r="F1272" s="597">
        <v>53.5</v>
      </c>
      <c r="G1272" s="597">
        <v>160.51</v>
      </c>
      <c r="H1272" s="594">
        <v>107.01</v>
      </c>
      <c r="I1272" s="573">
        <f>+E1272+F1272+G1272+H1272</f>
        <v>1070.08</v>
      </c>
      <c r="J1272" s="574">
        <f>I1272*C1272</f>
        <v>1070.08</v>
      </c>
      <c r="K1272" s="575"/>
    </row>
    <row r="1273" spans="1:11" s="4" customFormat="1" ht="15" x14ac:dyDescent="0.2">
      <c r="A1273" s="41"/>
      <c r="B1273" s="29"/>
      <c r="C1273" s="835"/>
      <c r="D1273" s="594"/>
      <c r="E1273" s="598"/>
      <c r="F1273" s="598"/>
      <c r="G1273" s="598"/>
      <c r="H1273" s="572"/>
      <c r="I1273" s="599"/>
      <c r="J1273" s="600"/>
      <c r="K1273" s="575"/>
    </row>
    <row r="1274" spans="1:11" s="4" customFormat="1" ht="28.5" x14ac:dyDescent="0.2">
      <c r="A1274" s="41"/>
      <c r="B1274" s="30" t="s">
        <v>1829</v>
      </c>
      <c r="C1274" s="835"/>
      <c r="D1274" s="594"/>
      <c r="E1274" s="598"/>
      <c r="F1274" s="598"/>
      <c r="G1274" s="598"/>
      <c r="H1274" s="572"/>
      <c r="I1274" s="599"/>
      <c r="J1274" s="600"/>
      <c r="K1274" s="575"/>
    </row>
    <row r="1275" spans="1:11" s="4" customFormat="1" x14ac:dyDescent="0.2">
      <c r="A1275" s="41"/>
      <c r="B1275" s="30"/>
      <c r="C1275" s="835"/>
      <c r="D1275" s="594"/>
      <c r="E1275" s="598"/>
      <c r="F1275" s="598"/>
      <c r="G1275" s="598"/>
      <c r="H1275" s="572"/>
      <c r="I1275" s="599"/>
      <c r="J1275" s="600"/>
      <c r="K1275" s="575"/>
    </row>
    <row r="1276" spans="1:11" x14ac:dyDescent="0.2">
      <c r="A1276" s="41" t="s">
        <v>81</v>
      </c>
      <c r="B1276" s="2" t="s">
        <v>1830</v>
      </c>
      <c r="C1276" s="835">
        <v>8</v>
      </c>
      <c r="D1276" s="594" t="s">
        <v>199</v>
      </c>
      <c r="E1276" s="572">
        <v>83.61</v>
      </c>
      <c r="F1276" s="597">
        <v>5.97</v>
      </c>
      <c r="G1276" s="597">
        <v>17.920000000000002</v>
      </c>
      <c r="H1276" s="594">
        <v>11.94</v>
      </c>
      <c r="I1276" s="573">
        <f>+E1276+F1276+G1276+H1276</f>
        <v>119.44</v>
      </c>
      <c r="J1276" s="574">
        <f>I1276*C1276</f>
        <v>955.52</v>
      </c>
      <c r="K1276" s="575"/>
    </row>
    <row r="1277" spans="1:11" x14ac:dyDescent="0.2">
      <c r="A1277" s="41"/>
      <c r="B1277" s="2"/>
      <c r="C1277" s="835"/>
      <c r="D1277" s="594"/>
      <c r="E1277" s="598"/>
      <c r="F1277" s="598"/>
      <c r="G1277" s="598"/>
      <c r="H1277" s="572"/>
      <c r="I1277" s="599"/>
      <c r="J1277" s="600"/>
    </row>
    <row r="1278" spans="1:11" x14ac:dyDescent="0.2">
      <c r="A1278" s="41" t="s">
        <v>92</v>
      </c>
      <c r="B1278" s="2" t="s">
        <v>1831</v>
      </c>
      <c r="C1278" s="835">
        <v>2</v>
      </c>
      <c r="D1278" s="594" t="s">
        <v>199</v>
      </c>
      <c r="E1278" s="572">
        <v>97.52</v>
      </c>
      <c r="F1278" s="597">
        <v>6.97</v>
      </c>
      <c r="G1278" s="597">
        <v>20.9</v>
      </c>
      <c r="H1278" s="594">
        <v>13.93</v>
      </c>
      <c r="I1278" s="573">
        <f>+E1278+F1278+G1278+H1278</f>
        <v>139.32</v>
      </c>
      <c r="J1278" s="574">
        <f>I1278*C1278</f>
        <v>278.64</v>
      </c>
      <c r="K1278" s="575"/>
    </row>
    <row r="1279" spans="1:11" x14ac:dyDescent="0.2">
      <c r="A1279" s="41"/>
      <c r="B1279" s="2"/>
      <c r="C1279" s="835"/>
      <c r="D1279" s="594"/>
      <c r="E1279" s="598"/>
      <c r="F1279" s="598"/>
      <c r="G1279" s="598"/>
      <c r="H1279" s="572"/>
      <c r="I1279" s="599"/>
      <c r="J1279" s="600"/>
    </row>
    <row r="1280" spans="1:11" x14ac:dyDescent="0.2">
      <c r="A1280" s="41" t="s">
        <v>94</v>
      </c>
      <c r="B1280" s="2" t="s">
        <v>1832</v>
      </c>
      <c r="C1280" s="835">
        <v>3</v>
      </c>
      <c r="D1280" s="594" t="s">
        <v>199</v>
      </c>
      <c r="E1280" s="572">
        <v>97.52</v>
      </c>
      <c r="F1280" s="597">
        <v>6.97</v>
      </c>
      <c r="G1280" s="597">
        <v>20.9</v>
      </c>
      <c r="H1280" s="594">
        <v>13.93</v>
      </c>
      <c r="I1280" s="573">
        <f>+E1280+F1280+G1280+H1280</f>
        <v>139.32</v>
      </c>
      <c r="J1280" s="574">
        <f>I1280*C1280</f>
        <v>417.96</v>
      </c>
      <c r="K1280" s="575"/>
    </row>
    <row r="1281" spans="1:11" x14ac:dyDescent="0.2">
      <c r="A1281" s="41"/>
      <c r="B1281" s="2"/>
      <c r="C1281" s="835"/>
      <c r="D1281" s="594"/>
      <c r="E1281" s="598"/>
      <c r="F1281" s="598"/>
      <c r="G1281" s="598"/>
      <c r="H1281" s="572"/>
      <c r="I1281" s="599"/>
      <c r="J1281" s="600"/>
    </row>
    <row r="1282" spans="1:11" x14ac:dyDescent="0.2">
      <c r="A1282" s="41" t="s">
        <v>96</v>
      </c>
      <c r="B1282" s="2" t="s">
        <v>1833</v>
      </c>
      <c r="C1282" s="835">
        <v>4</v>
      </c>
      <c r="D1282" s="594" t="s">
        <v>199</v>
      </c>
      <c r="E1282" s="572">
        <v>115.06</v>
      </c>
      <c r="F1282" s="597">
        <v>8.2200000000000006</v>
      </c>
      <c r="G1282" s="597">
        <v>24.65</v>
      </c>
      <c r="H1282" s="594">
        <v>16.440000000000001</v>
      </c>
      <c r="I1282" s="573">
        <f>+E1282+F1282+G1282+H1282</f>
        <v>164.37</v>
      </c>
      <c r="J1282" s="574">
        <f>I1282*C1282</f>
        <v>657.48</v>
      </c>
      <c r="K1282" s="575"/>
    </row>
    <row r="1283" spans="1:11" x14ac:dyDescent="0.2">
      <c r="A1283" s="41"/>
      <c r="B1283" s="2"/>
      <c r="C1283" s="835"/>
      <c r="D1283" s="594"/>
      <c r="E1283" s="598"/>
      <c r="F1283" s="598"/>
      <c r="G1283" s="598"/>
      <c r="H1283" s="572"/>
      <c r="I1283" s="599"/>
      <c r="J1283" s="600"/>
    </row>
    <row r="1284" spans="1:11" x14ac:dyDescent="0.2">
      <c r="A1284" s="41" t="s">
        <v>99</v>
      </c>
      <c r="B1284" s="2" t="s">
        <v>1834</v>
      </c>
      <c r="C1284" s="835">
        <v>1</v>
      </c>
      <c r="D1284" s="594" t="s">
        <v>199</v>
      </c>
      <c r="E1284" s="572">
        <v>131.75</v>
      </c>
      <c r="F1284" s="597">
        <v>9.41</v>
      </c>
      <c r="G1284" s="597">
        <v>28.23</v>
      </c>
      <c r="H1284" s="594">
        <v>18.82</v>
      </c>
      <c r="I1284" s="573">
        <f>+E1284+F1284+G1284+H1284</f>
        <v>188.21</v>
      </c>
      <c r="J1284" s="574">
        <f>I1284*C1284</f>
        <v>188.21</v>
      </c>
      <c r="K1284" s="575"/>
    </row>
    <row r="1285" spans="1:11" x14ac:dyDescent="0.2">
      <c r="A1285" s="41"/>
      <c r="B1285" s="2"/>
      <c r="C1285" s="835"/>
      <c r="D1285" s="594"/>
      <c r="E1285" s="598"/>
      <c r="F1285" s="598"/>
      <c r="G1285" s="598"/>
      <c r="H1285" s="572"/>
      <c r="I1285" s="599"/>
      <c r="J1285" s="600"/>
    </row>
    <row r="1286" spans="1:11" x14ac:dyDescent="0.2">
      <c r="A1286" s="41" t="s">
        <v>101</v>
      </c>
      <c r="B1286" s="2" t="s">
        <v>1835</v>
      </c>
      <c r="C1286" s="835">
        <v>2</v>
      </c>
      <c r="D1286" s="594" t="s">
        <v>199</v>
      </c>
      <c r="E1286" s="572">
        <v>131.75</v>
      </c>
      <c r="F1286" s="597">
        <v>9.41</v>
      </c>
      <c r="G1286" s="597">
        <v>28.23</v>
      </c>
      <c r="H1286" s="594">
        <v>18.82</v>
      </c>
      <c r="I1286" s="573">
        <f>+E1286+F1286+G1286+H1286</f>
        <v>188.21</v>
      </c>
      <c r="J1286" s="574">
        <f>I1286*C1286</f>
        <v>376.42</v>
      </c>
      <c r="K1286" s="575"/>
    </row>
    <row r="1287" spans="1:11" x14ac:dyDescent="0.2">
      <c r="A1287" s="28"/>
      <c r="B1287" s="2"/>
      <c r="C1287" s="835"/>
      <c r="D1287" s="594"/>
      <c r="E1287" s="598"/>
      <c r="F1287" s="598"/>
      <c r="G1287" s="598"/>
      <c r="H1287" s="572"/>
      <c r="I1287" s="599"/>
      <c r="J1287" s="600"/>
    </row>
    <row r="1288" spans="1:11" x14ac:dyDescent="0.2">
      <c r="A1288" s="41" t="s">
        <v>103</v>
      </c>
      <c r="B1288" s="2" t="s">
        <v>1836</v>
      </c>
      <c r="C1288" s="835">
        <v>1</v>
      </c>
      <c r="D1288" s="594" t="s">
        <v>199</v>
      </c>
      <c r="E1288" s="572">
        <v>151.74</v>
      </c>
      <c r="F1288" s="597">
        <v>10.84</v>
      </c>
      <c r="G1288" s="597">
        <v>32.51</v>
      </c>
      <c r="H1288" s="594">
        <v>21.68</v>
      </c>
      <c r="I1288" s="573">
        <f>+E1288+F1288+G1288+H1288</f>
        <v>216.77</v>
      </c>
      <c r="J1288" s="574">
        <f>I1288*C1288</f>
        <v>216.77</v>
      </c>
      <c r="K1288" s="575"/>
    </row>
    <row r="1289" spans="1:11" x14ac:dyDescent="0.2">
      <c r="A1289" s="41"/>
      <c r="B1289" s="2"/>
      <c r="C1289" s="835"/>
      <c r="D1289" s="594"/>
      <c r="E1289" s="598"/>
      <c r="F1289" s="598"/>
      <c r="G1289" s="598"/>
      <c r="H1289" s="572"/>
      <c r="I1289" s="599"/>
      <c r="J1289" s="600"/>
    </row>
    <row r="1290" spans="1:11" hidden="1" x14ac:dyDescent="0.2">
      <c r="A1290" s="41"/>
      <c r="B1290" s="2"/>
      <c r="C1290" s="835"/>
      <c r="D1290" s="594"/>
      <c r="E1290" s="598"/>
      <c r="F1290" s="598"/>
      <c r="G1290" s="598"/>
      <c r="H1290" s="572"/>
      <c r="I1290" s="599"/>
      <c r="J1290" s="627"/>
    </row>
    <row r="1291" spans="1:11" x14ac:dyDescent="0.2">
      <c r="A1291" s="41"/>
      <c r="B1291" s="2"/>
      <c r="C1291" s="835"/>
      <c r="D1291" s="594"/>
      <c r="E1291" s="598"/>
      <c r="F1291" s="598"/>
      <c r="G1291" s="598"/>
      <c r="H1291" s="572"/>
      <c r="I1291" s="599"/>
      <c r="J1291" s="627"/>
    </row>
    <row r="1292" spans="1:11" hidden="1" x14ac:dyDescent="0.2">
      <c r="A1292" s="41"/>
      <c r="B1292" s="2"/>
      <c r="C1292" s="835"/>
      <c r="D1292" s="594"/>
      <c r="E1292" s="598"/>
      <c r="F1292" s="598"/>
      <c r="G1292" s="598"/>
      <c r="H1292" s="572"/>
      <c r="I1292" s="599"/>
      <c r="J1292" s="627"/>
    </row>
    <row r="1293" spans="1:11" ht="12" customHeight="1" x14ac:dyDescent="0.2">
      <c r="A1293" s="41"/>
      <c r="B1293" s="2"/>
      <c r="C1293" s="835"/>
      <c r="D1293" s="594"/>
      <c r="E1293" s="598"/>
      <c r="F1293" s="598"/>
      <c r="G1293" s="598"/>
      <c r="H1293" s="572"/>
      <c r="I1293" s="599"/>
      <c r="J1293" s="627"/>
    </row>
    <row r="1294" spans="1:11" ht="10.5" customHeight="1" x14ac:dyDescent="0.2">
      <c r="A1294" s="41"/>
      <c r="B1294" s="2"/>
      <c r="C1294" s="835"/>
      <c r="D1294" s="594"/>
      <c r="E1294" s="598"/>
      <c r="F1294" s="598"/>
      <c r="G1294" s="598"/>
      <c r="H1294" s="572"/>
      <c r="I1294" s="599"/>
      <c r="J1294" s="627"/>
    </row>
    <row r="1295" spans="1:11" ht="15.75" thickBot="1" x14ac:dyDescent="0.3">
      <c r="A1295" s="291"/>
      <c r="B1295" s="32" t="s">
        <v>111</v>
      </c>
      <c r="C1295" s="836"/>
      <c r="D1295" s="601"/>
      <c r="E1295" s="602"/>
      <c r="F1295" s="602"/>
      <c r="G1295" s="602"/>
      <c r="H1295" s="603"/>
      <c r="I1295" s="604"/>
      <c r="J1295" s="604">
        <f>SUM(J1259:J1293)</f>
        <v>9332.5300000000007</v>
      </c>
      <c r="K1295" s="577">
        <v>35</v>
      </c>
    </row>
    <row r="1296" spans="1:11" ht="15.75" thickTop="1" x14ac:dyDescent="0.2">
      <c r="A1296" s="41"/>
      <c r="B1296" s="29"/>
      <c r="C1296" s="835"/>
      <c r="D1296" s="594"/>
      <c r="E1296" s="598"/>
      <c r="F1296" s="598"/>
      <c r="G1296" s="598"/>
      <c r="H1296" s="572"/>
      <c r="I1296" s="599"/>
      <c r="J1296" s="600"/>
    </row>
    <row r="1297" spans="1:11" ht="15" x14ac:dyDescent="0.2">
      <c r="A1297" s="41"/>
      <c r="B1297" s="287" t="s">
        <v>1661</v>
      </c>
      <c r="C1297" s="835"/>
      <c r="D1297" s="594"/>
      <c r="E1297" s="598"/>
      <c r="F1297" s="598"/>
      <c r="G1297" s="598"/>
      <c r="H1297" s="572"/>
      <c r="I1297" s="599"/>
      <c r="J1297" s="600"/>
    </row>
    <row r="1298" spans="1:11" x14ac:dyDescent="0.2">
      <c r="A1298" s="41"/>
      <c r="B1298" s="77"/>
      <c r="C1298" s="835"/>
      <c r="D1298" s="594"/>
      <c r="E1298" s="598"/>
      <c r="F1298" s="598"/>
      <c r="G1298" s="598"/>
      <c r="H1298" s="572"/>
      <c r="I1298" s="599"/>
      <c r="J1298" s="600"/>
    </row>
    <row r="1299" spans="1:11" x14ac:dyDescent="0.2">
      <c r="A1299" s="41"/>
      <c r="B1299" s="30" t="s">
        <v>1837</v>
      </c>
      <c r="C1299" s="835"/>
      <c r="D1299" s="594"/>
      <c r="E1299" s="598"/>
      <c r="F1299" s="598"/>
      <c r="G1299" s="598"/>
      <c r="H1299" s="572"/>
      <c r="I1299" s="599"/>
      <c r="J1299" s="600"/>
    </row>
    <row r="1300" spans="1:11" x14ac:dyDescent="0.2">
      <c r="A1300" s="41"/>
      <c r="B1300" s="2"/>
      <c r="C1300" s="835"/>
      <c r="D1300" s="594"/>
      <c r="E1300" s="598"/>
      <c r="F1300" s="598"/>
      <c r="G1300" s="598"/>
      <c r="H1300" s="572"/>
      <c r="I1300" s="599"/>
      <c r="J1300" s="627"/>
    </row>
    <row r="1301" spans="1:11" ht="29.25" customHeight="1" x14ac:dyDescent="0.2">
      <c r="A1301" s="41"/>
      <c r="B1301" s="30" t="s">
        <v>1838</v>
      </c>
      <c r="C1301" s="835"/>
      <c r="D1301" s="594"/>
      <c r="E1301" s="598"/>
      <c r="F1301" s="598"/>
      <c r="G1301" s="598"/>
      <c r="H1301" s="572"/>
      <c r="I1301" s="599"/>
      <c r="J1301" s="627"/>
    </row>
    <row r="1302" spans="1:11" x14ac:dyDescent="0.2">
      <c r="A1302" s="41"/>
      <c r="B1302" s="2"/>
      <c r="C1302" s="835"/>
      <c r="D1302" s="594"/>
      <c r="E1302" s="598"/>
      <c r="F1302" s="598"/>
      <c r="G1302" s="598"/>
      <c r="H1302" s="572"/>
      <c r="I1302" s="599"/>
      <c r="J1302" s="627"/>
    </row>
    <row r="1303" spans="1:11" x14ac:dyDescent="0.2">
      <c r="A1303" s="28" t="s">
        <v>77</v>
      </c>
      <c r="B1303" s="2" t="s">
        <v>1839</v>
      </c>
      <c r="C1303" s="835">
        <v>3</v>
      </c>
      <c r="D1303" s="594" t="s">
        <v>199</v>
      </c>
      <c r="E1303" s="572">
        <v>531.77</v>
      </c>
      <c r="F1303" s="597">
        <v>37.979999999999997</v>
      </c>
      <c r="G1303" s="597">
        <v>113.95</v>
      </c>
      <c r="H1303" s="594">
        <v>75.97</v>
      </c>
      <c r="I1303" s="573">
        <f>+E1303+F1303+G1303+H1303</f>
        <v>759.67</v>
      </c>
      <c r="J1303" s="574">
        <f>I1303*C1303</f>
        <v>2279.0100000000002</v>
      </c>
      <c r="K1303" s="575"/>
    </row>
    <row r="1304" spans="1:11" x14ac:dyDescent="0.2">
      <c r="A1304" s="41"/>
      <c r="B1304" s="2"/>
      <c r="C1304" s="835"/>
      <c r="D1304" s="594"/>
      <c r="E1304" s="598"/>
      <c r="F1304" s="598"/>
      <c r="G1304" s="598"/>
      <c r="H1304" s="572"/>
      <c r="I1304" s="599"/>
      <c r="J1304" s="627"/>
    </row>
    <row r="1305" spans="1:11" x14ac:dyDescent="0.2">
      <c r="A1305" s="41" t="s">
        <v>78</v>
      </c>
      <c r="B1305" s="2" t="s">
        <v>1840</v>
      </c>
      <c r="C1305" s="835">
        <v>1</v>
      </c>
      <c r="D1305" s="594" t="s">
        <v>199</v>
      </c>
      <c r="E1305" s="572">
        <v>578.91</v>
      </c>
      <c r="F1305" s="597">
        <v>41.35</v>
      </c>
      <c r="G1305" s="597">
        <v>124.05</v>
      </c>
      <c r="H1305" s="594">
        <v>82.7</v>
      </c>
      <c r="I1305" s="573">
        <f>+E1305+F1305+G1305+H1305</f>
        <v>827.01</v>
      </c>
      <c r="J1305" s="574">
        <f>I1305*C1305</f>
        <v>827.01</v>
      </c>
      <c r="K1305" s="575"/>
    </row>
    <row r="1306" spans="1:11" x14ac:dyDescent="0.2">
      <c r="A1306" s="41"/>
      <c r="B1306" s="2"/>
      <c r="C1306" s="835"/>
      <c r="D1306" s="594"/>
      <c r="E1306" s="598"/>
      <c r="F1306" s="598"/>
      <c r="G1306" s="598"/>
      <c r="H1306" s="572"/>
      <c r="I1306" s="599"/>
      <c r="J1306" s="627"/>
    </row>
    <row r="1307" spans="1:11" x14ac:dyDescent="0.2">
      <c r="A1307" s="41" t="s">
        <v>79</v>
      </c>
      <c r="B1307" s="2" t="s">
        <v>1841</v>
      </c>
      <c r="C1307" s="835">
        <v>5</v>
      </c>
      <c r="D1307" s="594" t="s">
        <v>199</v>
      </c>
      <c r="E1307" s="572">
        <v>688.89</v>
      </c>
      <c r="F1307" s="597">
        <v>49.21</v>
      </c>
      <c r="G1307" s="597">
        <v>147.62</v>
      </c>
      <c r="H1307" s="594">
        <v>98.41</v>
      </c>
      <c r="I1307" s="573">
        <f>+E1307+F1307+G1307+H1307</f>
        <v>984.13</v>
      </c>
      <c r="J1307" s="574">
        <f>I1307*C1307</f>
        <v>4920.6499999999996</v>
      </c>
      <c r="K1307" s="575"/>
    </row>
    <row r="1308" spans="1:11" x14ac:dyDescent="0.2">
      <c r="A1308" s="41"/>
      <c r="B1308" s="2"/>
      <c r="C1308" s="835"/>
      <c r="D1308" s="594"/>
      <c r="E1308" s="598"/>
      <c r="F1308" s="598"/>
      <c r="G1308" s="598"/>
      <c r="H1308" s="572"/>
      <c r="I1308" s="599"/>
      <c r="J1308" s="627"/>
    </row>
    <row r="1309" spans="1:11" x14ac:dyDescent="0.2">
      <c r="A1309" s="41" t="s">
        <v>80</v>
      </c>
      <c r="B1309" s="2" t="s">
        <v>1842</v>
      </c>
      <c r="C1309" s="835">
        <v>5</v>
      </c>
      <c r="D1309" s="594" t="s">
        <v>199</v>
      </c>
      <c r="E1309" s="572">
        <v>694.13</v>
      </c>
      <c r="F1309" s="597">
        <v>49.58</v>
      </c>
      <c r="G1309" s="597">
        <v>148.74</v>
      </c>
      <c r="H1309" s="594">
        <v>99.16</v>
      </c>
      <c r="I1309" s="573">
        <f>+E1309+F1309+G1309+H1309</f>
        <v>991.61</v>
      </c>
      <c r="J1309" s="574">
        <f>I1309*C1309</f>
        <v>4958.05</v>
      </c>
      <c r="K1309" s="575"/>
    </row>
    <row r="1310" spans="1:11" x14ac:dyDescent="0.2">
      <c r="A1310" s="41"/>
      <c r="B1310" s="2"/>
      <c r="C1310" s="835"/>
      <c r="D1310" s="594"/>
      <c r="E1310" s="598"/>
      <c r="F1310" s="598"/>
      <c r="G1310" s="598"/>
      <c r="H1310" s="572"/>
      <c r="I1310" s="599"/>
      <c r="J1310" s="627"/>
    </row>
    <row r="1311" spans="1:11" x14ac:dyDescent="0.2">
      <c r="A1311" s="41" t="s">
        <v>81</v>
      </c>
      <c r="B1311" s="2" t="s">
        <v>1843</v>
      </c>
      <c r="C1311" s="835">
        <v>2</v>
      </c>
      <c r="D1311" s="594" t="s">
        <v>199</v>
      </c>
      <c r="E1311" s="572">
        <v>866.97</v>
      </c>
      <c r="F1311" s="597">
        <v>61.93</v>
      </c>
      <c r="G1311" s="597">
        <v>185.78</v>
      </c>
      <c r="H1311" s="594">
        <v>123.85</v>
      </c>
      <c r="I1311" s="573">
        <f>+E1311+F1311+G1311+H1311</f>
        <v>1238.53</v>
      </c>
      <c r="J1311" s="574">
        <f>I1311*C1311</f>
        <v>2477.06</v>
      </c>
      <c r="K1311" s="575"/>
    </row>
    <row r="1312" spans="1:11" x14ac:dyDescent="0.2">
      <c r="A1312" s="41"/>
      <c r="B1312" s="2"/>
      <c r="C1312" s="835"/>
      <c r="D1312" s="594"/>
      <c r="E1312" s="598"/>
      <c r="F1312" s="598"/>
      <c r="G1312" s="598"/>
      <c r="H1312" s="572"/>
      <c r="I1312" s="599"/>
      <c r="J1312" s="627"/>
    </row>
    <row r="1313" spans="1:11" x14ac:dyDescent="0.2">
      <c r="A1313" s="41" t="s">
        <v>92</v>
      </c>
      <c r="B1313" s="2" t="s">
        <v>1844</v>
      </c>
      <c r="C1313" s="835">
        <v>1</v>
      </c>
      <c r="D1313" s="594" t="s">
        <v>199</v>
      </c>
      <c r="E1313" s="572">
        <v>662.71</v>
      </c>
      <c r="F1313" s="597">
        <v>47.34</v>
      </c>
      <c r="G1313" s="597">
        <v>142.01</v>
      </c>
      <c r="H1313" s="594">
        <v>94.67</v>
      </c>
      <c r="I1313" s="573">
        <f>+E1313+F1313+G1313+H1313</f>
        <v>946.73</v>
      </c>
      <c r="J1313" s="574">
        <f>I1313*C1313</f>
        <v>946.73</v>
      </c>
      <c r="K1313" s="575"/>
    </row>
    <row r="1314" spans="1:11" x14ac:dyDescent="0.2">
      <c r="A1314" s="41"/>
      <c r="B1314" s="2"/>
      <c r="C1314" s="835"/>
      <c r="D1314" s="594"/>
      <c r="E1314" s="598"/>
      <c r="F1314" s="598"/>
      <c r="G1314" s="598"/>
      <c r="H1314" s="572"/>
      <c r="I1314" s="599"/>
      <c r="J1314" s="627"/>
    </row>
    <row r="1315" spans="1:11" x14ac:dyDescent="0.2">
      <c r="A1315" s="41" t="s">
        <v>94</v>
      </c>
      <c r="B1315" s="2" t="s">
        <v>1845</v>
      </c>
      <c r="C1315" s="835">
        <v>2</v>
      </c>
      <c r="D1315" s="594" t="s">
        <v>199</v>
      </c>
      <c r="E1315" s="572">
        <v>688.89</v>
      </c>
      <c r="F1315" s="597">
        <v>49.21</v>
      </c>
      <c r="G1315" s="597">
        <v>147.62</v>
      </c>
      <c r="H1315" s="594">
        <v>98.41</v>
      </c>
      <c r="I1315" s="573">
        <f>+E1315+F1315+G1315+H1315</f>
        <v>984.13</v>
      </c>
      <c r="J1315" s="574">
        <f>I1315*C1315</f>
        <v>1968.26</v>
      </c>
      <c r="K1315" s="575"/>
    </row>
    <row r="1316" spans="1:11" x14ac:dyDescent="0.2">
      <c r="A1316" s="41"/>
      <c r="B1316" s="2"/>
      <c r="C1316" s="835"/>
      <c r="D1316" s="594"/>
      <c r="E1316" s="598"/>
      <c r="F1316" s="598"/>
      <c r="G1316" s="598"/>
      <c r="H1316" s="572"/>
      <c r="I1316" s="599"/>
      <c r="J1316" s="627"/>
    </row>
    <row r="1317" spans="1:11" x14ac:dyDescent="0.2">
      <c r="A1317" s="41" t="s">
        <v>96</v>
      </c>
      <c r="B1317" s="2" t="s">
        <v>1846</v>
      </c>
      <c r="C1317" s="835">
        <v>1</v>
      </c>
      <c r="D1317" s="594" t="s">
        <v>199</v>
      </c>
      <c r="E1317" s="572">
        <v>1191.7</v>
      </c>
      <c r="F1317" s="597">
        <v>85.12</v>
      </c>
      <c r="G1317" s="597">
        <v>255.36</v>
      </c>
      <c r="H1317" s="594">
        <v>170.24</v>
      </c>
      <c r="I1317" s="573">
        <f>+E1317+F1317+G1317+H1317</f>
        <v>1702.42</v>
      </c>
      <c r="J1317" s="574">
        <f>I1317*C1317</f>
        <v>1702.42</v>
      </c>
      <c r="K1317" s="575"/>
    </row>
    <row r="1318" spans="1:11" x14ac:dyDescent="0.2">
      <c r="A1318" s="41"/>
      <c r="B1318" s="2"/>
      <c r="C1318" s="835"/>
      <c r="D1318" s="594"/>
      <c r="E1318" s="598"/>
      <c r="F1318" s="598"/>
      <c r="G1318" s="598"/>
      <c r="H1318" s="572"/>
      <c r="I1318" s="599"/>
      <c r="J1318" s="627"/>
    </row>
    <row r="1319" spans="1:11" x14ac:dyDescent="0.2">
      <c r="A1319" s="41" t="s">
        <v>99</v>
      </c>
      <c r="B1319" s="2" t="s">
        <v>1847</v>
      </c>
      <c r="C1319" s="835">
        <v>1</v>
      </c>
      <c r="D1319" s="594" t="s">
        <v>199</v>
      </c>
      <c r="E1319" s="572">
        <v>715.08</v>
      </c>
      <c r="F1319" s="597">
        <v>51.08</v>
      </c>
      <c r="G1319" s="597">
        <v>153.22999999999999</v>
      </c>
      <c r="H1319" s="594">
        <v>102.15</v>
      </c>
      <c r="I1319" s="573">
        <f>+E1319+F1319+G1319+H1319</f>
        <v>1021.54</v>
      </c>
      <c r="J1319" s="574">
        <f>I1319*C1319</f>
        <v>1021.54</v>
      </c>
      <c r="K1319" s="575"/>
    </row>
    <row r="1320" spans="1:11" x14ac:dyDescent="0.2">
      <c r="A1320" s="41"/>
      <c r="B1320" s="2"/>
      <c r="C1320" s="835"/>
      <c r="D1320" s="594"/>
      <c r="E1320" s="598"/>
      <c r="F1320" s="598"/>
      <c r="G1320" s="598"/>
      <c r="H1320" s="572"/>
      <c r="I1320" s="599"/>
      <c r="J1320" s="627"/>
    </row>
    <row r="1321" spans="1:11" x14ac:dyDescent="0.2">
      <c r="A1321" s="41" t="s">
        <v>101</v>
      </c>
      <c r="B1321" s="2" t="s">
        <v>1848</v>
      </c>
      <c r="C1321" s="835">
        <v>2</v>
      </c>
      <c r="D1321" s="594" t="s">
        <v>199</v>
      </c>
      <c r="E1321" s="572">
        <v>741.27</v>
      </c>
      <c r="F1321" s="597">
        <v>52.95</v>
      </c>
      <c r="G1321" s="597">
        <v>158.84</v>
      </c>
      <c r="H1321" s="594">
        <v>105.9</v>
      </c>
      <c r="I1321" s="573">
        <f>+E1321+F1321+G1321+H1321</f>
        <v>1058.96</v>
      </c>
      <c r="J1321" s="574">
        <f>I1321*C1321</f>
        <v>2117.92</v>
      </c>
      <c r="K1321" s="575"/>
    </row>
    <row r="1322" spans="1:11" x14ac:dyDescent="0.2">
      <c r="A1322" s="41"/>
      <c r="B1322" s="2"/>
      <c r="C1322" s="835"/>
      <c r="D1322" s="594"/>
      <c r="E1322" s="598"/>
      <c r="F1322" s="598"/>
      <c r="G1322" s="598"/>
      <c r="H1322" s="572"/>
      <c r="I1322" s="599"/>
      <c r="J1322" s="627"/>
    </row>
    <row r="1323" spans="1:11" x14ac:dyDescent="0.2">
      <c r="A1323" s="41" t="s">
        <v>103</v>
      </c>
      <c r="B1323" s="2" t="s">
        <v>1849</v>
      </c>
      <c r="C1323" s="835">
        <v>1</v>
      </c>
      <c r="D1323" s="594" t="s">
        <v>199</v>
      </c>
      <c r="E1323" s="572">
        <v>793.64</v>
      </c>
      <c r="F1323" s="597">
        <v>56.69</v>
      </c>
      <c r="G1323" s="597">
        <v>170.07</v>
      </c>
      <c r="H1323" s="594">
        <v>113.38</v>
      </c>
      <c r="I1323" s="573">
        <f>+E1323+F1323+G1323+H1323</f>
        <v>1133.78</v>
      </c>
      <c r="J1323" s="574">
        <f>I1323*C1323</f>
        <v>1133.78</v>
      </c>
      <c r="K1323" s="575"/>
    </row>
    <row r="1324" spans="1:11" x14ac:dyDescent="0.2">
      <c r="A1324" s="41"/>
      <c r="B1324" s="2"/>
      <c r="C1324" s="835"/>
      <c r="D1324" s="594"/>
      <c r="E1324" s="598"/>
      <c r="F1324" s="598"/>
      <c r="G1324" s="598"/>
      <c r="H1324" s="572"/>
      <c r="I1324" s="599"/>
      <c r="J1324" s="627"/>
    </row>
    <row r="1325" spans="1:11" x14ac:dyDescent="0.2">
      <c r="A1325" s="41" t="s">
        <v>105</v>
      </c>
      <c r="B1325" s="2" t="s">
        <v>1850</v>
      </c>
      <c r="C1325" s="835">
        <v>2</v>
      </c>
      <c r="D1325" s="594" t="s">
        <v>199</v>
      </c>
      <c r="E1325" s="572">
        <v>1086.95</v>
      </c>
      <c r="F1325" s="597">
        <v>77.64</v>
      </c>
      <c r="G1325" s="597">
        <v>232.92</v>
      </c>
      <c r="H1325" s="594">
        <v>155.28</v>
      </c>
      <c r="I1325" s="573">
        <f>+E1325+F1325+G1325+H1325</f>
        <v>1552.79</v>
      </c>
      <c r="J1325" s="574">
        <f>I1325*C1325</f>
        <v>3105.58</v>
      </c>
      <c r="K1325" s="575"/>
    </row>
    <row r="1326" spans="1:11" x14ac:dyDescent="0.2">
      <c r="A1326" s="41"/>
      <c r="B1326" s="2"/>
      <c r="C1326" s="835"/>
      <c r="D1326" s="594"/>
      <c r="E1326" s="598"/>
      <c r="F1326" s="598"/>
      <c r="G1326" s="598"/>
      <c r="H1326" s="572"/>
      <c r="I1326" s="599"/>
      <c r="J1326" s="627"/>
    </row>
    <row r="1327" spans="1:11" x14ac:dyDescent="0.2">
      <c r="A1327" s="41"/>
      <c r="B1327" s="2"/>
      <c r="C1327" s="835"/>
      <c r="D1327" s="594"/>
      <c r="E1327" s="598"/>
      <c r="F1327" s="598"/>
      <c r="G1327" s="598"/>
      <c r="H1327" s="572"/>
      <c r="I1327" s="599"/>
      <c r="J1327" s="627"/>
    </row>
    <row r="1328" spans="1:11" x14ac:dyDescent="0.2">
      <c r="A1328" s="41"/>
      <c r="B1328" s="2"/>
      <c r="C1328" s="835"/>
      <c r="D1328" s="594"/>
      <c r="E1328" s="598"/>
      <c r="F1328" s="598"/>
      <c r="G1328" s="598"/>
      <c r="H1328" s="572"/>
      <c r="I1328" s="599"/>
      <c r="J1328" s="627"/>
    </row>
    <row r="1329" spans="1:11" x14ac:dyDescent="0.2">
      <c r="A1329" s="41"/>
      <c r="B1329" s="2"/>
      <c r="C1329" s="835"/>
      <c r="D1329" s="594"/>
      <c r="E1329" s="598"/>
      <c r="F1329" s="598"/>
      <c r="G1329" s="598"/>
      <c r="H1329" s="572"/>
      <c r="I1329" s="599"/>
      <c r="J1329" s="627"/>
    </row>
    <row r="1330" spans="1:11" hidden="1" x14ac:dyDescent="0.2">
      <c r="A1330" s="41"/>
      <c r="B1330" s="2"/>
      <c r="C1330" s="835"/>
      <c r="D1330" s="594"/>
      <c r="E1330" s="598"/>
      <c r="F1330" s="598"/>
      <c r="G1330" s="598"/>
      <c r="H1330" s="572"/>
      <c r="I1330" s="599"/>
      <c r="J1330" s="627"/>
    </row>
    <row r="1331" spans="1:11" hidden="1" x14ac:dyDescent="0.2">
      <c r="A1331" s="41"/>
      <c r="B1331" s="2"/>
      <c r="C1331" s="835"/>
      <c r="D1331" s="594"/>
      <c r="E1331" s="598"/>
      <c r="F1331" s="598"/>
      <c r="G1331" s="598"/>
      <c r="H1331" s="572"/>
      <c r="I1331" s="599"/>
      <c r="J1331" s="627"/>
    </row>
    <row r="1332" spans="1:11" x14ac:dyDescent="0.2">
      <c r="A1332" s="41"/>
      <c r="B1332" s="2"/>
      <c r="C1332" s="835"/>
      <c r="D1332" s="594"/>
      <c r="E1332" s="598"/>
      <c r="F1332" s="598"/>
      <c r="G1332" s="598"/>
      <c r="H1332" s="572"/>
      <c r="I1332" s="599"/>
      <c r="J1332" s="627"/>
    </row>
    <row r="1333" spans="1:11" ht="8.25" customHeight="1" x14ac:dyDescent="0.2">
      <c r="A1333" s="41"/>
      <c r="B1333" s="2"/>
      <c r="C1333" s="835"/>
      <c r="D1333" s="594"/>
      <c r="E1333" s="598"/>
      <c r="F1333" s="598"/>
      <c r="G1333" s="598"/>
      <c r="H1333" s="572"/>
      <c r="I1333" s="599"/>
      <c r="J1333" s="627"/>
    </row>
    <row r="1334" spans="1:11" ht="15.75" thickBot="1" x14ac:dyDescent="0.3">
      <c r="A1334" s="291"/>
      <c r="B1334" s="32" t="s">
        <v>111</v>
      </c>
      <c r="C1334" s="836"/>
      <c r="D1334" s="601"/>
      <c r="E1334" s="602"/>
      <c r="F1334" s="602"/>
      <c r="G1334" s="602"/>
      <c r="H1334" s="603"/>
      <c r="I1334" s="604"/>
      <c r="J1334" s="604">
        <f>SUM(J1296:J1332)</f>
        <v>27458.01</v>
      </c>
      <c r="K1334" s="577">
        <v>36</v>
      </c>
    </row>
    <row r="1335" spans="1:11" ht="15" thickTop="1" x14ac:dyDescent="0.2">
      <c r="A1335" s="41"/>
      <c r="B1335" s="2"/>
      <c r="C1335" s="835"/>
      <c r="D1335" s="594"/>
      <c r="E1335" s="598"/>
      <c r="F1335" s="598"/>
      <c r="G1335" s="598"/>
      <c r="H1335" s="572"/>
      <c r="I1335" s="599"/>
      <c r="J1335" s="627"/>
    </row>
    <row r="1336" spans="1:11" ht="15" x14ac:dyDescent="0.2">
      <c r="A1336" s="41"/>
      <c r="B1336" s="287" t="s">
        <v>1661</v>
      </c>
      <c r="C1336" s="835"/>
      <c r="D1336" s="594"/>
      <c r="E1336" s="598"/>
      <c r="F1336" s="598"/>
      <c r="G1336" s="598"/>
      <c r="H1336" s="572"/>
      <c r="I1336" s="599"/>
      <c r="J1336" s="627"/>
    </row>
    <row r="1337" spans="1:11" x14ac:dyDescent="0.2">
      <c r="A1337" s="41"/>
      <c r="B1337" s="2"/>
      <c r="C1337" s="835"/>
      <c r="D1337" s="594"/>
      <c r="E1337" s="598"/>
      <c r="F1337" s="598"/>
      <c r="G1337" s="598"/>
      <c r="H1337" s="572"/>
      <c r="I1337" s="599"/>
      <c r="J1337" s="627"/>
    </row>
    <row r="1338" spans="1:11" x14ac:dyDescent="0.2">
      <c r="A1338" s="41"/>
      <c r="B1338" s="30" t="s">
        <v>1851</v>
      </c>
      <c r="C1338" s="835"/>
      <c r="D1338" s="594"/>
      <c r="E1338" s="598"/>
      <c r="F1338" s="598"/>
      <c r="G1338" s="598"/>
      <c r="H1338" s="572"/>
      <c r="I1338" s="599"/>
      <c r="J1338" s="600"/>
    </row>
    <row r="1339" spans="1:11" x14ac:dyDescent="0.2">
      <c r="A1339" s="41"/>
      <c r="B1339" s="2"/>
      <c r="C1339" s="835"/>
      <c r="D1339" s="594"/>
      <c r="E1339" s="598"/>
      <c r="F1339" s="598"/>
      <c r="G1339" s="598"/>
      <c r="H1339" s="572"/>
      <c r="I1339" s="599"/>
      <c r="J1339" s="627"/>
    </row>
    <row r="1340" spans="1:11" ht="42.75" x14ac:dyDescent="0.2">
      <c r="A1340" s="41"/>
      <c r="B1340" s="30" t="s">
        <v>1852</v>
      </c>
      <c r="C1340" s="835"/>
      <c r="D1340" s="594"/>
      <c r="E1340" s="598"/>
      <c r="F1340" s="598"/>
      <c r="G1340" s="598"/>
      <c r="H1340" s="572"/>
      <c r="I1340" s="599"/>
      <c r="J1340" s="627"/>
    </row>
    <row r="1341" spans="1:11" x14ac:dyDescent="0.2">
      <c r="A1341" s="41"/>
      <c r="B1341" s="2"/>
      <c r="C1341" s="835"/>
      <c r="D1341" s="594"/>
      <c r="E1341" s="598"/>
      <c r="F1341" s="598"/>
      <c r="G1341" s="598"/>
      <c r="H1341" s="572"/>
      <c r="I1341" s="599"/>
      <c r="J1341" s="627"/>
    </row>
    <row r="1342" spans="1:11" x14ac:dyDescent="0.2">
      <c r="A1342" s="41" t="s">
        <v>77</v>
      </c>
      <c r="B1342" s="2" t="s">
        <v>1853</v>
      </c>
      <c r="C1342" s="835"/>
      <c r="D1342" s="594" t="s">
        <v>199</v>
      </c>
      <c r="E1342" s="598"/>
      <c r="F1342" s="598"/>
      <c r="G1342" s="598"/>
      <c r="H1342" s="572"/>
      <c r="I1342" s="599"/>
      <c r="J1342" s="627"/>
    </row>
    <row r="1343" spans="1:11" x14ac:dyDescent="0.2">
      <c r="A1343" s="41"/>
      <c r="B1343" s="2"/>
      <c r="C1343" s="835"/>
      <c r="D1343" s="594"/>
      <c r="E1343" s="598"/>
      <c r="F1343" s="598"/>
      <c r="G1343" s="598"/>
      <c r="H1343" s="572"/>
      <c r="I1343" s="599"/>
      <c r="J1343" s="627"/>
    </row>
    <row r="1344" spans="1:11" x14ac:dyDescent="0.2">
      <c r="A1344" s="41" t="s">
        <v>78</v>
      </c>
      <c r="B1344" s="2" t="s">
        <v>1854</v>
      </c>
      <c r="C1344" s="835">
        <v>2</v>
      </c>
      <c r="D1344" s="594" t="s">
        <v>199</v>
      </c>
      <c r="E1344" s="572">
        <v>1285.97</v>
      </c>
      <c r="F1344" s="597">
        <v>91.86</v>
      </c>
      <c r="G1344" s="597">
        <v>275.57</v>
      </c>
      <c r="H1344" s="594">
        <v>183.71</v>
      </c>
      <c r="I1344" s="573">
        <f>+E1344+F1344+G1344+H1344</f>
        <v>1837.11</v>
      </c>
      <c r="J1344" s="574">
        <f>I1344*C1344</f>
        <v>3674.22</v>
      </c>
      <c r="K1344" s="575"/>
    </row>
    <row r="1345" spans="1:11" x14ac:dyDescent="0.2">
      <c r="A1345" s="41"/>
      <c r="B1345" s="2"/>
      <c r="C1345" s="835"/>
      <c r="D1345" s="594"/>
      <c r="E1345" s="598"/>
      <c r="F1345" s="598"/>
      <c r="G1345" s="598"/>
      <c r="H1345" s="572"/>
      <c r="I1345" s="599"/>
      <c r="J1345" s="627"/>
    </row>
    <row r="1346" spans="1:11" x14ac:dyDescent="0.2">
      <c r="A1346" s="41" t="s">
        <v>79</v>
      </c>
      <c r="B1346" s="2" t="s">
        <v>1855</v>
      </c>
      <c r="C1346" s="835">
        <v>2</v>
      </c>
      <c r="D1346" s="594" t="s">
        <v>199</v>
      </c>
      <c r="E1346" s="572">
        <v>1380.25</v>
      </c>
      <c r="F1346" s="597">
        <v>98.59</v>
      </c>
      <c r="G1346" s="597">
        <v>295.77</v>
      </c>
      <c r="H1346" s="594">
        <v>197.18</v>
      </c>
      <c r="I1346" s="573">
        <f>+E1346+F1346+G1346+H1346</f>
        <v>1971.79</v>
      </c>
      <c r="J1346" s="574">
        <f>I1346*C1346</f>
        <v>3943.58</v>
      </c>
      <c r="K1346" s="575"/>
    </row>
    <row r="1347" spans="1:11" x14ac:dyDescent="0.2">
      <c r="A1347" s="41"/>
      <c r="B1347" s="2"/>
      <c r="C1347" s="835"/>
      <c r="D1347" s="594"/>
      <c r="E1347" s="598"/>
      <c r="F1347" s="598"/>
      <c r="G1347" s="598"/>
      <c r="H1347" s="572"/>
      <c r="I1347" s="599"/>
      <c r="J1347" s="627"/>
    </row>
    <row r="1348" spans="1:11" x14ac:dyDescent="0.2">
      <c r="A1348" s="41" t="s">
        <v>80</v>
      </c>
      <c r="B1348" s="2" t="s">
        <v>1856</v>
      </c>
      <c r="C1348" s="835"/>
      <c r="D1348" s="594" t="s">
        <v>199</v>
      </c>
      <c r="E1348" s="598"/>
      <c r="F1348" s="598"/>
      <c r="G1348" s="598"/>
      <c r="H1348" s="572"/>
      <c r="I1348" s="599"/>
      <c r="J1348" s="627"/>
    </row>
    <row r="1349" spans="1:11" x14ac:dyDescent="0.2">
      <c r="A1349" s="41"/>
      <c r="B1349" s="2"/>
      <c r="C1349" s="835"/>
      <c r="D1349" s="594"/>
      <c r="E1349" s="598"/>
      <c r="F1349" s="598"/>
      <c r="G1349" s="598"/>
      <c r="H1349" s="572"/>
      <c r="I1349" s="599"/>
      <c r="J1349" s="627"/>
    </row>
    <row r="1350" spans="1:11" x14ac:dyDescent="0.2">
      <c r="A1350" s="41"/>
      <c r="B1350" s="30" t="s">
        <v>1857</v>
      </c>
      <c r="C1350" s="835"/>
      <c r="D1350" s="594"/>
      <c r="E1350" s="598"/>
      <c r="F1350" s="598"/>
      <c r="G1350" s="598"/>
      <c r="H1350" s="572"/>
      <c r="I1350" s="599"/>
      <c r="J1350" s="627"/>
    </row>
    <row r="1351" spans="1:11" x14ac:dyDescent="0.2">
      <c r="A1351" s="41"/>
      <c r="B1351" s="2"/>
      <c r="C1351" s="835"/>
      <c r="D1351" s="594"/>
      <c r="E1351" s="598"/>
      <c r="F1351" s="598"/>
      <c r="G1351" s="598"/>
      <c r="H1351" s="572"/>
      <c r="I1351" s="599"/>
      <c r="J1351" s="627"/>
    </row>
    <row r="1352" spans="1:11" ht="45.75" customHeight="1" x14ac:dyDescent="0.2">
      <c r="A1352" s="41"/>
      <c r="B1352" s="30" t="s">
        <v>1858</v>
      </c>
      <c r="C1352" s="835"/>
      <c r="D1352" s="594"/>
      <c r="E1352" s="598"/>
      <c r="F1352" s="598"/>
      <c r="G1352" s="598"/>
      <c r="H1352" s="572"/>
      <c r="I1352" s="599"/>
      <c r="J1352" s="627"/>
    </row>
    <row r="1353" spans="1:11" x14ac:dyDescent="0.2">
      <c r="A1353" s="41"/>
      <c r="B1353" s="2"/>
      <c r="C1353" s="835"/>
      <c r="D1353" s="594"/>
      <c r="E1353" s="598"/>
      <c r="F1353" s="598"/>
      <c r="G1353" s="598"/>
      <c r="H1353" s="572"/>
      <c r="I1353" s="599"/>
      <c r="J1353" s="627"/>
    </row>
    <row r="1354" spans="1:11" x14ac:dyDescent="0.2">
      <c r="A1354" s="41"/>
      <c r="B1354" s="2" t="s">
        <v>3677</v>
      </c>
      <c r="C1354" s="835"/>
      <c r="D1354" s="594"/>
      <c r="E1354" s="598"/>
      <c r="F1354" s="598"/>
      <c r="G1354" s="598"/>
      <c r="H1354" s="572"/>
      <c r="I1354" s="599"/>
      <c r="J1354" s="627"/>
    </row>
    <row r="1355" spans="1:11" x14ac:dyDescent="0.2">
      <c r="A1355" s="41"/>
      <c r="B1355" s="2"/>
      <c r="C1355" s="835"/>
      <c r="D1355" s="594"/>
      <c r="E1355" s="598"/>
      <c r="F1355" s="598"/>
      <c r="G1355" s="598"/>
      <c r="H1355" s="572"/>
      <c r="I1355" s="599"/>
      <c r="J1355" s="627"/>
    </row>
    <row r="1356" spans="1:11" x14ac:dyDescent="0.2">
      <c r="A1356" s="41" t="s">
        <v>81</v>
      </c>
      <c r="B1356" s="2" t="s">
        <v>3678</v>
      </c>
      <c r="C1356" s="835">
        <v>570</v>
      </c>
      <c r="D1356" s="594" t="s">
        <v>98</v>
      </c>
      <c r="E1356" s="572">
        <v>31.75</v>
      </c>
      <c r="F1356" s="597">
        <v>2.27</v>
      </c>
      <c r="G1356" s="597">
        <v>6.8</v>
      </c>
      <c r="H1356" s="594">
        <v>4.54</v>
      </c>
      <c r="I1356" s="573">
        <f>+E1356+F1356+G1356+H1356</f>
        <v>45.36</v>
      </c>
      <c r="J1356" s="574">
        <f>I1356*C1356</f>
        <v>25855.200000000001</v>
      </c>
      <c r="K1356" s="575"/>
    </row>
    <row r="1357" spans="1:11" x14ac:dyDescent="0.2">
      <c r="A1357" s="41"/>
      <c r="B1357" s="2"/>
      <c r="C1357" s="835"/>
      <c r="D1357" s="594"/>
      <c r="E1357" s="598"/>
      <c r="F1357" s="598"/>
      <c r="G1357" s="598"/>
      <c r="H1357" s="572"/>
      <c r="I1357" s="599"/>
      <c r="J1357" s="627"/>
    </row>
    <row r="1358" spans="1:11" x14ac:dyDescent="0.2">
      <c r="A1358" s="41" t="s">
        <v>92</v>
      </c>
      <c r="B1358" s="2" t="s">
        <v>3679</v>
      </c>
      <c r="C1358" s="835">
        <v>1448</v>
      </c>
      <c r="D1358" s="594" t="s">
        <v>98</v>
      </c>
      <c r="E1358" s="572">
        <v>41.83</v>
      </c>
      <c r="F1358" s="597">
        <v>2.99</v>
      </c>
      <c r="G1358" s="597">
        <v>8.9600000000000009</v>
      </c>
      <c r="H1358" s="594">
        <v>5.98</v>
      </c>
      <c r="I1358" s="573">
        <f>+E1358+F1358+G1358+H1358</f>
        <v>59.76</v>
      </c>
      <c r="J1358" s="574">
        <f>I1358*C1358</f>
        <v>86532.479999999996</v>
      </c>
      <c r="K1358" s="575"/>
    </row>
    <row r="1359" spans="1:11" x14ac:dyDescent="0.2">
      <c r="A1359" s="41"/>
      <c r="B1359" s="2"/>
      <c r="C1359" s="835"/>
      <c r="D1359" s="594"/>
      <c r="E1359" s="598"/>
      <c r="F1359" s="598"/>
      <c r="G1359" s="598"/>
      <c r="H1359" s="572"/>
      <c r="I1359" s="599"/>
      <c r="J1359" s="627"/>
    </row>
    <row r="1360" spans="1:11" x14ac:dyDescent="0.2">
      <c r="A1360" s="41" t="s">
        <v>94</v>
      </c>
      <c r="B1360" s="2" t="s">
        <v>3680</v>
      </c>
      <c r="C1360" s="835">
        <v>401</v>
      </c>
      <c r="D1360" s="594" t="s">
        <v>98</v>
      </c>
      <c r="E1360" s="572">
        <v>48.89</v>
      </c>
      <c r="F1360" s="597">
        <v>3.49</v>
      </c>
      <c r="G1360" s="597">
        <v>10.48</v>
      </c>
      <c r="H1360" s="594">
        <v>6.98</v>
      </c>
      <c r="I1360" s="573">
        <f>+E1360+F1360+G1360+H1360</f>
        <v>69.84</v>
      </c>
      <c r="J1360" s="574">
        <f>I1360*C1360</f>
        <v>28005.84</v>
      </c>
      <c r="K1360" s="575"/>
    </row>
    <row r="1361" spans="1:11" x14ac:dyDescent="0.2">
      <c r="A1361" s="41"/>
      <c r="B1361" s="2"/>
      <c r="C1361" s="835"/>
      <c r="D1361" s="594"/>
      <c r="E1361" s="598"/>
      <c r="F1361" s="598"/>
      <c r="G1361" s="598"/>
      <c r="H1361" s="572"/>
      <c r="I1361" s="599"/>
      <c r="J1361" s="627"/>
    </row>
    <row r="1362" spans="1:11" x14ac:dyDescent="0.2">
      <c r="A1362" s="41" t="s">
        <v>96</v>
      </c>
      <c r="B1362" s="2" t="s">
        <v>3681</v>
      </c>
      <c r="C1362" s="835">
        <v>15</v>
      </c>
      <c r="D1362" s="594" t="s">
        <v>98</v>
      </c>
      <c r="E1362" s="572">
        <v>60.48</v>
      </c>
      <c r="F1362" s="597">
        <v>4.32</v>
      </c>
      <c r="G1362" s="597">
        <v>12.96</v>
      </c>
      <c r="H1362" s="594">
        <v>8.64</v>
      </c>
      <c r="I1362" s="573">
        <f>+E1362+F1362+G1362+H1362</f>
        <v>86.4</v>
      </c>
      <c r="J1362" s="574">
        <f>I1362*C1362</f>
        <v>1296</v>
      </c>
      <c r="K1362" s="575"/>
    </row>
    <row r="1363" spans="1:11" x14ac:dyDescent="0.2">
      <c r="A1363" s="41"/>
      <c r="B1363" s="2"/>
      <c r="C1363" s="835"/>
      <c r="D1363" s="594"/>
      <c r="E1363" s="598"/>
      <c r="F1363" s="598"/>
      <c r="G1363" s="598"/>
      <c r="H1363" s="572"/>
      <c r="I1363" s="599"/>
      <c r="J1363" s="627"/>
    </row>
    <row r="1364" spans="1:11" x14ac:dyDescent="0.2">
      <c r="A1364" s="41"/>
      <c r="B1364" s="2"/>
      <c r="C1364" s="835"/>
      <c r="D1364" s="594"/>
      <c r="E1364" s="598"/>
      <c r="F1364" s="598"/>
      <c r="G1364" s="598"/>
      <c r="H1364" s="572"/>
      <c r="I1364" s="599"/>
      <c r="J1364" s="627"/>
    </row>
    <row r="1365" spans="1:11" x14ac:dyDescent="0.2">
      <c r="A1365" s="41"/>
      <c r="B1365" s="2"/>
      <c r="C1365" s="835"/>
      <c r="D1365" s="594"/>
      <c r="E1365" s="598"/>
      <c r="F1365" s="598"/>
      <c r="G1365" s="598"/>
      <c r="H1365" s="572"/>
      <c r="I1365" s="599"/>
      <c r="J1365" s="627"/>
    </row>
    <row r="1366" spans="1:11" hidden="1" x14ac:dyDescent="0.2">
      <c r="A1366" s="41"/>
      <c r="B1366" s="2"/>
      <c r="C1366" s="835"/>
      <c r="D1366" s="594"/>
      <c r="E1366" s="598"/>
      <c r="F1366" s="598"/>
      <c r="G1366" s="598"/>
      <c r="H1366" s="572"/>
      <c r="I1366" s="599"/>
      <c r="J1366" s="627"/>
    </row>
    <row r="1367" spans="1:11" hidden="1" x14ac:dyDescent="0.2">
      <c r="A1367" s="41"/>
      <c r="B1367" s="2"/>
      <c r="C1367" s="835"/>
      <c r="D1367" s="594"/>
      <c r="E1367" s="598"/>
      <c r="F1367" s="598"/>
      <c r="G1367" s="598"/>
      <c r="H1367" s="572"/>
      <c r="I1367" s="599"/>
      <c r="J1367" s="627"/>
    </row>
    <row r="1368" spans="1:11" ht="10.5" customHeight="1" x14ac:dyDescent="0.2">
      <c r="A1368" s="41"/>
      <c r="B1368" s="2"/>
      <c r="C1368" s="835"/>
      <c r="D1368" s="594"/>
      <c r="E1368" s="598"/>
      <c r="F1368" s="598"/>
      <c r="G1368" s="598"/>
      <c r="H1368" s="572"/>
      <c r="I1368" s="599"/>
      <c r="J1368" s="627"/>
    </row>
    <row r="1369" spans="1:11" ht="9.75" customHeight="1" x14ac:dyDescent="0.2">
      <c r="A1369" s="41"/>
      <c r="B1369" s="2"/>
      <c r="C1369" s="835"/>
      <c r="D1369" s="594"/>
      <c r="E1369" s="598"/>
      <c r="F1369" s="598"/>
      <c r="G1369" s="598"/>
      <c r="H1369" s="572"/>
      <c r="I1369" s="599"/>
      <c r="J1369" s="627"/>
    </row>
    <row r="1370" spans="1:11" ht="15.75" thickBot="1" x14ac:dyDescent="0.3">
      <c r="A1370" s="291"/>
      <c r="B1370" s="32" t="s">
        <v>111</v>
      </c>
      <c r="C1370" s="836"/>
      <c r="D1370" s="601"/>
      <c r="E1370" s="602"/>
      <c r="F1370" s="602"/>
      <c r="G1370" s="602"/>
      <c r="H1370" s="603"/>
      <c r="I1370" s="604"/>
      <c r="J1370" s="604">
        <f>SUM(J1335:J1368)</f>
        <v>149307.32</v>
      </c>
      <c r="K1370" s="577">
        <v>37</v>
      </c>
    </row>
    <row r="1371" spans="1:11" ht="15.75" thickTop="1" x14ac:dyDescent="0.25">
      <c r="A1371" s="313"/>
      <c r="B1371" s="67"/>
      <c r="C1371" s="834"/>
      <c r="D1371" s="621"/>
      <c r="E1371" s="624"/>
      <c r="F1371" s="624"/>
      <c r="G1371" s="624"/>
      <c r="H1371" s="623"/>
      <c r="I1371" s="625"/>
      <c r="J1371" s="626"/>
    </row>
    <row r="1372" spans="1:11" ht="15" x14ac:dyDescent="0.25">
      <c r="A1372" s="313"/>
      <c r="B1372" s="287" t="s">
        <v>1859</v>
      </c>
      <c r="C1372" s="834"/>
      <c r="D1372" s="621"/>
      <c r="E1372" s="624"/>
      <c r="F1372" s="624"/>
      <c r="G1372" s="624"/>
      <c r="H1372" s="623"/>
      <c r="I1372" s="625"/>
      <c r="J1372" s="626"/>
    </row>
    <row r="1373" spans="1:11" ht="15" x14ac:dyDescent="0.25">
      <c r="A1373" s="313"/>
      <c r="B1373" s="67"/>
      <c r="C1373" s="834"/>
      <c r="D1373" s="621"/>
      <c r="E1373" s="624"/>
      <c r="F1373" s="624"/>
      <c r="G1373" s="624"/>
      <c r="H1373" s="623"/>
      <c r="I1373" s="625"/>
      <c r="J1373" s="626"/>
    </row>
    <row r="1374" spans="1:11" ht="15" x14ac:dyDescent="0.25">
      <c r="A1374" s="313"/>
      <c r="B1374" s="314" t="s">
        <v>1861</v>
      </c>
      <c r="C1374" s="834"/>
      <c r="D1374" s="621"/>
      <c r="E1374" s="624"/>
      <c r="F1374" s="624"/>
      <c r="G1374" s="624"/>
      <c r="H1374" s="623"/>
      <c r="I1374" s="625"/>
      <c r="J1374" s="626"/>
    </row>
    <row r="1375" spans="1:11" ht="15" x14ac:dyDescent="0.25">
      <c r="A1375" s="313"/>
      <c r="B1375" s="67"/>
      <c r="C1375" s="834"/>
      <c r="D1375" s="621"/>
      <c r="E1375" s="624"/>
      <c r="F1375" s="624"/>
      <c r="G1375" s="624"/>
      <c r="H1375" s="623"/>
      <c r="I1375" s="625"/>
      <c r="J1375" s="626"/>
    </row>
    <row r="1376" spans="1:11" ht="42.75" x14ac:dyDescent="0.25">
      <c r="A1376" s="313"/>
      <c r="B1376" s="314" t="s">
        <v>1862</v>
      </c>
      <c r="C1376" s="834"/>
      <c r="D1376" s="621"/>
      <c r="E1376" s="624"/>
      <c r="F1376" s="624"/>
      <c r="G1376" s="624"/>
      <c r="H1376" s="623"/>
      <c r="I1376" s="625"/>
      <c r="J1376" s="626"/>
    </row>
    <row r="1377" spans="1:11" ht="15" x14ac:dyDescent="0.25">
      <c r="A1377" s="313"/>
      <c r="B1377" s="67"/>
      <c r="C1377" s="834"/>
      <c r="D1377" s="621"/>
      <c r="E1377" s="624"/>
      <c r="F1377" s="624"/>
      <c r="G1377" s="624"/>
      <c r="H1377" s="623"/>
      <c r="I1377" s="625"/>
      <c r="J1377" s="626"/>
    </row>
    <row r="1378" spans="1:11" x14ac:dyDescent="0.2">
      <c r="A1378" s="41" t="s">
        <v>77</v>
      </c>
      <c r="B1378" s="2" t="s">
        <v>1863</v>
      </c>
      <c r="C1378" s="835">
        <v>1</v>
      </c>
      <c r="D1378" s="594" t="s">
        <v>199</v>
      </c>
      <c r="E1378" s="572">
        <v>43110.82</v>
      </c>
      <c r="F1378" s="597">
        <v>3079.34</v>
      </c>
      <c r="G1378" s="597">
        <v>9238.0300000000007</v>
      </c>
      <c r="H1378" s="594">
        <v>6158.69</v>
      </c>
      <c r="I1378" s="573">
        <f>+E1378+F1378+G1378+H1378</f>
        <v>61586.879999999997</v>
      </c>
      <c r="J1378" s="574">
        <f>I1378*C1378</f>
        <v>61586.879999999997</v>
      </c>
      <c r="K1378" s="575"/>
    </row>
    <row r="1379" spans="1:11" ht="15" x14ac:dyDescent="0.25">
      <c r="A1379" s="41"/>
      <c r="B1379" s="2"/>
      <c r="C1379" s="835"/>
      <c r="D1379" s="594"/>
      <c r="E1379" s="624"/>
      <c r="F1379" s="624"/>
      <c r="G1379" s="624"/>
      <c r="H1379" s="623"/>
      <c r="I1379" s="625"/>
      <c r="J1379" s="626"/>
    </row>
    <row r="1380" spans="1:11" x14ac:dyDescent="0.2">
      <c r="A1380" s="41" t="s">
        <v>78</v>
      </c>
      <c r="B1380" s="2" t="s">
        <v>1864</v>
      </c>
      <c r="C1380" s="835">
        <v>1</v>
      </c>
      <c r="D1380" s="594" t="s">
        <v>199</v>
      </c>
      <c r="E1380" s="572">
        <v>43110.82</v>
      </c>
      <c r="F1380" s="597">
        <v>3079.34</v>
      </c>
      <c r="G1380" s="597">
        <v>9238.0300000000007</v>
      </c>
      <c r="H1380" s="594">
        <v>6158.69</v>
      </c>
      <c r="I1380" s="573">
        <f>+E1380+F1380+G1380+H1380</f>
        <v>61586.879999999997</v>
      </c>
      <c r="J1380" s="574">
        <f>I1380*C1380</f>
        <v>61586.879999999997</v>
      </c>
      <c r="K1380" s="575"/>
    </row>
    <row r="1381" spans="1:11" ht="15" x14ac:dyDescent="0.25">
      <c r="A1381" s="41"/>
      <c r="B1381" s="2"/>
      <c r="C1381" s="835"/>
      <c r="D1381" s="594"/>
      <c r="E1381" s="624"/>
      <c r="F1381" s="624"/>
      <c r="G1381" s="624"/>
      <c r="H1381" s="623"/>
      <c r="I1381" s="625"/>
      <c r="J1381" s="626"/>
    </row>
    <row r="1382" spans="1:11" x14ac:dyDescent="0.2">
      <c r="A1382" s="41" t="s">
        <v>79</v>
      </c>
      <c r="B1382" s="2" t="s">
        <v>1865</v>
      </c>
      <c r="C1382" s="835">
        <v>1</v>
      </c>
      <c r="D1382" s="594" t="s">
        <v>199</v>
      </c>
      <c r="E1382" s="572">
        <v>44524.47</v>
      </c>
      <c r="F1382" s="597">
        <v>3180.32</v>
      </c>
      <c r="G1382" s="597">
        <v>9540.9599999999991</v>
      </c>
      <c r="H1382" s="594">
        <v>6360.64</v>
      </c>
      <c r="I1382" s="573">
        <f>+E1382+F1382+G1382+H1382</f>
        <v>63606.39</v>
      </c>
      <c r="J1382" s="574">
        <f>I1382*C1382</f>
        <v>63606.39</v>
      </c>
      <c r="K1382" s="575"/>
    </row>
    <row r="1383" spans="1:11" ht="15" x14ac:dyDescent="0.25">
      <c r="A1383" s="41"/>
      <c r="B1383" s="2"/>
      <c r="C1383" s="835"/>
      <c r="D1383" s="594"/>
      <c r="E1383" s="624"/>
      <c r="F1383" s="624"/>
      <c r="G1383" s="624"/>
      <c r="H1383" s="623"/>
      <c r="I1383" s="625"/>
      <c r="J1383" s="626"/>
    </row>
    <row r="1384" spans="1:11" x14ac:dyDescent="0.2">
      <c r="A1384" s="41" t="s">
        <v>80</v>
      </c>
      <c r="B1384" s="2" t="s">
        <v>1866</v>
      </c>
      <c r="C1384" s="835">
        <v>1</v>
      </c>
      <c r="D1384" s="594" t="s">
        <v>199</v>
      </c>
      <c r="E1384" s="572">
        <v>44524.47</v>
      </c>
      <c r="F1384" s="597">
        <v>3180.32</v>
      </c>
      <c r="G1384" s="597">
        <v>9540.9599999999991</v>
      </c>
      <c r="H1384" s="594">
        <v>6360.64</v>
      </c>
      <c r="I1384" s="573">
        <f>+E1384+F1384+G1384+H1384</f>
        <v>63606.39</v>
      </c>
      <c r="J1384" s="574">
        <f>I1384*C1384</f>
        <v>63606.39</v>
      </c>
      <c r="K1384" s="575"/>
    </row>
    <row r="1385" spans="1:11" ht="15" x14ac:dyDescent="0.25">
      <c r="A1385" s="41"/>
      <c r="B1385" s="2"/>
      <c r="C1385" s="835"/>
      <c r="D1385" s="594"/>
      <c r="E1385" s="624"/>
      <c r="F1385" s="624"/>
      <c r="G1385" s="624"/>
      <c r="H1385" s="623"/>
      <c r="I1385" s="625"/>
      <c r="J1385" s="626"/>
    </row>
    <row r="1386" spans="1:11" x14ac:dyDescent="0.2">
      <c r="A1386" s="41" t="s">
        <v>81</v>
      </c>
      <c r="B1386" s="2" t="s">
        <v>1867</v>
      </c>
      <c r="C1386" s="835">
        <v>1</v>
      </c>
      <c r="D1386" s="594" t="s">
        <v>199</v>
      </c>
      <c r="E1386" s="572">
        <v>49456.59</v>
      </c>
      <c r="F1386" s="597">
        <v>3532.61</v>
      </c>
      <c r="G1386" s="597">
        <v>10597.84</v>
      </c>
      <c r="H1386" s="594">
        <v>7065.23</v>
      </c>
      <c r="I1386" s="573">
        <f>+E1386+F1386+G1386+H1386</f>
        <v>70652.27</v>
      </c>
      <c r="J1386" s="574">
        <f>I1386*C1386</f>
        <v>70652.27</v>
      </c>
      <c r="K1386" s="575"/>
    </row>
    <row r="1387" spans="1:11" ht="15" x14ac:dyDescent="0.25">
      <c r="A1387" s="41"/>
      <c r="B1387" s="2"/>
      <c r="C1387" s="835"/>
      <c r="D1387" s="594"/>
      <c r="E1387" s="624"/>
      <c r="F1387" s="624"/>
      <c r="G1387" s="624"/>
      <c r="H1387" s="623"/>
      <c r="I1387" s="625"/>
      <c r="J1387" s="626"/>
    </row>
    <row r="1388" spans="1:11" x14ac:dyDescent="0.2">
      <c r="A1388" s="41" t="s">
        <v>92</v>
      </c>
      <c r="B1388" s="2" t="s">
        <v>1868</v>
      </c>
      <c r="C1388" s="835">
        <v>1</v>
      </c>
      <c r="D1388" s="594" t="s">
        <v>199</v>
      </c>
      <c r="E1388" s="572">
        <v>49456.59</v>
      </c>
      <c r="F1388" s="597">
        <v>3532.61</v>
      </c>
      <c r="G1388" s="597">
        <v>10597.84</v>
      </c>
      <c r="H1388" s="594">
        <v>7065.23</v>
      </c>
      <c r="I1388" s="573">
        <f>+E1388+F1388+G1388+H1388</f>
        <v>70652.27</v>
      </c>
      <c r="J1388" s="574">
        <f>I1388*C1388</f>
        <v>70652.27</v>
      </c>
      <c r="K1388" s="575"/>
    </row>
    <row r="1389" spans="1:11" ht="15" x14ac:dyDescent="0.25">
      <c r="A1389" s="41"/>
      <c r="B1389" s="2"/>
      <c r="C1389" s="835"/>
      <c r="D1389" s="594"/>
      <c r="E1389" s="624"/>
      <c r="F1389" s="624"/>
      <c r="G1389" s="624"/>
      <c r="H1389" s="623"/>
      <c r="I1389" s="625"/>
      <c r="J1389" s="626"/>
    </row>
    <row r="1390" spans="1:11" x14ac:dyDescent="0.2">
      <c r="A1390" s="41" t="s">
        <v>94</v>
      </c>
      <c r="B1390" s="2" t="s">
        <v>1869</v>
      </c>
      <c r="C1390" s="835">
        <v>1</v>
      </c>
      <c r="D1390" s="594" t="s">
        <v>199</v>
      </c>
      <c r="E1390" s="572">
        <v>58644.38</v>
      </c>
      <c r="F1390" s="597">
        <v>4188.88</v>
      </c>
      <c r="G1390" s="597">
        <v>12566.65</v>
      </c>
      <c r="H1390" s="594">
        <v>8377.77</v>
      </c>
      <c r="I1390" s="573">
        <f>+E1390+F1390+G1390+H1390</f>
        <v>83777.679999999993</v>
      </c>
      <c r="J1390" s="574">
        <f>I1390*C1390</f>
        <v>83777.679999999993</v>
      </c>
      <c r="K1390" s="575"/>
    </row>
    <row r="1391" spans="1:11" ht="15" x14ac:dyDescent="0.25">
      <c r="A1391" s="41"/>
      <c r="B1391" s="2"/>
      <c r="C1391" s="835"/>
      <c r="D1391" s="594"/>
      <c r="E1391" s="624"/>
      <c r="F1391" s="624"/>
      <c r="G1391" s="624"/>
      <c r="H1391" s="623"/>
      <c r="I1391" s="625"/>
      <c r="J1391" s="626"/>
    </row>
    <row r="1392" spans="1:11" ht="15" x14ac:dyDescent="0.25">
      <c r="A1392" s="313"/>
      <c r="B1392" s="67"/>
      <c r="C1392" s="834"/>
      <c r="D1392" s="621"/>
      <c r="E1392" s="624"/>
      <c r="F1392" s="624"/>
      <c r="G1392" s="624"/>
      <c r="H1392" s="623"/>
      <c r="I1392" s="625"/>
      <c r="J1392" s="626"/>
    </row>
    <row r="1393" spans="1:11" ht="15" x14ac:dyDescent="0.25">
      <c r="A1393" s="313"/>
      <c r="B1393" s="67"/>
      <c r="C1393" s="834"/>
      <c r="D1393" s="621"/>
      <c r="E1393" s="624"/>
      <c r="F1393" s="624"/>
      <c r="G1393" s="624"/>
      <c r="H1393" s="623"/>
      <c r="I1393" s="625"/>
      <c r="J1393" s="626"/>
    </row>
    <row r="1394" spans="1:11" x14ac:dyDescent="0.2">
      <c r="A1394" s="41"/>
      <c r="B1394" s="2"/>
      <c r="C1394" s="835"/>
      <c r="D1394" s="594"/>
      <c r="E1394" s="598"/>
      <c r="F1394" s="598"/>
      <c r="G1394" s="598"/>
      <c r="H1394" s="572"/>
      <c r="I1394" s="599"/>
      <c r="J1394" s="627"/>
    </row>
    <row r="1395" spans="1:11" x14ac:dyDescent="0.2">
      <c r="A1395" s="41"/>
      <c r="B1395" s="2"/>
      <c r="C1395" s="835"/>
      <c r="D1395" s="594"/>
      <c r="E1395" s="598"/>
      <c r="F1395" s="598"/>
      <c r="G1395" s="598"/>
      <c r="H1395" s="572"/>
      <c r="I1395" s="599"/>
      <c r="J1395" s="627"/>
    </row>
    <row r="1396" spans="1:11" x14ac:dyDescent="0.2">
      <c r="A1396" s="41"/>
      <c r="B1396" s="2"/>
      <c r="C1396" s="835"/>
      <c r="D1396" s="594"/>
      <c r="E1396" s="598"/>
      <c r="F1396" s="598"/>
      <c r="G1396" s="598"/>
      <c r="H1396" s="572"/>
      <c r="I1396" s="599"/>
      <c r="J1396" s="627"/>
    </row>
    <row r="1397" spans="1:11" x14ac:dyDescent="0.2">
      <c r="A1397" s="41"/>
      <c r="B1397" s="2"/>
      <c r="C1397" s="835"/>
      <c r="D1397" s="594"/>
      <c r="E1397" s="598"/>
      <c r="F1397" s="598"/>
      <c r="G1397" s="598"/>
      <c r="H1397" s="572"/>
      <c r="I1397" s="599"/>
      <c r="J1397" s="627"/>
    </row>
    <row r="1398" spans="1:11" x14ac:dyDescent="0.2">
      <c r="A1398" s="41"/>
      <c r="B1398" s="2"/>
      <c r="C1398" s="835"/>
      <c r="D1398" s="594"/>
      <c r="E1398" s="598"/>
      <c r="F1398" s="598"/>
      <c r="G1398" s="598"/>
      <c r="H1398" s="572"/>
      <c r="I1398" s="599"/>
      <c r="J1398" s="627"/>
    </row>
    <row r="1399" spans="1:11" x14ac:dyDescent="0.2">
      <c r="A1399" s="41"/>
      <c r="B1399" s="2"/>
      <c r="C1399" s="835"/>
      <c r="D1399" s="594"/>
      <c r="E1399" s="598"/>
      <c r="F1399" s="598"/>
      <c r="G1399" s="598"/>
      <c r="H1399" s="572"/>
      <c r="I1399" s="599"/>
      <c r="J1399" s="627"/>
    </row>
    <row r="1400" spans="1:11" x14ac:dyDescent="0.2">
      <c r="A1400" s="41"/>
      <c r="B1400" s="2"/>
      <c r="C1400" s="835"/>
      <c r="D1400" s="594"/>
      <c r="E1400" s="598"/>
      <c r="F1400" s="598"/>
      <c r="G1400" s="598"/>
      <c r="H1400" s="572"/>
      <c r="I1400" s="599"/>
      <c r="J1400" s="627"/>
    </row>
    <row r="1401" spans="1:11" x14ac:dyDescent="0.2">
      <c r="A1401" s="41"/>
      <c r="B1401" s="2"/>
      <c r="C1401" s="835"/>
      <c r="D1401" s="594"/>
      <c r="E1401" s="598"/>
      <c r="F1401" s="598"/>
      <c r="G1401" s="598"/>
      <c r="H1401" s="572"/>
      <c r="I1401" s="599"/>
      <c r="J1401" s="627"/>
    </row>
    <row r="1402" spans="1:11" x14ac:dyDescent="0.2">
      <c r="A1402" s="41"/>
      <c r="B1402" s="2"/>
      <c r="C1402" s="835"/>
      <c r="D1402" s="594"/>
      <c r="E1402" s="598"/>
      <c r="F1402" s="598"/>
      <c r="G1402" s="598"/>
      <c r="H1402" s="572"/>
      <c r="I1402" s="599"/>
      <c r="J1402" s="627"/>
    </row>
    <row r="1403" spans="1:11" s="3" customFormat="1" x14ac:dyDescent="0.2">
      <c r="A1403" s="41"/>
      <c r="B1403" s="2"/>
      <c r="C1403" s="835"/>
      <c r="D1403" s="594"/>
      <c r="E1403" s="598"/>
      <c r="F1403" s="598"/>
      <c r="G1403" s="598"/>
      <c r="H1403" s="572"/>
      <c r="I1403" s="599"/>
      <c r="J1403" s="627"/>
      <c r="K1403" s="652"/>
    </row>
    <row r="1404" spans="1:11" s="3" customFormat="1" hidden="1" x14ac:dyDescent="0.2">
      <c r="A1404" s="41"/>
      <c r="B1404" s="2"/>
      <c r="C1404" s="835"/>
      <c r="D1404" s="594"/>
      <c r="E1404" s="598"/>
      <c r="F1404" s="598"/>
      <c r="G1404" s="598"/>
      <c r="H1404" s="572"/>
      <c r="I1404" s="599"/>
      <c r="J1404" s="627"/>
      <c r="K1404" s="652"/>
    </row>
    <row r="1405" spans="1:11" s="3" customFormat="1" hidden="1" x14ac:dyDescent="0.2">
      <c r="A1405" s="41"/>
      <c r="B1405" s="2"/>
      <c r="C1405" s="835"/>
      <c r="D1405" s="594"/>
      <c r="E1405" s="598"/>
      <c r="F1405" s="598"/>
      <c r="G1405" s="598"/>
      <c r="H1405" s="572"/>
      <c r="I1405" s="599"/>
      <c r="J1405" s="627"/>
      <c r="K1405" s="652"/>
    </row>
    <row r="1406" spans="1:11" ht="11.25" customHeight="1" x14ac:dyDescent="0.2">
      <c r="A1406" s="41"/>
      <c r="B1406" s="2"/>
      <c r="C1406" s="835"/>
      <c r="D1406" s="594"/>
      <c r="E1406" s="598"/>
      <c r="F1406" s="598"/>
      <c r="G1406" s="598"/>
      <c r="H1406" s="572"/>
      <c r="I1406" s="599"/>
      <c r="J1406" s="627"/>
    </row>
    <row r="1407" spans="1:11" ht="15.75" thickBot="1" x14ac:dyDescent="0.3">
      <c r="A1407" s="291"/>
      <c r="B1407" s="32" t="s">
        <v>111</v>
      </c>
      <c r="C1407" s="836"/>
      <c r="D1407" s="601"/>
      <c r="E1407" s="602"/>
      <c r="F1407" s="602"/>
      <c r="G1407" s="602"/>
      <c r="H1407" s="603"/>
      <c r="I1407" s="604"/>
      <c r="J1407" s="604">
        <f>SUM(J1371:J1405)</f>
        <v>475468.76</v>
      </c>
      <c r="K1407" s="577">
        <v>38</v>
      </c>
    </row>
    <row r="1408" spans="1:11" ht="15.75" thickTop="1" x14ac:dyDescent="0.25">
      <c r="A1408" s="313"/>
      <c r="B1408" s="67"/>
      <c r="C1408" s="834"/>
      <c r="D1408" s="621"/>
      <c r="E1408" s="624"/>
      <c r="F1408" s="624"/>
      <c r="G1408" s="624"/>
      <c r="H1408" s="623"/>
      <c r="I1408" s="625"/>
      <c r="J1408" s="626"/>
    </row>
    <row r="1409" spans="1:11" ht="15" x14ac:dyDescent="0.2">
      <c r="A1409" s="78"/>
      <c r="B1409" s="287" t="s">
        <v>1870</v>
      </c>
      <c r="C1409" s="835"/>
      <c r="D1409" s="594"/>
      <c r="E1409" s="598"/>
      <c r="F1409" s="598"/>
      <c r="G1409" s="598"/>
      <c r="H1409" s="572"/>
      <c r="I1409" s="599"/>
      <c r="J1409" s="627"/>
    </row>
    <row r="1410" spans="1:11" ht="15" x14ac:dyDescent="0.2">
      <c r="A1410" s="78"/>
      <c r="B1410" s="287"/>
      <c r="C1410" s="835"/>
      <c r="D1410" s="594"/>
      <c r="E1410" s="598"/>
      <c r="F1410" s="598"/>
      <c r="G1410" s="598"/>
      <c r="H1410" s="572"/>
      <c r="I1410" s="599"/>
      <c r="J1410" s="627"/>
    </row>
    <row r="1411" spans="1:11" ht="57" x14ac:dyDescent="0.2">
      <c r="A1411" s="78"/>
      <c r="B1411" s="30" t="s">
        <v>1860</v>
      </c>
      <c r="C1411" s="835"/>
      <c r="D1411" s="594"/>
      <c r="E1411" s="598"/>
      <c r="F1411" s="598"/>
      <c r="G1411" s="598"/>
      <c r="H1411" s="572"/>
      <c r="I1411" s="599"/>
      <c r="J1411" s="627"/>
    </row>
    <row r="1412" spans="1:11" x14ac:dyDescent="0.2">
      <c r="A1412" s="78"/>
      <c r="B1412" s="30"/>
      <c r="C1412" s="835"/>
      <c r="D1412" s="594"/>
      <c r="E1412" s="598"/>
      <c r="F1412" s="598"/>
      <c r="G1412" s="598"/>
      <c r="H1412" s="572"/>
      <c r="I1412" s="599"/>
      <c r="J1412" s="627"/>
    </row>
    <row r="1413" spans="1:11" x14ac:dyDescent="0.2">
      <c r="A1413" s="78"/>
      <c r="B1413" s="30" t="s">
        <v>1871</v>
      </c>
      <c r="C1413" s="835"/>
      <c r="D1413" s="594"/>
      <c r="E1413" s="598"/>
      <c r="F1413" s="598"/>
      <c r="G1413" s="598"/>
      <c r="H1413" s="572"/>
      <c r="I1413" s="599"/>
      <c r="J1413" s="627"/>
    </row>
    <row r="1414" spans="1:11" x14ac:dyDescent="0.2">
      <c r="A1414" s="41"/>
      <c r="B1414" s="2"/>
      <c r="C1414" s="835"/>
      <c r="D1414" s="594"/>
      <c r="E1414" s="598"/>
      <c r="F1414" s="598"/>
      <c r="G1414" s="598"/>
      <c r="H1414" s="572"/>
      <c r="I1414" s="599"/>
      <c r="J1414" s="627"/>
    </row>
    <row r="1415" spans="1:11" x14ac:dyDescent="0.2">
      <c r="A1415" s="41" t="s">
        <v>77</v>
      </c>
      <c r="B1415" s="2" t="s">
        <v>3766</v>
      </c>
      <c r="C1415" s="835">
        <v>1</v>
      </c>
      <c r="D1415" s="594" t="s">
        <v>199</v>
      </c>
      <c r="E1415" s="572">
        <v>504.26</v>
      </c>
      <c r="F1415" s="597">
        <v>36.020000000000003</v>
      </c>
      <c r="G1415" s="597">
        <v>108.06</v>
      </c>
      <c r="H1415" s="594">
        <v>72.040000000000006</v>
      </c>
      <c r="I1415" s="573">
        <f>+E1415+F1415+G1415+H1415</f>
        <v>720.38</v>
      </c>
      <c r="J1415" s="574">
        <f>I1415*C1415</f>
        <v>720.38</v>
      </c>
      <c r="K1415" s="575"/>
    </row>
    <row r="1416" spans="1:11" x14ac:dyDescent="0.2">
      <c r="A1416" s="41"/>
      <c r="B1416" s="2"/>
      <c r="C1416" s="835"/>
      <c r="D1416" s="594"/>
      <c r="E1416" s="598"/>
      <c r="F1416" s="598"/>
      <c r="G1416" s="598"/>
      <c r="H1416" s="572"/>
      <c r="I1416" s="599"/>
      <c r="J1416" s="627"/>
    </row>
    <row r="1417" spans="1:11" x14ac:dyDescent="0.2">
      <c r="A1417" s="41" t="s">
        <v>78</v>
      </c>
      <c r="B1417" s="2" t="s">
        <v>3765</v>
      </c>
      <c r="C1417" s="835">
        <v>1</v>
      </c>
      <c r="D1417" s="594" t="s">
        <v>199</v>
      </c>
      <c r="E1417" s="572">
        <v>767.68</v>
      </c>
      <c r="F1417" s="597">
        <v>54.83</v>
      </c>
      <c r="G1417" s="597">
        <v>164.5</v>
      </c>
      <c r="H1417" s="594">
        <v>109.67</v>
      </c>
      <c r="I1417" s="573">
        <f>+E1417+F1417+G1417+H1417</f>
        <v>1096.68</v>
      </c>
      <c r="J1417" s="574">
        <f>I1417*C1417</f>
        <v>1096.68</v>
      </c>
      <c r="K1417" s="575"/>
    </row>
    <row r="1418" spans="1:11" x14ac:dyDescent="0.2">
      <c r="A1418" s="41"/>
      <c r="B1418" s="2"/>
      <c r="C1418" s="835"/>
      <c r="D1418" s="594"/>
      <c r="E1418" s="598"/>
      <c r="F1418" s="598"/>
      <c r="G1418" s="598"/>
      <c r="H1418" s="572"/>
      <c r="I1418" s="599"/>
      <c r="J1418" s="627"/>
    </row>
    <row r="1419" spans="1:11" ht="28.5" x14ac:dyDescent="0.2">
      <c r="A1419" s="41" t="s">
        <v>79</v>
      </c>
      <c r="B1419" s="2" t="s">
        <v>3764</v>
      </c>
      <c r="C1419" s="835">
        <v>2</v>
      </c>
      <c r="D1419" s="594" t="s">
        <v>199</v>
      </c>
      <c r="E1419" s="572">
        <v>969.23</v>
      </c>
      <c r="F1419" s="597">
        <v>69.23</v>
      </c>
      <c r="G1419" s="597">
        <v>207.69</v>
      </c>
      <c r="H1419" s="594">
        <v>138.46</v>
      </c>
      <c r="I1419" s="573">
        <f>+E1419+F1419+G1419+H1419</f>
        <v>1384.61</v>
      </c>
      <c r="J1419" s="574">
        <f>I1419*C1419</f>
        <v>2769.22</v>
      </c>
      <c r="K1419" s="575"/>
    </row>
    <row r="1420" spans="1:11" x14ac:dyDescent="0.2">
      <c r="A1420" s="41"/>
      <c r="B1420" s="2"/>
      <c r="C1420" s="835"/>
      <c r="D1420" s="594"/>
      <c r="E1420" s="598"/>
      <c r="F1420" s="598"/>
      <c r="G1420" s="598"/>
      <c r="H1420" s="572"/>
      <c r="I1420" s="599"/>
      <c r="J1420" s="627"/>
    </row>
    <row r="1421" spans="1:11" x14ac:dyDescent="0.2">
      <c r="A1421" s="41" t="s">
        <v>80</v>
      </c>
      <c r="B1421" s="2" t="s">
        <v>3767</v>
      </c>
      <c r="C1421" s="835">
        <v>1</v>
      </c>
      <c r="D1421" s="594" t="s">
        <v>199</v>
      </c>
      <c r="E1421" s="572">
        <v>1113.18</v>
      </c>
      <c r="F1421" s="597">
        <v>79.510000000000005</v>
      </c>
      <c r="G1421" s="597">
        <v>238.54</v>
      </c>
      <c r="H1421" s="594">
        <v>159.03</v>
      </c>
      <c r="I1421" s="573">
        <f>+E1421+F1421+G1421+H1421</f>
        <v>1590.26</v>
      </c>
      <c r="J1421" s="574">
        <f>I1421*C1421</f>
        <v>1590.26</v>
      </c>
      <c r="K1421" s="575"/>
    </row>
    <row r="1422" spans="1:11" x14ac:dyDescent="0.2">
      <c r="A1422" s="41"/>
      <c r="B1422" s="2"/>
      <c r="C1422" s="835"/>
      <c r="D1422" s="594"/>
      <c r="E1422" s="598"/>
      <c r="F1422" s="598"/>
      <c r="G1422" s="598"/>
      <c r="H1422" s="572"/>
      <c r="I1422" s="599"/>
      <c r="J1422" s="627"/>
    </row>
    <row r="1423" spans="1:11" x14ac:dyDescent="0.2">
      <c r="A1423" s="41" t="s">
        <v>81</v>
      </c>
      <c r="B1423" s="2" t="s">
        <v>3768</v>
      </c>
      <c r="C1423" s="835">
        <v>1</v>
      </c>
      <c r="D1423" s="594" t="s">
        <v>199</v>
      </c>
      <c r="E1423" s="572">
        <v>1113.18</v>
      </c>
      <c r="F1423" s="597">
        <v>79.510000000000005</v>
      </c>
      <c r="G1423" s="597">
        <v>238.54</v>
      </c>
      <c r="H1423" s="594">
        <v>159.03</v>
      </c>
      <c r="I1423" s="573">
        <f>+E1423+F1423+G1423+H1423</f>
        <v>1590.26</v>
      </c>
      <c r="J1423" s="574">
        <f>I1423*C1423</f>
        <v>1590.26</v>
      </c>
      <c r="K1423" s="575"/>
    </row>
    <row r="1424" spans="1:11" x14ac:dyDescent="0.2">
      <c r="A1424" s="41"/>
      <c r="B1424" s="2"/>
      <c r="C1424" s="835"/>
      <c r="D1424" s="594"/>
      <c r="E1424" s="598"/>
      <c r="F1424" s="598"/>
      <c r="G1424" s="598"/>
      <c r="H1424" s="572"/>
      <c r="I1424" s="599"/>
      <c r="J1424" s="627"/>
    </row>
    <row r="1425" spans="1:11" x14ac:dyDescent="0.2">
      <c r="A1425" s="41" t="s">
        <v>92</v>
      </c>
      <c r="B1425" s="2" t="s">
        <v>3769</v>
      </c>
      <c r="C1425" s="835">
        <v>1</v>
      </c>
      <c r="D1425" s="594" t="s">
        <v>199</v>
      </c>
      <c r="E1425" s="572">
        <v>1132.0899999999999</v>
      </c>
      <c r="F1425" s="597">
        <v>80.86</v>
      </c>
      <c r="G1425" s="597">
        <v>242.59</v>
      </c>
      <c r="H1425" s="594">
        <v>161.72999999999999</v>
      </c>
      <c r="I1425" s="573">
        <f>+E1425+F1425+G1425+H1425</f>
        <v>1617.27</v>
      </c>
      <c r="J1425" s="574">
        <f>I1425*C1425</f>
        <v>1617.27</v>
      </c>
      <c r="K1425" s="575"/>
    </row>
    <row r="1426" spans="1:11" x14ac:dyDescent="0.2">
      <c r="A1426" s="41"/>
      <c r="B1426" s="2"/>
      <c r="C1426" s="835"/>
      <c r="D1426" s="594"/>
      <c r="E1426" s="598"/>
      <c r="F1426" s="598"/>
      <c r="G1426" s="598"/>
      <c r="H1426" s="572"/>
      <c r="I1426" s="599"/>
      <c r="J1426" s="627"/>
    </row>
    <row r="1427" spans="1:11" x14ac:dyDescent="0.2">
      <c r="A1427" s="41" t="s">
        <v>94</v>
      </c>
      <c r="B1427" s="2" t="s">
        <v>3770</v>
      </c>
      <c r="C1427" s="835">
        <v>1</v>
      </c>
      <c r="D1427" s="594" t="s">
        <v>199</v>
      </c>
      <c r="E1427" s="572">
        <v>1397.31</v>
      </c>
      <c r="F1427" s="597">
        <v>99.81</v>
      </c>
      <c r="G1427" s="597">
        <v>299.42</v>
      </c>
      <c r="H1427" s="594">
        <v>199.62</v>
      </c>
      <c r="I1427" s="573">
        <f>+E1427+F1427+G1427+H1427</f>
        <v>1996.16</v>
      </c>
      <c r="J1427" s="574">
        <f>I1427*C1427</f>
        <v>1996.16</v>
      </c>
      <c r="K1427" s="575"/>
    </row>
    <row r="1428" spans="1:11" x14ac:dyDescent="0.2">
      <c r="A1428" s="41"/>
      <c r="B1428" s="2"/>
      <c r="C1428" s="835"/>
      <c r="D1428" s="594"/>
      <c r="E1428" s="598"/>
      <c r="F1428" s="598"/>
      <c r="G1428" s="598"/>
      <c r="H1428" s="572"/>
      <c r="I1428" s="599"/>
      <c r="J1428" s="627"/>
    </row>
    <row r="1429" spans="1:11" x14ac:dyDescent="0.2">
      <c r="A1429" s="41" t="s">
        <v>96</v>
      </c>
      <c r="B1429" s="2" t="s">
        <v>3771</v>
      </c>
      <c r="C1429" s="835">
        <v>1</v>
      </c>
      <c r="D1429" s="594" t="s">
        <v>199</v>
      </c>
      <c r="E1429" s="572">
        <v>2451.6799999999998</v>
      </c>
      <c r="F1429" s="597">
        <v>175.12</v>
      </c>
      <c r="G1429" s="597">
        <v>525.36</v>
      </c>
      <c r="H1429" s="594">
        <v>350.24</v>
      </c>
      <c r="I1429" s="573">
        <f>+E1429+F1429+G1429+H1429</f>
        <v>3502.4</v>
      </c>
      <c r="J1429" s="574">
        <f>I1429*C1429</f>
        <v>3502.4</v>
      </c>
      <c r="K1429" s="575"/>
    </row>
    <row r="1430" spans="1:11" x14ac:dyDescent="0.2">
      <c r="A1430" s="41"/>
      <c r="B1430" s="2"/>
      <c r="C1430" s="835"/>
      <c r="D1430" s="594"/>
      <c r="E1430" s="598"/>
      <c r="F1430" s="598"/>
      <c r="G1430" s="598"/>
      <c r="H1430" s="572"/>
      <c r="I1430" s="599"/>
      <c r="J1430" s="627"/>
    </row>
    <row r="1431" spans="1:11" x14ac:dyDescent="0.2">
      <c r="A1431" s="41" t="s">
        <v>99</v>
      </c>
      <c r="B1431" s="2" t="s">
        <v>3772</v>
      </c>
      <c r="C1431" s="835">
        <v>1</v>
      </c>
      <c r="D1431" s="594" t="s">
        <v>199</v>
      </c>
      <c r="E1431" s="572">
        <v>2567.16</v>
      </c>
      <c r="F1431" s="597">
        <v>183.37</v>
      </c>
      <c r="G1431" s="597">
        <v>550.11</v>
      </c>
      <c r="H1431" s="594">
        <v>366.74</v>
      </c>
      <c r="I1431" s="573">
        <f>+E1431+F1431+G1431+H1431</f>
        <v>3667.38</v>
      </c>
      <c r="J1431" s="574">
        <f>I1431*C1431</f>
        <v>3667.38</v>
      </c>
      <c r="K1431" s="575"/>
    </row>
    <row r="1432" spans="1:11" x14ac:dyDescent="0.2">
      <c r="A1432" s="41"/>
      <c r="B1432" s="2"/>
      <c r="C1432" s="835"/>
      <c r="D1432" s="594"/>
      <c r="E1432" s="598"/>
      <c r="F1432" s="598"/>
      <c r="G1432" s="598"/>
      <c r="H1432" s="572"/>
      <c r="I1432" s="599"/>
      <c r="J1432" s="627"/>
    </row>
    <row r="1433" spans="1:11" x14ac:dyDescent="0.2">
      <c r="A1433" s="41"/>
      <c r="B1433" s="2"/>
      <c r="C1433" s="835"/>
      <c r="D1433" s="594"/>
      <c r="E1433" s="598"/>
      <c r="F1433" s="598"/>
      <c r="G1433" s="598"/>
      <c r="H1433" s="572"/>
      <c r="I1433" s="599"/>
      <c r="J1433" s="627"/>
    </row>
    <row r="1434" spans="1:11" x14ac:dyDescent="0.2">
      <c r="A1434" s="41"/>
      <c r="B1434" s="2"/>
      <c r="C1434" s="835"/>
      <c r="D1434" s="594"/>
      <c r="E1434" s="598"/>
      <c r="F1434" s="598"/>
      <c r="G1434" s="598"/>
      <c r="H1434" s="572"/>
      <c r="I1434" s="599"/>
      <c r="J1434" s="627"/>
    </row>
    <row r="1435" spans="1:11" x14ac:dyDescent="0.2">
      <c r="A1435" s="41"/>
      <c r="B1435" s="2"/>
      <c r="C1435" s="835"/>
      <c r="D1435" s="594"/>
      <c r="E1435" s="598"/>
      <c r="F1435" s="598"/>
      <c r="G1435" s="598"/>
      <c r="H1435" s="572"/>
      <c r="I1435" s="599"/>
      <c r="J1435" s="627"/>
    </row>
    <row r="1436" spans="1:11" x14ac:dyDescent="0.2">
      <c r="A1436" s="41"/>
      <c r="B1436" s="2"/>
      <c r="C1436" s="835"/>
      <c r="D1436" s="594"/>
      <c r="E1436" s="598"/>
      <c r="F1436" s="598"/>
      <c r="G1436" s="598"/>
      <c r="H1436" s="572"/>
      <c r="I1436" s="599"/>
      <c r="J1436" s="627"/>
    </row>
    <row r="1437" spans="1:11" x14ac:dyDescent="0.2">
      <c r="A1437" s="41"/>
      <c r="B1437" s="2"/>
      <c r="C1437" s="835"/>
      <c r="D1437" s="594"/>
      <c r="E1437" s="598"/>
      <c r="F1437" s="598"/>
      <c r="G1437" s="598"/>
      <c r="H1437" s="572"/>
      <c r="I1437" s="599"/>
      <c r="J1437" s="627"/>
    </row>
    <row r="1438" spans="1:11" hidden="1" x14ac:dyDescent="0.2">
      <c r="A1438" s="41"/>
      <c r="B1438" s="2"/>
      <c r="C1438" s="835"/>
      <c r="D1438" s="594"/>
      <c r="E1438" s="598"/>
      <c r="F1438" s="598"/>
      <c r="G1438" s="598"/>
      <c r="H1438" s="572"/>
      <c r="I1438" s="599"/>
      <c r="J1438" s="627"/>
    </row>
    <row r="1439" spans="1:11" hidden="1" x14ac:dyDescent="0.2">
      <c r="A1439" s="41"/>
      <c r="B1439" s="2"/>
      <c r="C1439" s="835"/>
      <c r="D1439" s="594"/>
      <c r="E1439" s="598"/>
      <c r="F1439" s="598"/>
      <c r="G1439" s="598"/>
      <c r="H1439" s="572"/>
      <c r="I1439" s="599"/>
      <c r="J1439" s="627"/>
    </row>
    <row r="1440" spans="1:11" x14ac:dyDescent="0.2">
      <c r="A1440" s="41"/>
      <c r="B1440" s="2"/>
      <c r="C1440" s="835"/>
      <c r="D1440" s="594"/>
      <c r="E1440" s="598"/>
      <c r="F1440" s="598"/>
      <c r="G1440" s="598"/>
      <c r="H1440" s="572"/>
      <c r="I1440" s="599"/>
      <c r="J1440" s="627"/>
    </row>
    <row r="1441" spans="1:11" ht="12.75" customHeight="1" x14ac:dyDescent="0.2">
      <c r="A1441" s="41"/>
      <c r="B1441" s="2"/>
      <c r="C1441" s="835"/>
      <c r="D1441" s="594"/>
      <c r="E1441" s="598"/>
      <c r="F1441" s="598"/>
      <c r="G1441" s="598"/>
      <c r="H1441" s="572"/>
      <c r="I1441" s="599"/>
      <c r="J1441" s="627"/>
    </row>
    <row r="1442" spans="1:11" ht="9.75" customHeight="1" x14ac:dyDescent="0.2">
      <c r="A1442" s="41"/>
      <c r="B1442" s="2"/>
      <c r="C1442" s="835"/>
      <c r="D1442" s="594"/>
      <c r="E1442" s="598"/>
      <c r="F1442" s="598"/>
      <c r="G1442" s="598"/>
      <c r="H1442" s="572"/>
      <c r="I1442" s="599"/>
      <c r="J1442" s="627"/>
    </row>
    <row r="1443" spans="1:11" ht="15.75" thickBot="1" x14ac:dyDescent="0.3">
      <c r="A1443" s="291"/>
      <c r="B1443" s="32" t="s">
        <v>111</v>
      </c>
      <c r="C1443" s="836"/>
      <c r="D1443" s="601"/>
      <c r="E1443" s="602"/>
      <c r="F1443" s="602"/>
      <c r="G1443" s="602"/>
      <c r="H1443" s="603"/>
      <c r="I1443" s="604"/>
      <c r="J1443" s="604">
        <f>SUM(J1408:J1441)</f>
        <v>18550.009999999998</v>
      </c>
      <c r="K1443" s="577">
        <v>39</v>
      </c>
    </row>
    <row r="1444" spans="1:11" ht="15" thickTop="1" x14ac:dyDescent="0.2">
      <c r="A1444" s="42"/>
      <c r="B1444" s="79"/>
      <c r="C1444" s="835"/>
      <c r="D1444" s="594"/>
      <c r="E1444" s="598"/>
      <c r="F1444" s="598"/>
      <c r="G1444" s="598"/>
      <c r="H1444" s="572"/>
      <c r="I1444" s="599"/>
      <c r="J1444" s="627"/>
    </row>
    <row r="1445" spans="1:11" ht="15" x14ac:dyDescent="0.2">
      <c r="A1445" s="315"/>
      <c r="B1445" s="287" t="s">
        <v>1872</v>
      </c>
      <c r="C1445" s="835"/>
      <c r="D1445" s="594"/>
      <c r="E1445" s="598"/>
      <c r="F1445" s="598"/>
      <c r="G1445" s="598"/>
      <c r="H1445" s="572"/>
      <c r="I1445" s="599"/>
      <c r="J1445" s="627"/>
    </row>
    <row r="1446" spans="1:11" ht="9" customHeight="1" x14ac:dyDescent="0.2">
      <c r="A1446" s="315"/>
      <c r="B1446" s="287"/>
      <c r="C1446" s="835"/>
      <c r="D1446" s="594"/>
      <c r="E1446" s="598"/>
      <c r="F1446" s="598"/>
      <c r="G1446" s="598"/>
      <c r="H1446" s="572"/>
      <c r="I1446" s="599"/>
      <c r="J1446" s="627"/>
    </row>
    <row r="1447" spans="1:11" ht="57" x14ac:dyDescent="0.2">
      <c r="A1447" s="78"/>
      <c r="B1447" s="30" t="s">
        <v>1860</v>
      </c>
      <c r="C1447" s="835"/>
      <c r="D1447" s="594"/>
      <c r="E1447" s="598"/>
      <c r="F1447" s="598"/>
      <c r="G1447" s="598"/>
      <c r="H1447" s="572"/>
      <c r="I1447" s="599"/>
      <c r="J1447" s="627"/>
    </row>
    <row r="1448" spans="1:11" x14ac:dyDescent="0.2">
      <c r="A1448" s="78"/>
      <c r="B1448" s="30"/>
      <c r="C1448" s="835"/>
      <c r="D1448" s="594"/>
      <c r="E1448" s="598"/>
      <c r="F1448" s="598"/>
      <c r="G1448" s="598"/>
      <c r="H1448" s="572"/>
      <c r="I1448" s="599"/>
      <c r="J1448" s="627"/>
    </row>
    <row r="1449" spans="1:11" x14ac:dyDescent="0.2">
      <c r="A1449" s="41"/>
      <c r="B1449" s="30" t="s">
        <v>3456</v>
      </c>
      <c r="C1449" s="835"/>
      <c r="D1449" s="594"/>
      <c r="E1449" s="598"/>
      <c r="F1449" s="598"/>
      <c r="G1449" s="598"/>
      <c r="H1449" s="572"/>
      <c r="I1449" s="599"/>
      <c r="J1449" s="627"/>
    </row>
    <row r="1450" spans="1:11" ht="10.5" customHeight="1" x14ac:dyDescent="0.2">
      <c r="A1450" s="41"/>
      <c r="B1450" s="2"/>
      <c r="C1450" s="835"/>
      <c r="D1450" s="594"/>
      <c r="E1450" s="598"/>
      <c r="F1450" s="598"/>
      <c r="G1450" s="598"/>
      <c r="H1450" s="572"/>
      <c r="I1450" s="599"/>
      <c r="J1450" s="627"/>
    </row>
    <row r="1451" spans="1:11" ht="15" customHeight="1" x14ac:dyDescent="0.2">
      <c r="A1451" s="41" t="s">
        <v>77</v>
      </c>
      <c r="B1451" s="2" t="s">
        <v>3773</v>
      </c>
      <c r="C1451" s="835">
        <v>1</v>
      </c>
      <c r="D1451" s="594" t="s">
        <v>199</v>
      </c>
      <c r="E1451" s="572">
        <v>685.42</v>
      </c>
      <c r="F1451" s="597">
        <v>48.96</v>
      </c>
      <c r="G1451" s="597">
        <v>146.88</v>
      </c>
      <c r="H1451" s="594">
        <v>97.92</v>
      </c>
      <c r="I1451" s="573">
        <f>+E1451+F1451+G1451+H1451</f>
        <v>979.18</v>
      </c>
      <c r="J1451" s="574">
        <f>I1451*C1451</f>
        <v>979.18</v>
      </c>
      <c r="K1451" s="575"/>
    </row>
    <row r="1452" spans="1:11" ht="9.9499999999999993" customHeight="1" x14ac:dyDescent="0.2">
      <c r="A1452" s="41"/>
      <c r="B1452" s="2"/>
      <c r="C1452" s="835"/>
      <c r="D1452" s="594"/>
      <c r="E1452" s="598"/>
      <c r="F1452" s="598"/>
      <c r="G1452" s="598"/>
      <c r="H1452" s="572"/>
      <c r="I1452" s="599"/>
      <c r="J1452" s="627"/>
    </row>
    <row r="1453" spans="1:11" ht="15" customHeight="1" x14ac:dyDescent="0.2">
      <c r="A1453" s="41" t="s">
        <v>78</v>
      </c>
      <c r="B1453" s="2" t="s">
        <v>3774</v>
      </c>
      <c r="C1453" s="835">
        <v>1</v>
      </c>
      <c r="D1453" s="594" t="s">
        <v>199</v>
      </c>
      <c r="E1453" s="572">
        <v>823.32</v>
      </c>
      <c r="F1453" s="597">
        <v>58.81</v>
      </c>
      <c r="G1453" s="597">
        <v>176.43</v>
      </c>
      <c r="H1453" s="594">
        <v>117.62</v>
      </c>
      <c r="I1453" s="573">
        <f>+E1453+F1453+G1453+H1453</f>
        <v>1176.18</v>
      </c>
      <c r="J1453" s="574">
        <f>I1453*C1453</f>
        <v>1176.18</v>
      </c>
      <c r="K1453" s="575"/>
    </row>
    <row r="1454" spans="1:11" ht="9.9499999999999993" customHeight="1" x14ac:dyDescent="0.2">
      <c r="A1454" s="41"/>
      <c r="B1454" s="2"/>
      <c r="C1454" s="835"/>
      <c r="D1454" s="594"/>
      <c r="E1454" s="598"/>
      <c r="F1454" s="598"/>
      <c r="G1454" s="598"/>
      <c r="H1454" s="572"/>
      <c r="I1454" s="599"/>
      <c r="J1454" s="627"/>
    </row>
    <row r="1455" spans="1:11" ht="15" customHeight="1" x14ac:dyDescent="0.2">
      <c r="A1455" s="41" t="s">
        <v>79</v>
      </c>
      <c r="B1455" s="2" t="s">
        <v>3775</v>
      </c>
      <c r="C1455" s="835">
        <v>1</v>
      </c>
      <c r="D1455" s="594" t="s">
        <v>199</v>
      </c>
      <c r="E1455" s="572">
        <v>946.66</v>
      </c>
      <c r="F1455" s="597">
        <v>67.62</v>
      </c>
      <c r="G1455" s="597">
        <v>202.86</v>
      </c>
      <c r="H1455" s="594">
        <v>135.24</v>
      </c>
      <c r="I1455" s="573">
        <f>+E1455+F1455+G1455+H1455</f>
        <v>1352.38</v>
      </c>
      <c r="J1455" s="574">
        <f>I1455*C1455</f>
        <v>1352.38</v>
      </c>
      <c r="K1455" s="575"/>
    </row>
    <row r="1456" spans="1:11" ht="9.9499999999999993" customHeight="1" x14ac:dyDescent="0.2">
      <c r="A1456" s="41"/>
      <c r="B1456" s="2"/>
      <c r="C1456" s="835"/>
      <c r="D1456" s="594"/>
      <c r="E1456" s="598"/>
      <c r="F1456" s="598"/>
      <c r="G1456" s="598"/>
      <c r="H1456" s="572"/>
      <c r="I1456" s="599"/>
      <c r="J1456" s="627"/>
    </row>
    <row r="1457" spans="1:11" ht="15" customHeight="1" x14ac:dyDescent="0.2">
      <c r="A1457" s="41" t="s">
        <v>80</v>
      </c>
      <c r="B1457" s="2" t="s">
        <v>3776</v>
      </c>
      <c r="C1457" s="835">
        <v>1</v>
      </c>
      <c r="D1457" s="594" t="s">
        <v>199</v>
      </c>
      <c r="E1457" s="572">
        <v>1019.74</v>
      </c>
      <c r="F1457" s="597">
        <v>72.84</v>
      </c>
      <c r="G1457" s="597">
        <v>218.51</v>
      </c>
      <c r="H1457" s="594">
        <v>145.68</v>
      </c>
      <c r="I1457" s="573">
        <f>+E1457+F1457+G1457+H1457</f>
        <v>1456.77</v>
      </c>
      <c r="J1457" s="574">
        <f>I1457*C1457</f>
        <v>1456.77</v>
      </c>
      <c r="K1457" s="575"/>
    </row>
    <row r="1458" spans="1:11" ht="9.9499999999999993" customHeight="1" x14ac:dyDescent="0.2">
      <c r="A1458" s="41"/>
      <c r="B1458" s="2"/>
      <c r="C1458" s="835"/>
      <c r="D1458" s="594"/>
      <c r="E1458" s="598"/>
      <c r="F1458" s="598"/>
      <c r="G1458" s="598"/>
      <c r="H1458" s="572"/>
      <c r="I1458" s="599"/>
      <c r="J1458" s="627"/>
    </row>
    <row r="1459" spans="1:11" ht="15" customHeight="1" x14ac:dyDescent="0.2">
      <c r="A1459" s="41" t="s">
        <v>81</v>
      </c>
      <c r="B1459" s="2" t="s">
        <v>3777</v>
      </c>
      <c r="C1459" s="835">
        <v>1</v>
      </c>
      <c r="D1459" s="594" t="s">
        <v>199</v>
      </c>
      <c r="E1459" s="572">
        <v>1144.51</v>
      </c>
      <c r="F1459" s="597">
        <v>81.75</v>
      </c>
      <c r="G1459" s="597">
        <v>245.25</v>
      </c>
      <c r="H1459" s="594">
        <v>163.5</v>
      </c>
      <c r="I1459" s="573">
        <f>+E1459+F1459+G1459+H1459</f>
        <v>1635.01</v>
      </c>
      <c r="J1459" s="574">
        <f>I1459*C1459</f>
        <v>1635.01</v>
      </c>
      <c r="K1459" s="575"/>
    </row>
    <row r="1460" spans="1:11" ht="9.9499999999999993" customHeight="1" x14ac:dyDescent="0.2">
      <c r="A1460" s="41"/>
      <c r="B1460" s="2"/>
      <c r="C1460" s="835"/>
      <c r="D1460" s="594"/>
      <c r="E1460" s="598"/>
      <c r="F1460" s="598"/>
      <c r="G1460" s="598"/>
      <c r="H1460" s="572"/>
      <c r="I1460" s="599"/>
      <c r="J1460" s="627"/>
    </row>
    <row r="1461" spans="1:11" ht="15" customHeight="1" x14ac:dyDescent="0.2">
      <c r="A1461" s="41" t="s">
        <v>92</v>
      </c>
      <c r="B1461" s="2" t="s">
        <v>3778</v>
      </c>
      <c r="C1461" s="835">
        <v>1</v>
      </c>
      <c r="D1461" s="594" t="s">
        <v>199</v>
      </c>
      <c r="E1461" s="572">
        <v>1150.6600000000001</v>
      </c>
      <c r="F1461" s="597">
        <v>82.19</v>
      </c>
      <c r="G1461" s="597">
        <v>246.57</v>
      </c>
      <c r="H1461" s="594">
        <v>164.38</v>
      </c>
      <c r="I1461" s="573">
        <f>+E1461+F1461+G1461+H1461</f>
        <v>1643.8</v>
      </c>
      <c r="J1461" s="574">
        <f>I1461*C1461</f>
        <v>1643.8</v>
      </c>
      <c r="K1461" s="575"/>
    </row>
    <row r="1462" spans="1:11" ht="9.9499999999999993" customHeight="1" x14ac:dyDescent="0.2">
      <c r="A1462" s="41"/>
      <c r="B1462" s="2"/>
      <c r="C1462" s="835"/>
      <c r="D1462" s="594"/>
      <c r="E1462" s="598"/>
      <c r="F1462" s="598"/>
      <c r="G1462" s="598"/>
      <c r="H1462" s="572"/>
      <c r="I1462" s="599"/>
      <c r="J1462" s="627"/>
    </row>
    <row r="1463" spans="1:11" ht="15" customHeight="1" x14ac:dyDescent="0.2">
      <c r="A1463" s="41" t="s">
        <v>94</v>
      </c>
      <c r="B1463" s="2" t="s">
        <v>1873</v>
      </c>
      <c r="C1463" s="835">
        <v>1</v>
      </c>
      <c r="D1463" s="594" t="s">
        <v>199</v>
      </c>
      <c r="E1463" s="572">
        <v>1594.88</v>
      </c>
      <c r="F1463" s="597">
        <v>113.92</v>
      </c>
      <c r="G1463" s="597">
        <v>341.76</v>
      </c>
      <c r="H1463" s="594">
        <v>227.84</v>
      </c>
      <c r="I1463" s="573">
        <f>+E1463+F1463+G1463+H1463</f>
        <v>2278.4</v>
      </c>
      <c r="J1463" s="574">
        <f>I1463*C1463</f>
        <v>2278.4</v>
      </c>
      <c r="K1463" s="575"/>
    </row>
    <row r="1464" spans="1:11" ht="9.9499999999999993" customHeight="1" x14ac:dyDescent="0.2">
      <c r="A1464" s="41"/>
      <c r="B1464" s="2"/>
      <c r="C1464" s="835"/>
      <c r="D1464" s="594"/>
      <c r="E1464" s="598"/>
      <c r="F1464" s="598"/>
      <c r="G1464" s="598"/>
      <c r="H1464" s="572"/>
      <c r="I1464" s="599"/>
      <c r="J1464" s="627"/>
    </row>
    <row r="1465" spans="1:11" ht="15" customHeight="1" x14ac:dyDescent="0.2">
      <c r="A1465" s="41" t="s">
        <v>96</v>
      </c>
      <c r="B1465" s="2" t="s">
        <v>1874</v>
      </c>
      <c r="C1465" s="835">
        <v>1</v>
      </c>
      <c r="D1465" s="594" t="s">
        <v>199</v>
      </c>
      <c r="E1465" s="572">
        <v>1806.6</v>
      </c>
      <c r="F1465" s="597">
        <v>129.04</v>
      </c>
      <c r="G1465" s="597">
        <v>387.13</v>
      </c>
      <c r="H1465" s="594">
        <v>258.08999999999997</v>
      </c>
      <c r="I1465" s="573">
        <f>+E1465+F1465+G1465+H1465</f>
        <v>2580.86</v>
      </c>
      <c r="J1465" s="574">
        <f>I1465*C1465</f>
        <v>2580.86</v>
      </c>
      <c r="K1465" s="575"/>
    </row>
    <row r="1466" spans="1:11" ht="9.9499999999999993" customHeight="1" x14ac:dyDescent="0.2">
      <c r="A1466" s="41"/>
      <c r="B1466" s="2"/>
      <c r="C1466" s="835"/>
      <c r="D1466" s="594"/>
      <c r="E1466" s="598"/>
      <c r="F1466" s="598"/>
      <c r="G1466" s="598"/>
      <c r="H1466" s="572"/>
      <c r="I1466" s="599"/>
      <c r="J1466" s="627"/>
    </row>
    <row r="1467" spans="1:11" ht="15" customHeight="1" x14ac:dyDescent="0.2">
      <c r="A1467" s="41" t="s">
        <v>99</v>
      </c>
      <c r="B1467" s="2" t="s">
        <v>1875</v>
      </c>
      <c r="C1467" s="835">
        <v>1</v>
      </c>
      <c r="D1467" s="594" t="s">
        <v>199</v>
      </c>
      <c r="E1467" s="572">
        <v>1860.36</v>
      </c>
      <c r="F1467" s="597">
        <v>132.88</v>
      </c>
      <c r="G1467" s="597">
        <v>398.65</v>
      </c>
      <c r="H1467" s="594">
        <v>265.77</v>
      </c>
      <c r="I1467" s="573">
        <f>+E1467+F1467+G1467+H1467</f>
        <v>2657.66</v>
      </c>
      <c r="J1467" s="574">
        <f>I1467*C1467</f>
        <v>2657.66</v>
      </c>
      <c r="K1467" s="575"/>
    </row>
    <row r="1468" spans="1:11" ht="9.9499999999999993" customHeight="1" x14ac:dyDescent="0.2">
      <c r="A1468" s="41"/>
      <c r="B1468" s="2"/>
      <c r="C1468" s="835"/>
      <c r="D1468" s="594"/>
      <c r="E1468" s="598"/>
      <c r="F1468" s="598"/>
      <c r="G1468" s="598"/>
      <c r="H1468" s="572"/>
      <c r="I1468" s="599"/>
      <c r="J1468" s="627"/>
    </row>
    <row r="1469" spans="1:11" ht="15" customHeight="1" x14ac:dyDescent="0.2">
      <c r="A1469" s="41" t="s">
        <v>101</v>
      </c>
      <c r="B1469" s="2" t="s">
        <v>1876</v>
      </c>
      <c r="C1469" s="835">
        <v>1</v>
      </c>
      <c r="D1469" s="594" t="s">
        <v>199</v>
      </c>
      <c r="E1469" s="572">
        <v>1886.97</v>
      </c>
      <c r="F1469" s="597">
        <v>134.78</v>
      </c>
      <c r="G1469" s="597">
        <v>404.35</v>
      </c>
      <c r="H1469" s="594">
        <v>269.57</v>
      </c>
      <c r="I1469" s="573">
        <f>+E1469+F1469+G1469+H1469</f>
        <v>2695.67</v>
      </c>
      <c r="J1469" s="574">
        <f>I1469*C1469</f>
        <v>2695.67</v>
      </c>
      <c r="K1469" s="575"/>
    </row>
    <row r="1470" spans="1:11" ht="9.9499999999999993" customHeight="1" x14ac:dyDescent="0.2">
      <c r="A1470" s="41"/>
      <c r="B1470" s="2"/>
      <c r="C1470" s="835"/>
      <c r="D1470" s="594"/>
      <c r="E1470" s="598"/>
      <c r="F1470" s="598"/>
      <c r="G1470" s="598"/>
      <c r="H1470" s="572"/>
      <c r="I1470" s="599"/>
      <c r="J1470" s="627"/>
    </row>
    <row r="1471" spans="1:11" ht="15" customHeight="1" x14ac:dyDescent="0.2">
      <c r="A1471" s="41" t="s">
        <v>103</v>
      </c>
      <c r="B1471" s="2" t="s">
        <v>1877</v>
      </c>
      <c r="C1471" s="835">
        <v>1</v>
      </c>
      <c r="D1471" s="594" t="s">
        <v>199</v>
      </c>
      <c r="E1471" s="572">
        <v>1922.3</v>
      </c>
      <c r="F1471" s="597">
        <v>137.31</v>
      </c>
      <c r="G1471" s="597">
        <v>411.92</v>
      </c>
      <c r="H1471" s="594">
        <v>274.61</v>
      </c>
      <c r="I1471" s="573">
        <f>+E1471+F1471+G1471+H1471</f>
        <v>2746.14</v>
      </c>
      <c r="J1471" s="574">
        <f>I1471*C1471</f>
        <v>2746.14</v>
      </c>
      <c r="K1471" s="575"/>
    </row>
    <row r="1472" spans="1:11" ht="9.9499999999999993" customHeight="1" x14ac:dyDescent="0.2">
      <c r="A1472" s="41"/>
      <c r="B1472" s="2"/>
      <c r="C1472" s="835"/>
      <c r="D1472" s="594"/>
      <c r="E1472" s="598"/>
      <c r="F1472" s="598"/>
      <c r="G1472" s="598"/>
      <c r="H1472" s="572"/>
      <c r="I1472" s="599"/>
      <c r="J1472" s="627"/>
    </row>
    <row r="1473" spans="1:11" ht="15" customHeight="1" x14ac:dyDescent="0.2">
      <c r="A1473" s="41" t="s">
        <v>105</v>
      </c>
      <c r="B1473" s="2" t="s">
        <v>1878</v>
      </c>
      <c r="C1473" s="835">
        <v>1</v>
      </c>
      <c r="D1473" s="594" t="s">
        <v>199</v>
      </c>
      <c r="E1473" s="572">
        <v>2011.02</v>
      </c>
      <c r="F1473" s="597">
        <v>143.63999999999999</v>
      </c>
      <c r="G1473" s="597">
        <v>430.93</v>
      </c>
      <c r="H1473" s="594">
        <v>287.29000000000002</v>
      </c>
      <c r="I1473" s="573">
        <f>+E1473+F1473+G1473+H1473</f>
        <v>2872.88</v>
      </c>
      <c r="J1473" s="574">
        <f>I1473*C1473</f>
        <v>2872.88</v>
      </c>
      <c r="K1473" s="575"/>
    </row>
    <row r="1474" spans="1:11" ht="9.9499999999999993" customHeight="1" x14ac:dyDescent="0.2">
      <c r="A1474" s="41"/>
      <c r="B1474" s="2"/>
      <c r="C1474" s="835"/>
      <c r="D1474" s="594"/>
      <c r="E1474" s="598"/>
      <c r="F1474" s="598"/>
      <c r="G1474" s="598"/>
      <c r="H1474" s="572"/>
      <c r="I1474" s="599"/>
      <c r="J1474" s="627"/>
    </row>
    <row r="1475" spans="1:11" ht="15" customHeight="1" x14ac:dyDescent="0.2">
      <c r="A1475" s="41" t="s">
        <v>107</v>
      </c>
      <c r="B1475" s="2" t="s">
        <v>1879</v>
      </c>
      <c r="C1475" s="835">
        <v>1</v>
      </c>
      <c r="D1475" s="594" t="s">
        <v>199</v>
      </c>
      <c r="E1475" s="572">
        <v>2082.91</v>
      </c>
      <c r="F1475" s="597">
        <v>148.78</v>
      </c>
      <c r="G1475" s="597">
        <v>446.34</v>
      </c>
      <c r="H1475" s="594">
        <v>297.56</v>
      </c>
      <c r="I1475" s="573">
        <f>+E1475+F1475+G1475+H1475</f>
        <v>2975.59</v>
      </c>
      <c r="J1475" s="574">
        <f>I1475*C1475</f>
        <v>2975.59</v>
      </c>
      <c r="K1475" s="575"/>
    </row>
    <row r="1476" spans="1:11" ht="9.9499999999999993" customHeight="1" x14ac:dyDescent="0.2">
      <c r="A1476" s="41"/>
      <c r="B1476" s="2"/>
      <c r="C1476" s="835"/>
      <c r="D1476" s="594"/>
      <c r="E1476" s="598"/>
      <c r="F1476" s="598"/>
      <c r="G1476" s="598"/>
      <c r="H1476" s="572"/>
      <c r="I1476" s="599"/>
      <c r="J1476" s="627"/>
    </row>
    <row r="1477" spans="1:11" ht="15" customHeight="1" x14ac:dyDescent="0.2">
      <c r="A1477" s="41" t="s">
        <v>109</v>
      </c>
      <c r="B1477" s="2" t="s">
        <v>1880</v>
      </c>
      <c r="C1477" s="835">
        <v>1</v>
      </c>
      <c r="D1477" s="594" t="s">
        <v>199</v>
      </c>
      <c r="E1477" s="572">
        <v>707.01</v>
      </c>
      <c r="F1477" s="597">
        <v>50.5</v>
      </c>
      <c r="G1477" s="597">
        <v>151.5</v>
      </c>
      <c r="H1477" s="594">
        <v>101</v>
      </c>
      <c r="I1477" s="573">
        <f>+E1477+F1477+G1477+H1477</f>
        <v>1010.01</v>
      </c>
      <c r="J1477" s="574">
        <f>I1477*C1477</f>
        <v>1010.01</v>
      </c>
      <c r="K1477" s="575"/>
    </row>
    <row r="1478" spans="1:11" ht="9.9499999999999993" customHeight="1" x14ac:dyDescent="0.2">
      <c r="A1478" s="41"/>
      <c r="B1478" s="2"/>
      <c r="C1478" s="835"/>
      <c r="D1478" s="594"/>
      <c r="E1478" s="598"/>
      <c r="F1478" s="598"/>
      <c r="G1478" s="598"/>
      <c r="H1478" s="572"/>
      <c r="I1478" s="599"/>
      <c r="J1478" s="627"/>
    </row>
    <row r="1479" spans="1:11" ht="15" customHeight="1" x14ac:dyDescent="0.2">
      <c r="A1479" s="41" t="s">
        <v>639</v>
      </c>
      <c r="B1479" s="2" t="s">
        <v>1881</v>
      </c>
      <c r="C1479" s="835">
        <v>1</v>
      </c>
      <c r="D1479" s="594" t="s">
        <v>199</v>
      </c>
      <c r="E1479" s="572">
        <v>707.01</v>
      </c>
      <c r="F1479" s="597">
        <v>50.5</v>
      </c>
      <c r="G1479" s="597">
        <v>151.5</v>
      </c>
      <c r="H1479" s="594">
        <v>101</v>
      </c>
      <c r="I1479" s="573">
        <f>+E1479+F1479+G1479+H1479</f>
        <v>1010.01</v>
      </c>
      <c r="J1479" s="574">
        <f>I1479*C1479</f>
        <v>1010.01</v>
      </c>
      <c r="K1479" s="575"/>
    </row>
    <row r="1480" spans="1:11" ht="9.9499999999999993" customHeight="1" x14ac:dyDescent="0.2">
      <c r="A1480" s="41"/>
      <c r="B1480" s="2"/>
      <c r="C1480" s="835"/>
      <c r="D1480" s="594"/>
      <c r="E1480" s="598"/>
      <c r="F1480" s="598"/>
      <c r="G1480" s="598"/>
      <c r="H1480" s="572"/>
      <c r="I1480" s="599"/>
      <c r="J1480" s="627"/>
    </row>
    <row r="1481" spans="1:11" ht="15" customHeight="1" x14ac:dyDescent="0.2">
      <c r="A1481" s="41" t="s">
        <v>641</v>
      </c>
      <c r="B1481" s="2" t="s">
        <v>1882</v>
      </c>
      <c r="C1481" s="835">
        <v>1</v>
      </c>
      <c r="D1481" s="594" t="s">
        <v>199</v>
      </c>
      <c r="E1481" s="572">
        <v>832.19</v>
      </c>
      <c r="F1481" s="597">
        <v>59.44</v>
      </c>
      <c r="G1481" s="597">
        <v>178.33</v>
      </c>
      <c r="H1481" s="594">
        <v>118.88</v>
      </c>
      <c r="I1481" s="573">
        <f>+E1481+F1481+G1481+H1481</f>
        <v>1188.8399999999999</v>
      </c>
      <c r="J1481" s="574">
        <f>I1481*C1481</f>
        <v>1188.8399999999999</v>
      </c>
      <c r="K1481" s="575"/>
    </row>
    <row r="1482" spans="1:11" ht="14.25" hidden="1" customHeight="1" x14ac:dyDescent="0.2">
      <c r="A1482" s="41"/>
      <c r="B1482" s="2"/>
      <c r="C1482" s="835"/>
      <c r="D1482" s="594"/>
      <c r="E1482" s="598"/>
      <c r="F1482" s="598"/>
      <c r="G1482" s="598"/>
      <c r="H1482" s="572"/>
      <c r="I1482" s="599"/>
      <c r="J1482" s="627"/>
    </row>
    <row r="1483" spans="1:11" ht="15" customHeight="1" x14ac:dyDescent="0.2">
      <c r="A1483" s="41"/>
      <c r="B1483" s="2"/>
      <c r="C1483" s="835"/>
      <c r="D1483" s="594"/>
      <c r="E1483" s="598"/>
      <c r="F1483" s="598"/>
      <c r="G1483" s="598"/>
      <c r="H1483" s="572"/>
      <c r="I1483" s="599"/>
      <c r="J1483" s="627"/>
    </row>
    <row r="1484" spans="1:11" ht="15.75" thickBot="1" x14ac:dyDescent="0.3">
      <c r="A1484" s="291"/>
      <c r="B1484" s="32" t="s">
        <v>111</v>
      </c>
      <c r="C1484" s="836"/>
      <c r="D1484" s="601"/>
      <c r="E1484" s="602"/>
      <c r="F1484" s="602"/>
      <c r="G1484" s="602"/>
      <c r="H1484" s="603"/>
      <c r="I1484" s="604"/>
      <c r="J1484" s="604">
        <f>SUM(J1444:J1482)</f>
        <v>30259.38</v>
      </c>
      <c r="K1484" s="577">
        <v>40</v>
      </c>
    </row>
    <row r="1485" spans="1:11" ht="15" thickTop="1" x14ac:dyDescent="0.2">
      <c r="A1485" s="41"/>
      <c r="B1485" s="2"/>
      <c r="C1485" s="835"/>
      <c r="D1485" s="594"/>
      <c r="E1485" s="598"/>
      <c r="F1485" s="598"/>
      <c r="G1485" s="598"/>
      <c r="H1485" s="572"/>
      <c r="I1485" s="599"/>
      <c r="J1485" s="627"/>
    </row>
    <row r="1486" spans="1:11" ht="15" x14ac:dyDescent="0.2">
      <c r="A1486" s="315"/>
      <c r="B1486" s="287" t="s">
        <v>1872</v>
      </c>
      <c r="C1486" s="835"/>
      <c r="D1486" s="594"/>
      <c r="E1486" s="598"/>
      <c r="F1486" s="598"/>
      <c r="G1486" s="598"/>
      <c r="H1486" s="572"/>
      <c r="I1486" s="599"/>
      <c r="J1486" s="627"/>
    </row>
    <row r="1487" spans="1:11" ht="15" x14ac:dyDescent="0.2">
      <c r="A1487" s="315"/>
      <c r="B1487" s="287"/>
      <c r="C1487" s="835"/>
      <c r="D1487" s="594"/>
      <c r="E1487" s="598"/>
      <c r="F1487" s="598"/>
      <c r="G1487" s="598"/>
      <c r="H1487" s="572"/>
      <c r="I1487" s="599"/>
      <c r="J1487" s="627"/>
    </row>
    <row r="1488" spans="1:11" ht="57" x14ac:dyDescent="0.2">
      <c r="A1488" s="78"/>
      <c r="B1488" s="30" t="s">
        <v>1860</v>
      </c>
      <c r="C1488" s="835"/>
      <c r="D1488" s="594"/>
      <c r="E1488" s="598"/>
      <c r="F1488" s="598"/>
      <c r="G1488" s="598"/>
      <c r="H1488" s="572"/>
      <c r="I1488" s="599"/>
      <c r="J1488" s="627"/>
    </row>
    <row r="1489" spans="1:11" x14ac:dyDescent="0.2">
      <c r="A1489" s="78"/>
      <c r="B1489" s="30"/>
      <c r="C1489" s="835"/>
      <c r="D1489" s="594"/>
      <c r="E1489" s="598"/>
      <c r="F1489" s="598"/>
      <c r="G1489" s="598"/>
      <c r="H1489" s="572"/>
      <c r="I1489" s="599"/>
      <c r="J1489" s="627"/>
    </row>
    <row r="1490" spans="1:11" ht="15" customHeight="1" x14ac:dyDescent="0.2">
      <c r="A1490" s="41"/>
      <c r="B1490" s="318" t="s">
        <v>1883</v>
      </c>
      <c r="C1490" s="835"/>
      <c r="D1490" s="594"/>
      <c r="E1490" s="598"/>
      <c r="F1490" s="598"/>
      <c r="G1490" s="598"/>
      <c r="H1490" s="572"/>
      <c r="I1490" s="599"/>
      <c r="J1490" s="627"/>
    </row>
    <row r="1491" spans="1:11" ht="15" customHeight="1" x14ac:dyDescent="0.2">
      <c r="A1491" s="41"/>
      <c r="B1491" s="222"/>
      <c r="C1491" s="835"/>
      <c r="D1491" s="594"/>
      <c r="E1491" s="598"/>
      <c r="F1491" s="598"/>
      <c r="G1491" s="598"/>
      <c r="H1491" s="572"/>
      <c r="I1491" s="599"/>
      <c r="J1491" s="627"/>
    </row>
    <row r="1492" spans="1:11" ht="15" customHeight="1" x14ac:dyDescent="0.2">
      <c r="A1492" s="41" t="s">
        <v>77</v>
      </c>
      <c r="B1492" s="222" t="s">
        <v>1884</v>
      </c>
      <c r="C1492" s="835">
        <v>1</v>
      </c>
      <c r="D1492" s="594" t="s">
        <v>199</v>
      </c>
      <c r="E1492" s="572">
        <v>435.99</v>
      </c>
      <c r="F1492" s="597">
        <v>31.14</v>
      </c>
      <c r="G1492" s="597">
        <v>93.43</v>
      </c>
      <c r="H1492" s="594">
        <v>62.28</v>
      </c>
      <c r="I1492" s="573">
        <f>+E1492+F1492+G1492+H1492</f>
        <v>622.84</v>
      </c>
      <c r="J1492" s="574">
        <f>I1492*C1492</f>
        <v>622.84</v>
      </c>
      <c r="K1492" s="575"/>
    </row>
    <row r="1493" spans="1:11" ht="9.9499999999999993" customHeight="1" x14ac:dyDescent="0.2">
      <c r="A1493" s="41"/>
      <c r="B1493" s="222"/>
      <c r="C1493" s="835"/>
      <c r="D1493" s="594"/>
      <c r="E1493" s="598"/>
      <c r="F1493" s="598"/>
      <c r="G1493" s="598"/>
      <c r="H1493" s="572"/>
      <c r="I1493" s="599"/>
      <c r="J1493" s="627"/>
    </row>
    <row r="1494" spans="1:11" ht="15" customHeight="1" x14ac:dyDescent="0.2">
      <c r="A1494" s="41" t="s">
        <v>78</v>
      </c>
      <c r="B1494" s="222" t="s">
        <v>1885</v>
      </c>
      <c r="C1494" s="835">
        <v>1</v>
      </c>
      <c r="D1494" s="594" t="s">
        <v>199</v>
      </c>
      <c r="E1494" s="572">
        <v>589.88</v>
      </c>
      <c r="F1494" s="597">
        <v>42.13</v>
      </c>
      <c r="G1494" s="597">
        <v>126.4</v>
      </c>
      <c r="H1494" s="594">
        <v>84.27</v>
      </c>
      <c r="I1494" s="573">
        <f>+E1494+F1494+G1494+H1494</f>
        <v>842.68</v>
      </c>
      <c r="J1494" s="574">
        <f>I1494*C1494</f>
        <v>842.68</v>
      </c>
      <c r="K1494" s="575"/>
    </row>
    <row r="1495" spans="1:11" ht="9.9499999999999993" customHeight="1" x14ac:dyDescent="0.2">
      <c r="A1495" s="41"/>
      <c r="B1495" s="222"/>
      <c r="C1495" s="835"/>
      <c r="D1495" s="594"/>
      <c r="E1495" s="598"/>
      <c r="F1495" s="598"/>
      <c r="G1495" s="598"/>
      <c r="H1495" s="572"/>
      <c r="I1495" s="599"/>
      <c r="J1495" s="627"/>
    </row>
    <row r="1496" spans="1:11" ht="15" customHeight="1" x14ac:dyDescent="0.2">
      <c r="A1496" s="41" t="s">
        <v>79</v>
      </c>
      <c r="B1496" s="222" t="s">
        <v>1886</v>
      </c>
      <c r="C1496" s="835">
        <v>1</v>
      </c>
      <c r="D1496" s="594" t="s">
        <v>199</v>
      </c>
      <c r="E1496" s="572">
        <v>589.88</v>
      </c>
      <c r="F1496" s="597">
        <v>42.13</v>
      </c>
      <c r="G1496" s="597">
        <v>126.4</v>
      </c>
      <c r="H1496" s="594">
        <v>84.27</v>
      </c>
      <c r="I1496" s="573">
        <f>+E1496+F1496+G1496+H1496</f>
        <v>842.68</v>
      </c>
      <c r="J1496" s="574">
        <f>I1496*C1496</f>
        <v>842.68</v>
      </c>
      <c r="K1496" s="575"/>
    </row>
    <row r="1497" spans="1:11" ht="9.9499999999999993" customHeight="1" x14ac:dyDescent="0.2">
      <c r="A1497" s="41"/>
      <c r="B1497" s="222"/>
      <c r="C1497" s="835"/>
      <c r="D1497" s="594"/>
      <c r="E1497" s="598"/>
      <c r="F1497" s="598"/>
      <c r="G1497" s="598"/>
      <c r="H1497" s="572"/>
      <c r="I1497" s="599"/>
      <c r="J1497" s="627"/>
    </row>
    <row r="1498" spans="1:11" ht="15" customHeight="1" x14ac:dyDescent="0.2">
      <c r="A1498" s="41" t="s">
        <v>80</v>
      </c>
      <c r="B1498" s="222" t="s">
        <v>1887</v>
      </c>
      <c r="C1498" s="835">
        <v>1</v>
      </c>
      <c r="D1498" s="594" t="s">
        <v>199</v>
      </c>
      <c r="E1498" s="572">
        <v>589.88</v>
      </c>
      <c r="F1498" s="597">
        <v>42.13</v>
      </c>
      <c r="G1498" s="597">
        <v>126.4</v>
      </c>
      <c r="H1498" s="594">
        <v>84.27</v>
      </c>
      <c r="I1498" s="573">
        <f>+E1498+F1498+G1498+H1498</f>
        <v>842.68</v>
      </c>
      <c r="J1498" s="574">
        <f>I1498*C1498</f>
        <v>842.68</v>
      </c>
      <c r="K1498" s="575"/>
    </row>
    <row r="1499" spans="1:11" ht="9.9499999999999993" customHeight="1" x14ac:dyDescent="0.2">
      <c r="A1499" s="41"/>
      <c r="B1499" s="222"/>
      <c r="C1499" s="835"/>
      <c r="D1499" s="594"/>
      <c r="E1499" s="598"/>
      <c r="F1499" s="598"/>
      <c r="G1499" s="598"/>
      <c r="H1499" s="572"/>
      <c r="I1499" s="599"/>
      <c r="J1499" s="627"/>
    </row>
    <row r="1500" spans="1:11" ht="15" customHeight="1" x14ac:dyDescent="0.2">
      <c r="A1500" s="41" t="s">
        <v>81</v>
      </c>
      <c r="B1500" s="222" t="s">
        <v>1888</v>
      </c>
      <c r="C1500" s="835">
        <v>1</v>
      </c>
      <c r="D1500" s="594" t="s">
        <v>199</v>
      </c>
      <c r="E1500" s="572">
        <v>589.88</v>
      </c>
      <c r="F1500" s="597">
        <v>42.13</v>
      </c>
      <c r="G1500" s="597">
        <v>126.4</v>
      </c>
      <c r="H1500" s="594">
        <v>84.27</v>
      </c>
      <c r="I1500" s="573">
        <f>+E1500+F1500+G1500+H1500</f>
        <v>842.68</v>
      </c>
      <c r="J1500" s="574">
        <f>I1500*C1500</f>
        <v>842.68</v>
      </c>
      <c r="K1500" s="575"/>
    </row>
    <row r="1501" spans="1:11" ht="9.9499999999999993" customHeight="1" x14ac:dyDescent="0.2">
      <c r="A1501" s="41"/>
      <c r="B1501" s="222"/>
      <c r="C1501" s="835"/>
      <c r="D1501" s="594"/>
      <c r="E1501" s="598"/>
      <c r="F1501" s="598"/>
      <c r="G1501" s="598"/>
      <c r="H1501" s="572"/>
      <c r="I1501" s="599"/>
      <c r="J1501" s="627"/>
    </row>
    <row r="1502" spans="1:11" ht="15" customHeight="1" x14ac:dyDescent="0.2">
      <c r="A1502" s="41" t="s">
        <v>92</v>
      </c>
      <c r="B1502" s="222" t="s">
        <v>1889</v>
      </c>
      <c r="C1502" s="835">
        <v>1</v>
      </c>
      <c r="D1502" s="594" t="s">
        <v>199</v>
      </c>
      <c r="E1502" s="572">
        <v>589.88</v>
      </c>
      <c r="F1502" s="597">
        <v>42.13</v>
      </c>
      <c r="G1502" s="597">
        <v>126.4</v>
      </c>
      <c r="H1502" s="594">
        <v>84.27</v>
      </c>
      <c r="I1502" s="573">
        <f>+E1502+F1502+G1502+H1502</f>
        <v>842.68</v>
      </c>
      <c r="J1502" s="574">
        <f>I1502*C1502</f>
        <v>842.68</v>
      </c>
      <c r="K1502" s="575"/>
    </row>
    <row r="1503" spans="1:11" ht="9.9499999999999993" customHeight="1" x14ac:dyDescent="0.2">
      <c r="A1503" s="41"/>
      <c r="B1503" s="222"/>
      <c r="C1503" s="835"/>
      <c r="D1503" s="594"/>
      <c r="E1503" s="598"/>
      <c r="F1503" s="598"/>
      <c r="G1503" s="598"/>
      <c r="H1503" s="572"/>
      <c r="I1503" s="599"/>
      <c r="J1503" s="627"/>
    </row>
    <row r="1504" spans="1:11" ht="15" customHeight="1" x14ac:dyDescent="0.2">
      <c r="A1504" s="41" t="s">
        <v>94</v>
      </c>
      <c r="B1504" s="222" t="s">
        <v>1890</v>
      </c>
      <c r="C1504" s="835">
        <v>1</v>
      </c>
      <c r="D1504" s="594" t="s">
        <v>199</v>
      </c>
      <c r="E1504" s="572">
        <v>696.31</v>
      </c>
      <c r="F1504" s="597">
        <v>49.74</v>
      </c>
      <c r="G1504" s="597">
        <v>149.21</v>
      </c>
      <c r="H1504" s="594">
        <v>99.47</v>
      </c>
      <c r="I1504" s="573">
        <f>+E1504+F1504+G1504+H1504</f>
        <v>994.73</v>
      </c>
      <c r="J1504" s="574">
        <f>I1504*C1504</f>
        <v>994.73</v>
      </c>
      <c r="K1504" s="575"/>
    </row>
    <row r="1505" spans="1:11" ht="9.9499999999999993" customHeight="1" x14ac:dyDescent="0.2">
      <c r="A1505" s="41"/>
      <c r="B1505" s="222"/>
      <c r="C1505" s="835"/>
      <c r="D1505" s="594"/>
      <c r="E1505" s="598"/>
      <c r="F1505" s="598"/>
      <c r="G1505" s="598"/>
      <c r="H1505" s="572"/>
      <c r="I1505" s="599"/>
      <c r="J1505" s="627"/>
    </row>
    <row r="1506" spans="1:11" ht="15" customHeight="1" x14ac:dyDescent="0.2">
      <c r="A1506" s="41" t="s">
        <v>96</v>
      </c>
      <c r="B1506" s="222" t="s">
        <v>1891</v>
      </c>
      <c r="C1506" s="835">
        <v>1</v>
      </c>
      <c r="D1506" s="594" t="s">
        <v>199</v>
      </c>
      <c r="E1506" s="572">
        <v>1990.92</v>
      </c>
      <c r="F1506" s="597">
        <v>142.21</v>
      </c>
      <c r="G1506" s="597">
        <v>426.63</v>
      </c>
      <c r="H1506" s="594">
        <v>284.42</v>
      </c>
      <c r="I1506" s="573">
        <f>+E1506+F1506+G1506+H1506</f>
        <v>2844.18</v>
      </c>
      <c r="J1506" s="574">
        <f>I1506*C1506</f>
        <v>2844.18</v>
      </c>
      <c r="K1506" s="575"/>
    </row>
    <row r="1507" spans="1:11" ht="15" customHeight="1" x14ac:dyDescent="0.2">
      <c r="A1507" s="41"/>
      <c r="B1507" s="222"/>
      <c r="C1507" s="835"/>
      <c r="D1507" s="594"/>
      <c r="E1507" s="598"/>
      <c r="F1507" s="598"/>
      <c r="G1507" s="598"/>
      <c r="H1507" s="572"/>
      <c r="I1507" s="599"/>
      <c r="J1507" s="627"/>
    </row>
    <row r="1508" spans="1:11" ht="15" customHeight="1" x14ac:dyDescent="0.2">
      <c r="A1508" s="41"/>
      <c r="B1508" s="2"/>
      <c r="C1508" s="835"/>
      <c r="D1508" s="594"/>
      <c r="E1508" s="598"/>
      <c r="F1508" s="598"/>
      <c r="G1508" s="598"/>
      <c r="H1508" s="572"/>
      <c r="I1508" s="599"/>
      <c r="J1508" s="627"/>
    </row>
    <row r="1509" spans="1:11" ht="15" customHeight="1" x14ac:dyDescent="0.2">
      <c r="A1509" s="41"/>
      <c r="B1509" s="222"/>
      <c r="C1509" s="835"/>
      <c r="D1509" s="594"/>
      <c r="E1509" s="598"/>
      <c r="F1509" s="598"/>
      <c r="G1509" s="598"/>
      <c r="H1509" s="572"/>
      <c r="I1509" s="599"/>
      <c r="J1509" s="627"/>
    </row>
    <row r="1510" spans="1:11" ht="15" customHeight="1" x14ac:dyDescent="0.2">
      <c r="A1510" s="41"/>
      <c r="B1510" s="222"/>
      <c r="C1510" s="835"/>
      <c r="D1510" s="594"/>
      <c r="E1510" s="598"/>
      <c r="F1510" s="598"/>
      <c r="G1510" s="598"/>
      <c r="H1510" s="572"/>
      <c r="I1510" s="599"/>
      <c r="J1510" s="627"/>
    </row>
    <row r="1511" spans="1:11" ht="15" customHeight="1" x14ac:dyDescent="0.2">
      <c r="A1511" s="41"/>
      <c r="B1511" s="222"/>
      <c r="C1511" s="835"/>
      <c r="D1511" s="594"/>
      <c r="E1511" s="598"/>
      <c r="F1511" s="598"/>
      <c r="G1511" s="598"/>
      <c r="H1511" s="572"/>
      <c r="I1511" s="599"/>
      <c r="J1511" s="627"/>
    </row>
    <row r="1512" spans="1:11" ht="15" customHeight="1" x14ac:dyDescent="0.2">
      <c r="A1512" s="41"/>
      <c r="B1512" s="222"/>
      <c r="C1512" s="835"/>
      <c r="D1512" s="594"/>
      <c r="E1512" s="598"/>
      <c r="F1512" s="598"/>
      <c r="G1512" s="598"/>
      <c r="H1512" s="572"/>
      <c r="I1512" s="599"/>
      <c r="J1512" s="627"/>
    </row>
    <row r="1513" spans="1:11" ht="15" customHeight="1" x14ac:dyDescent="0.2">
      <c r="A1513" s="41"/>
      <c r="B1513" s="222"/>
      <c r="C1513" s="835"/>
      <c r="D1513" s="594"/>
      <c r="E1513" s="598"/>
      <c r="F1513" s="598"/>
      <c r="G1513" s="598"/>
      <c r="H1513" s="572"/>
      <c r="I1513" s="599"/>
      <c r="J1513" s="627"/>
    </row>
    <row r="1514" spans="1:11" ht="6.75" customHeight="1" x14ac:dyDescent="0.2">
      <c r="A1514" s="41"/>
      <c r="B1514" s="222"/>
      <c r="C1514" s="835"/>
      <c r="D1514" s="594"/>
      <c r="E1514" s="598"/>
      <c r="F1514" s="598"/>
      <c r="G1514" s="598"/>
      <c r="H1514" s="572"/>
      <c r="I1514" s="599"/>
      <c r="J1514" s="627"/>
    </row>
    <row r="1515" spans="1:11" ht="15" customHeight="1" x14ac:dyDescent="0.2">
      <c r="A1515" s="41"/>
      <c r="B1515" s="222"/>
      <c r="C1515" s="835"/>
      <c r="D1515" s="594"/>
      <c r="E1515" s="598"/>
      <c r="F1515" s="598"/>
      <c r="G1515" s="598"/>
      <c r="H1515" s="572"/>
      <c r="I1515" s="599"/>
      <c r="J1515" s="627"/>
    </row>
    <row r="1516" spans="1:11" ht="6.75" customHeight="1" x14ac:dyDescent="0.2">
      <c r="A1516" s="41"/>
      <c r="B1516" s="222"/>
      <c r="C1516" s="835"/>
      <c r="D1516" s="594"/>
      <c r="E1516" s="598"/>
      <c r="F1516" s="598"/>
      <c r="G1516" s="598"/>
      <c r="H1516" s="572"/>
      <c r="I1516" s="599"/>
      <c r="J1516" s="627"/>
    </row>
    <row r="1517" spans="1:11" ht="5.25" customHeight="1" x14ac:dyDescent="0.2">
      <c r="A1517" s="41"/>
      <c r="B1517" s="222"/>
      <c r="C1517" s="835"/>
      <c r="D1517" s="594"/>
      <c r="E1517" s="598"/>
      <c r="F1517" s="598"/>
      <c r="G1517" s="598"/>
      <c r="H1517" s="572"/>
      <c r="I1517" s="599"/>
      <c r="J1517" s="627"/>
    </row>
    <row r="1518" spans="1:11" ht="15" hidden="1" customHeight="1" x14ac:dyDescent="0.2">
      <c r="A1518" s="41"/>
      <c r="B1518" s="222"/>
      <c r="C1518" s="835"/>
      <c r="D1518" s="594"/>
      <c r="E1518" s="598"/>
      <c r="F1518" s="598"/>
      <c r="G1518" s="598"/>
      <c r="H1518" s="572"/>
      <c r="I1518" s="599"/>
      <c r="J1518" s="627"/>
    </row>
    <row r="1519" spans="1:11" ht="15" hidden="1" customHeight="1" x14ac:dyDescent="0.2">
      <c r="A1519" s="41"/>
      <c r="B1519" s="2"/>
      <c r="C1519" s="835"/>
      <c r="D1519" s="594"/>
      <c r="E1519" s="598"/>
      <c r="F1519" s="598"/>
      <c r="G1519" s="598"/>
      <c r="H1519" s="572"/>
      <c r="I1519" s="599"/>
      <c r="J1519" s="627"/>
    </row>
    <row r="1520" spans="1:11" ht="21.75" customHeight="1" x14ac:dyDescent="0.2">
      <c r="A1520" s="41"/>
      <c r="B1520" s="2"/>
      <c r="C1520" s="835"/>
      <c r="D1520" s="594"/>
      <c r="E1520" s="598"/>
      <c r="F1520" s="598"/>
      <c r="G1520" s="598"/>
      <c r="H1520" s="572"/>
      <c r="I1520" s="599"/>
      <c r="J1520" s="627"/>
    </row>
    <row r="1521" spans="1:11" ht="11.25" customHeight="1" x14ac:dyDescent="0.2">
      <c r="A1521" s="41"/>
      <c r="B1521" s="222"/>
      <c r="C1521" s="835"/>
      <c r="D1521" s="594"/>
      <c r="E1521" s="598"/>
      <c r="F1521" s="598"/>
      <c r="G1521" s="598"/>
      <c r="H1521" s="572"/>
      <c r="I1521" s="599"/>
      <c r="J1521" s="627"/>
    </row>
    <row r="1522" spans="1:11" ht="15.75" thickBot="1" x14ac:dyDescent="0.3">
      <c r="A1522" s="291"/>
      <c r="B1522" s="32" t="s">
        <v>111</v>
      </c>
      <c r="C1522" s="836"/>
      <c r="D1522" s="601"/>
      <c r="E1522" s="602"/>
      <c r="F1522" s="602"/>
      <c r="G1522" s="602"/>
      <c r="H1522" s="603"/>
      <c r="I1522" s="604"/>
      <c r="J1522" s="604">
        <f>SUM(J1485:J1520)</f>
        <v>8675.15</v>
      </c>
      <c r="K1522" s="577">
        <v>41</v>
      </c>
    </row>
    <row r="1523" spans="1:11" ht="15" thickTop="1" x14ac:dyDescent="0.2">
      <c r="A1523" s="41"/>
      <c r="B1523" s="2"/>
      <c r="C1523" s="835"/>
      <c r="D1523" s="594"/>
      <c r="E1523" s="598"/>
      <c r="F1523" s="598"/>
      <c r="G1523" s="598"/>
      <c r="H1523" s="572"/>
      <c r="I1523" s="599"/>
      <c r="J1523" s="627"/>
    </row>
    <row r="1524" spans="1:11" ht="15" x14ac:dyDescent="0.2">
      <c r="A1524" s="315"/>
      <c r="B1524" s="287" t="s">
        <v>1872</v>
      </c>
      <c r="C1524" s="835"/>
      <c r="D1524" s="594"/>
      <c r="E1524" s="598"/>
      <c r="F1524" s="598"/>
      <c r="G1524" s="598"/>
      <c r="H1524" s="572"/>
      <c r="I1524" s="599"/>
      <c r="J1524" s="627"/>
    </row>
    <row r="1525" spans="1:11" ht="15" x14ac:dyDescent="0.2">
      <c r="A1525" s="315"/>
      <c r="B1525" s="287"/>
      <c r="C1525" s="835"/>
      <c r="D1525" s="594"/>
      <c r="E1525" s="598"/>
      <c r="F1525" s="598"/>
      <c r="G1525" s="598"/>
      <c r="H1525" s="572"/>
      <c r="I1525" s="599"/>
      <c r="J1525" s="627"/>
    </row>
    <row r="1526" spans="1:11" ht="57" x14ac:dyDescent="0.2">
      <c r="A1526" s="78"/>
      <c r="B1526" s="30" t="s">
        <v>1860</v>
      </c>
      <c r="C1526" s="835"/>
      <c r="D1526" s="594"/>
      <c r="E1526" s="598"/>
      <c r="F1526" s="598"/>
      <c r="G1526" s="598"/>
      <c r="H1526" s="572"/>
      <c r="I1526" s="599"/>
      <c r="J1526" s="627"/>
    </row>
    <row r="1527" spans="1:11" x14ac:dyDescent="0.2">
      <c r="A1527" s="41"/>
      <c r="B1527" s="2"/>
      <c r="C1527" s="835"/>
      <c r="D1527" s="594"/>
      <c r="E1527" s="598"/>
      <c r="F1527" s="598"/>
      <c r="G1527" s="598"/>
      <c r="H1527" s="572"/>
      <c r="I1527" s="599"/>
      <c r="J1527" s="627"/>
    </row>
    <row r="1528" spans="1:11" x14ac:dyDescent="0.2">
      <c r="A1528" s="41"/>
      <c r="B1528" s="30" t="s">
        <v>1892</v>
      </c>
      <c r="C1528" s="835"/>
      <c r="D1528" s="594"/>
      <c r="E1528" s="598"/>
      <c r="F1528" s="598"/>
      <c r="G1528" s="598"/>
      <c r="H1528" s="572"/>
      <c r="I1528" s="599"/>
      <c r="J1528" s="627"/>
    </row>
    <row r="1529" spans="1:11" ht="9.9499999999999993" customHeight="1" x14ac:dyDescent="0.2">
      <c r="A1529" s="41"/>
      <c r="B1529" s="2"/>
      <c r="C1529" s="835"/>
      <c r="D1529" s="594"/>
      <c r="E1529" s="598"/>
      <c r="F1529" s="598"/>
      <c r="G1529" s="598"/>
      <c r="H1529" s="572"/>
      <c r="I1529" s="599"/>
      <c r="J1529" s="627"/>
    </row>
    <row r="1530" spans="1:11" ht="28.5" x14ac:dyDescent="0.2">
      <c r="A1530" s="41" t="s">
        <v>77</v>
      </c>
      <c r="B1530" s="2" t="s">
        <v>3779</v>
      </c>
      <c r="C1530" s="835">
        <v>2</v>
      </c>
      <c r="D1530" s="594" t="s">
        <v>199</v>
      </c>
      <c r="E1530" s="572">
        <v>805.26</v>
      </c>
      <c r="F1530" s="597">
        <v>57.52</v>
      </c>
      <c r="G1530" s="597">
        <v>172.56</v>
      </c>
      <c r="H1530" s="594">
        <v>115.04</v>
      </c>
      <c r="I1530" s="573">
        <f>+E1530+F1530+G1530+H1530</f>
        <v>1150.3800000000001</v>
      </c>
      <c r="J1530" s="574">
        <f>I1530*C1530</f>
        <v>2300.7600000000002</v>
      </c>
      <c r="K1530" s="575"/>
    </row>
    <row r="1531" spans="1:11" ht="9.9499999999999993" customHeight="1" x14ac:dyDescent="0.2">
      <c r="A1531" s="41"/>
      <c r="B1531" s="2"/>
      <c r="C1531" s="835"/>
      <c r="D1531" s="594"/>
      <c r="E1531" s="598"/>
      <c r="F1531" s="598"/>
      <c r="G1531" s="598"/>
      <c r="H1531" s="572"/>
      <c r="I1531" s="599"/>
      <c r="J1531" s="627"/>
    </row>
    <row r="1532" spans="1:11" ht="15" customHeight="1" x14ac:dyDescent="0.2">
      <c r="A1532" s="41" t="s">
        <v>78</v>
      </c>
      <c r="B1532" s="2" t="s">
        <v>3780</v>
      </c>
      <c r="C1532" s="835">
        <v>2</v>
      </c>
      <c r="D1532" s="594" t="s">
        <v>199</v>
      </c>
      <c r="E1532" s="572">
        <v>1304.82</v>
      </c>
      <c r="F1532" s="597">
        <v>93.2</v>
      </c>
      <c r="G1532" s="597">
        <v>279.60000000000002</v>
      </c>
      <c r="H1532" s="594">
        <v>186.4</v>
      </c>
      <c r="I1532" s="573">
        <f>+E1532+F1532+G1532+H1532</f>
        <v>1864.02</v>
      </c>
      <c r="J1532" s="574">
        <f>I1532*C1532</f>
        <v>3728.04</v>
      </c>
      <c r="K1532" s="575"/>
    </row>
    <row r="1533" spans="1:11" x14ac:dyDescent="0.2">
      <c r="A1533" s="41"/>
      <c r="B1533" s="2"/>
      <c r="C1533" s="835"/>
      <c r="D1533" s="594"/>
      <c r="E1533" s="598"/>
      <c r="F1533" s="598"/>
      <c r="G1533" s="598"/>
      <c r="H1533" s="572"/>
      <c r="I1533" s="599"/>
      <c r="J1533" s="627"/>
    </row>
    <row r="1534" spans="1:11" ht="57" x14ac:dyDescent="0.2">
      <c r="A1534" s="315"/>
      <c r="B1534" s="30" t="s">
        <v>3781</v>
      </c>
      <c r="C1534" s="835"/>
      <c r="D1534" s="594"/>
      <c r="E1534" s="598"/>
      <c r="F1534" s="598"/>
      <c r="G1534" s="598"/>
      <c r="H1534" s="572"/>
      <c r="I1534" s="599"/>
      <c r="J1534" s="627"/>
    </row>
    <row r="1535" spans="1:11" ht="9.9499999999999993" customHeight="1" x14ac:dyDescent="0.2">
      <c r="A1535" s="315"/>
      <c r="B1535" s="30"/>
      <c r="C1535" s="835"/>
      <c r="D1535" s="594"/>
      <c r="E1535" s="598"/>
      <c r="F1535" s="598"/>
      <c r="G1535" s="598"/>
      <c r="H1535" s="572"/>
      <c r="I1535" s="599"/>
      <c r="J1535" s="627"/>
    </row>
    <row r="1536" spans="1:11" x14ac:dyDescent="0.2">
      <c r="A1536" s="315"/>
      <c r="B1536" s="30" t="s">
        <v>1893</v>
      </c>
      <c r="C1536" s="835"/>
      <c r="D1536" s="594"/>
      <c r="E1536" s="598"/>
      <c r="F1536" s="598"/>
      <c r="G1536" s="598"/>
      <c r="H1536" s="572"/>
      <c r="I1536" s="599"/>
      <c r="J1536" s="627"/>
    </row>
    <row r="1537" spans="1:11" ht="9.9499999999999993" customHeight="1" x14ac:dyDescent="0.2">
      <c r="A1537" s="42"/>
      <c r="B1537" s="2"/>
      <c r="C1537" s="835"/>
      <c r="D1537" s="594"/>
      <c r="E1537" s="598"/>
      <c r="F1537" s="598"/>
      <c r="G1537" s="598"/>
      <c r="H1537" s="572"/>
      <c r="I1537" s="599"/>
      <c r="J1537" s="627"/>
    </row>
    <row r="1538" spans="1:11" ht="12.75" customHeight="1" x14ac:dyDescent="0.2">
      <c r="A1538" s="41" t="s">
        <v>79</v>
      </c>
      <c r="B1538" s="2" t="s">
        <v>1894</v>
      </c>
      <c r="C1538" s="835">
        <v>1</v>
      </c>
      <c r="D1538" s="594" t="s">
        <v>199</v>
      </c>
      <c r="E1538" s="572">
        <v>1665.99</v>
      </c>
      <c r="F1538" s="597">
        <v>119</v>
      </c>
      <c r="G1538" s="597">
        <v>357</v>
      </c>
      <c r="H1538" s="594">
        <v>238</v>
      </c>
      <c r="I1538" s="573">
        <f>+E1538+F1538+G1538+H1538</f>
        <v>2379.9899999999998</v>
      </c>
      <c r="J1538" s="574">
        <f>I1538*C1538</f>
        <v>2379.9899999999998</v>
      </c>
      <c r="K1538" s="575"/>
    </row>
    <row r="1539" spans="1:11" ht="9.9499999999999993" customHeight="1" x14ac:dyDescent="0.2">
      <c r="A1539" s="41"/>
      <c r="B1539" s="2"/>
      <c r="C1539" s="835"/>
      <c r="D1539" s="594"/>
      <c r="E1539" s="598"/>
      <c r="F1539" s="598"/>
      <c r="G1539" s="598"/>
      <c r="H1539" s="572"/>
      <c r="I1539" s="599"/>
      <c r="J1539" s="627"/>
    </row>
    <row r="1540" spans="1:11" x14ac:dyDescent="0.2">
      <c r="A1540" s="41" t="s">
        <v>80</v>
      </c>
      <c r="B1540" s="2" t="s">
        <v>1895</v>
      </c>
      <c r="C1540" s="835">
        <v>1</v>
      </c>
      <c r="D1540" s="594" t="s">
        <v>199</v>
      </c>
      <c r="E1540" s="572">
        <v>1665.99</v>
      </c>
      <c r="F1540" s="597">
        <v>119</v>
      </c>
      <c r="G1540" s="597">
        <v>357</v>
      </c>
      <c r="H1540" s="594">
        <v>238</v>
      </c>
      <c r="I1540" s="573">
        <f>+E1540+F1540+G1540+H1540</f>
        <v>2379.9899999999998</v>
      </c>
      <c r="J1540" s="574">
        <f>I1540*C1540</f>
        <v>2379.9899999999998</v>
      </c>
      <c r="K1540" s="575"/>
    </row>
    <row r="1541" spans="1:11" ht="9.9499999999999993" customHeight="1" x14ac:dyDescent="0.2">
      <c r="A1541" s="41"/>
      <c r="B1541" s="2"/>
      <c r="C1541" s="835"/>
      <c r="D1541" s="594"/>
      <c r="E1541" s="598"/>
      <c r="F1541" s="598"/>
      <c r="G1541" s="598"/>
      <c r="H1541" s="572"/>
      <c r="I1541" s="599"/>
      <c r="J1541" s="627"/>
    </row>
    <row r="1542" spans="1:11" x14ac:dyDescent="0.2">
      <c r="A1542" s="41" t="s">
        <v>81</v>
      </c>
      <c r="B1542" s="2" t="s">
        <v>1896</v>
      </c>
      <c r="C1542" s="835">
        <v>1</v>
      </c>
      <c r="D1542" s="594" t="s">
        <v>199</v>
      </c>
      <c r="E1542" s="572">
        <v>1741.74</v>
      </c>
      <c r="F1542" s="597">
        <v>124.41</v>
      </c>
      <c r="G1542" s="597">
        <v>373.23</v>
      </c>
      <c r="H1542" s="594">
        <v>248.82</v>
      </c>
      <c r="I1542" s="573">
        <f>+E1542+F1542+G1542+H1542</f>
        <v>2488.1999999999998</v>
      </c>
      <c r="J1542" s="574">
        <f>I1542*C1542</f>
        <v>2488.1999999999998</v>
      </c>
      <c r="K1542" s="575"/>
    </row>
    <row r="1543" spans="1:11" ht="9.9499999999999993" customHeight="1" x14ac:dyDescent="0.2">
      <c r="A1543" s="41"/>
      <c r="B1543" s="2"/>
      <c r="C1543" s="835"/>
      <c r="D1543" s="594"/>
      <c r="E1543" s="598"/>
      <c r="F1543" s="598"/>
      <c r="G1543" s="598"/>
      <c r="H1543" s="572"/>
      <c r="I1543" s="599"/>
      <c r="J1543" s="627"/>
    </row>
    <row r="1544" spans="1:11" ht="12.75" customHeight="1" x14ac:dyDescent="0.2">
      <c r="A1544" s="41" t="s">
        <v>92</v>
      </c>
      <c r="B1544" s="2" t="s">
        <v>1897</v>
      </c>
      <c r="C1544" s="835">
        <v>1</v>
      </c>
      <c r="D1544" s="594" t="s">
        <v>199</v>
      </c>
      <c r="E1544" s="572">
        <v>1741.74</v>
      </c>
      <c r="F1544" s="597">
        <v>124.41</v>
      </c>
      <c r="G1544" s="597">
        <v>373.23</v>
      </c>
      <c r="H1544" s="594">
        <v>248.82</v>
      </c>
      <c r="I1544" s="573">
        <f>+E1544+F1544+G1544+H1544</f>
        <v>2488.1999999999998</v>
      </c>
      <c r="J1544" s="574">
        <f>I1544*C1544</f>
        <v>2488.1999999999998</v>
      </c>
      <c r="K1544" s="575"/>
    </row>
    <row r="1545" spans="1:11" ht="9.9499999999999993" customHeight="1" x14ac:dyDescent="0.2">
      <c r="A1545" s="41"/>
      <c r="B1545" s="2"/>
      <c r="C1545" s="835"/>
      <c r="D1545" s="594"/>
      <c r="E1545" s="598"/>
      <c r="F1545" s="598"/>
      <c r="G1545" s="598"/>
      <c r="H1545" s="572"/>
      <c r="I1545" s="599"/>
      <c r="J1545" s="627"/>
    </row>
    <row r="1546" spans="1:11" x14ac:dyDescent="0.2">
      <c r="A1546" s="41" t="s">
        <v>94</v>
      </c>
      <c r="B1546" s="2" t="s">
        <v>1898</v>
      </c>
      <c r="C1546" s="835">
        <v>1</v>
      </c>
      <c r="D1546" s="594" t="s">
        <v>199</v>
      </c>
      <c r="E1546" s="572">
        <v>2017.67</v>
      </c>
      <c r="F1546" s="597">
        <v>144.12</v>
      </c>
      <c r="G1546" s="597">
        <v>432.36</v>
      </c>
      <c r="H1546" s="594">
        <v>288.24</v>
      </c>
      <c r="I1546" s="573">
        <f>+E1546+F1546+G1546+H1546</f>
        <v>2882.39</v>
      </c>
      <c r="J1546" s="574">
        <f>I1546*C1546</f>
        <v>2882.39</v>
      </c>
      <c r="K1546" s="575"/>
    </row>
    <row r="1547" spans="1:11" ht="9.9499999999999993" customHeight="1" x14ac:dyDescent="0.2">
      <c r="A1547" s="41"/>
      <c r="B1547" s="2"/>
      <c r="C1547" s="835"/>
      <c r="D1547" s="594"/>
      <c r="E1547" s="598"/>
      <c r="F1547" s="598"/>
      <c r="G1547" s="598"/>
      <c r="H1547" s="572"/>
      <c r="I1547" s="599"/>
      <c r="J1547" s="627"/>
    </row>
    <row r="1548" spans="1:11" ht="12.75" customHeight="1" x14ac:dyDescent="0.2">
      <c r="A1548" s="41" t="s">
        <v>96</v>
      </c>
      <c r="B1548" s="2" t="s">
        <v>1899</v>
      </c>
      <c r="C1548" s="835">
        <v>1</v>
      </c>
      <c r="D1548" s="594" t="s">
        <v>199</v>
      </c>
      <c r="E1548" s="572">
        <v>2017.67</v>
      </c>
      <c r="F1548" s="597">
        <v>144.12</v>
      </c>
      <c r="G1548" s="597">
        <v>432.36</v>
      </c>
      <c r="H1548" s="594">
        <v>288.24</v>
      </c>
      <c r="I1548" s="573">
        <f>+E1548+F1548+G1548+H1548</f>
        <v>2882.39</v>
      </c>
      <c r="J1548" s="574">
        <f>I1548*C1548</f>
        <v>2882.39</v>
      </c>
      <c r="K1548" s="575"/>
    </row>
    <row r="1549" spans="1:11" ht="12.75" customHeight="1" x14ac:dyDescent="0.2">
      <c r="A1549" s="41"/>
      <c r="B1549" s="2"/>
      <c r="C1549" s="835"/>
      <c r="D1549" s="594"/>
      <c r="E1549" s="598"/>
      <c r="F1549" s="598"/>
      <c r="G1549" s="598"/>
      <c r="H1549" s="572"/>
      <c r="I1549" s="599"/>
      <c r="J1549" s="627"/>
    </row>
    <row r="1550" spans="1:11" ht="4.5" customHeight="1" x14ac:dyDescent="0.2">
      <c r="A1550" s="41"/>
      <c r="B1550" s="2"/>
      <c r="C1550" s="835"/>
      <c r="D1550" s="594"/>
      <c r="E1550" s="598"/>
      <c r="F1550" s="598"/>
      <c r="G1550" s="598"/>
      <c r="H1550" s="572"/>
      <c r="I1550" s="599"/>
      <c r="J1550" s="627"/>
    </row>
    <row r="1551" spans="1:11" ht="12.75" customHeight="1" x14ac:dyDescent="0.2">
      <c r="A1551" s="41"/>
      <c r="B1551" s="2"/>
      <c r="C1551" s="835"/>
      <c r="D1551" s="594"/>
      <c r="E1551" s="598"/>
      <c r="F1551" s="598"/>
      <c r="G1551" s="598"/>
      <c r="H1551" s="572"/>
      <c r="I1551" s="599"/>
      <c r="J1551" s="627"/>
    </row>
    <row r="1552" spans="1:11" ht="6" customHeight="1" x14ac:dyDescent="0.2">
      <c r="A1552" s="41"/>
      <c r="B1552" s="2"/>
      <c r="C1552" s="835"/>
      <c r="D1552" s="594"/>
      <c r="E1552" s="598"/>
      <c r="F1552" s="598"/>
      <c r="G1552" s="598"/>
      <c r="H1552" s="572"/>
      <c r="I1552" s="599"/>
      <c r="J1552" s="627"/>
    </row>
    <row r="1553" spans="1:11" x14ac:dyDescent="0.2">
      <c r="A1553" s="41"/>
      <c r="B1553" s="2"/>
      <c r="C1553" s="835"/>
      <c r="D1553" s="594"/>
      <c r="E1553" s="598"/>
      <c r="F1553" s="598"/>
      <c r="G1553" s="598"/>
      <c r="H1553" s="572"/>
      <c r="I1553" s="599"/>
      <c r="J1553" s="627"/>
    </row>
    <row r="1554" spans="1:11" ht="21" customHeight="1" x14ac:dyDescent="0.2">
      <c r="A1554" s="41"/>
      <c r="B1554" s="2"/>
      <c r="C1554" s="835"/>
      <c r="D1554" s="594"/>
      <c r="E1554" s="598"/>
      <c r="F1554" s="598"/>
      <c r="G1554" s="598"/>
      <c r="H1554" s="572"/>
      <c r="I1554" s="599"/>
      <c r="J1554" s="627"/>
    </row>
    <row r="1555" spans="1:11" ht="10.5" hidden="1" customHeight="1" x14ac:dyDescent="0.2">
      <c r="A1555" s="41"/>
      <c r="B1555" s="2"/>
      <c r="C1555" s="835"/>
      <c r="D1555" s="594"/>
      <c r="E1555" s="598"/>
      <c r="F1555" s="598"/>
      <c r="G1555" s="598"/>
      <c r="H1555" s="572"/>
      <c r="I1555" s="599"/>
      <c r="J1555" s="627"/>
    </row>
    <row r="1556" spans="1:11" ht="12.75" hidden="1" customHeight="1" x14ac:dyDescent="0.2">
      <c r="A1556" s="41"/>
      <c r="B1556" s="2"/>
      <c r="C1556" s="835"/>
      <c r="D1556" s="594"/>
      <c r="E1556" s="598"/>
      <c r="F1556" s="598"/>
      <c r="G1556" s="598"/>
      <c r="H1556" s="572"/>
      <c r="I1556" s="599"/>
      <c r="J1556" s="627"/>
    </row>
    <row r="1557" spans="1:11" ht="12.75" customHeight="1" x14ac:dyDescent="0.2">
      <c r="A1557" s="41"/>
      <c r="B1557" s="2"/>
      <c r="C1557" s="835"/>
      <c r="D1557" s="594"/>
      <c r="E1557" s="598"/>
      <c r="F1557" s="598"/>
      <c r="G1557" s="598"/>
      <c r="H1557" s="572"/>
      <c r="I1557" s="599"/>
      <c r="J1557" s="627"/>
    </row>
    <row r="1558" spans="1:11" x14ac:dyDescent="0.2">
      <c r="A1558" s="41"/>
      <c r="B1558" s="2"/>
      <c r="C1558" s="835"/>
      <c r="D1558" s="594"/>
      <c r="E1558" s="598"/>
      <c r="F1558" s="598"/>
      <c r="G1558" s="598"/>
      <c r="H1558" s="572"/>
      <c r="I1558" s="599"/>
      <c r="J1558" s="627"/>
    </row>
    <row r="1559" spans="1:11" ht="15.75" thickBot="1" x14ac:dyDescent="0.3">
      <c r="A1559" s="291"/>
      <c r="B1559" s="32" t="s">
        <v>111</v>
      </c>
      <c r="C1559" s="836"/>
      <c r="D1559" s="601"/>
      <c r="E1559" s="602"/>
      <c r="F1559" s="602"/>
      <c r="G1559" s="602"/>
      <c r="H1559" s="603"/>
      <c r="I1559" s="604"/>
      <c r="J1559" s="604">
        <f>SUM(J1523:J1557)</f>
        <v>21529.96</v>
      </c>
      <c r="K1559" s="577">
        <v>42</v>
      </c>
    </row>
    <row r="1560" spans="1:11" ht="15" thickTop="1" x14ac:dyDescent="0.2">
      <c r="A1560" s="42"/>
      <c r="B1560" s="2"/>
      <c r="C1560" s="835"/>
      <c r="D1560" s="594"/>
      <c r="E1560" s="598"/>
      <c r="F1560" s="598"/>
      <c r="G1560" s="598"/>
      <c r="H1560" s="572"/>
      <c r="I1560" s="599"/>
      <c r="J1560" s="627"/>
    </row>
    <row r="1561" spans="1:11" ht="15" x14ac:dyDescent="0.25">
      <c r="A1561" s="69"/>
      <c r="B1561" s="287" t="s">
        <v>1900</v>
      </c>
      <c r="C1561" s="834"/>
      <c r="D1561" s="621"/>
      <c r="E1561" s="624"/>
      <c r="F1561" s="624"/>
      <c r="G1561" s="624"/>
      <c r="H1561" s="623"/>
      <c r="I1561" s="625"/>
      <c r="J1561" s="626"/>
    </row>
    <row r="1562" spans="1:11" ht="15" x14ac:dyDescent="0.25">
      <c r="A1562" s="69"/>
      <c r="B1562" s="287"/>
      <c r="C1562" s="834"/>
      <c r="D1562" s="621"/>
      <c r="E1562" s="624"/>
      <c r="F1562" s="624"/>
      <c r="G1562" s="624"/>
      <c r="H1562" s="623"/>
      <c r="I1562" s="625"/>
      <c r="J1562" s="626"/>
    </row>
    <row r="1563" spans="1:11" ht="85.5" x14ac:dyDescent="0.25">
      <c r="A1563" s="69"/>
      <c r="B1563" s="314" t="s">
        <v>3782</v>
      </c>
      <c r="C1563" s="834"/>
      <c r="D1563" s="621"/>
      <c r="E1563" s="624"/>
      <c r="F1563" s="624"/>
      <c r="G1563" s="624"/>
      <c r="H1563" s="623"/>
      <c r="I1563" s="625"/>
      <c r="J1563" s="626"/>
    </row>
    <row r="1564" spans="1:11" ht="15" x14ac:dyDescent="0.25">
      <c r="A1564" s="69"/>
      <c r="B1564" s="67"/>
      <c r="C1564" s="834"/>
      <c r="D1564" s="621"/>
      <c r="E1564" s="624"/>
      <c r="F1564" s="624"/>
      <c r="G1564" s="624"/>
      <c r="H1564" s="623"/>
      <c r="I1564" s="625"/>
      <c r="J1564" s="626"/>
    </row>
    <row r="1565" spans="1:11" x14ac:dyDescent="0.2">
      <c r="A1565" s="69" t="s">
        <v>77</v>
      </c>
      <c r="B1565" s="70" t="s">
        <v>1901</v>
      </c>
      <c r="C1565" s="835">
        <v>67</v>
      </c>
      <c r="D1565" s="594" t="s">
        <v>199</v>
      </c>
      <c r="E1565" s="572">
        <v>1448.6</v>
      </c>
      <c r="F1565" s="597">
        <v>103.47</v>
      </c>
      <c r="G1565" s="597">
        <v>310.41000000000003</v>
      </c>
      <c r="H1565" s="594">
        <v>206.94</v>
      </c>
      <c r="I1565" s="573">
        <f>+E1565+F1565+G1565+H1565</f>
        <v>2069.42</v>
      </c>
      <c r="J1565" s="574">
        <f>I1565*C1565</f>
        <v>138651.14000000001</v>
      </c>
      <c r="K1565" s="575"/>
    </row>
    <row r="1566" spans="1:11" ht="15" x14ac:dyDescent="0.25">
      <c r="A1566" s="69"/>
      <c r="B1566" s="70"/>
      <c r="C1566" s="834"/>
      <c r="D1566" s="621"/>
      <c r="E1566" s="624"/>
      <c r="F1566" s="624"/>
      <c r="G1566" s="624"/>
      <c r="H1566" s="623"/>
      <c r="I1566" s="625"/>
      <c r="J1566" s="626"/>
    </row>
    <row r="1567" spans="1:11" x14ac:dyDescent="0.2">
      <c r="A1567" s="69" t="s">
        <v>78</v>
      </c>
      <c r="B1567" s="70" t="s">
        <v>1902</v>
      </c>
      <c r="C1567" s="835">
        <v>15</v>
      </c>
      <c r="D1567" s="594" t="s">
        <v>199</v>
      </c>
      <c r="E1567" s="572">
        <v>1448.6</v>
      </c>
      <c r="F1567" s="597">
        <v>103.47</v>
      </c>
      <c r="G1567" s="597">
        <v>310.41000000000003</v>
      </c>
      <c r="H1567" s="594">
        <v>206.94</v>
      </c>
      <c r="I1567" s="573">
        <f>+E1567+F1567+G1567+H1567</f>
        <v>2069.42</v>
      </c>
      <c r="J1567" s="574">
        <f>I1567*C1567</f>
        <v>31041.3</v>
      </c>
      <c r="K1567" s="575"/>
    </row>
    <row r="1568" spans="1:11" ht="15" x14ac:dyDescent="0.25">
      <c r="A1568" s="69"/>
      <c r="B1568" s="70"/>
      <c r="C1568" s="834"/>
      <c r="D1568" s="621"/>
      <c r="E1568" s="624"/>
      <c r="F1568" s="624"/>
      <c r="G1568" s="624"/>
      <c r="H1568" s="623"/>
      <c r="I1568" s="625"/>
      <c r="J1568" s="626"/>
    </row>
    <row r="1569" spans="1:11" x14ac:dyDescent="0.2">
      <c r="A1569" s="69" t="s">
        <v>79</v>
      </c>
      <c r="B1569" s="70" t="s">
        <v>1903</v>
      </c>
      <c r="C1569" s="835">
        <v>4</v>
      </c>
      <c r="D1569" s="594" t="s">
        <v>199</v>
      </c>
      <c r="E1569" s="572">
        <v>1448.6</v>
      </c>
      <c r="F1569" s="597">
        <v>103.47</v>
      </c>
      <c r="G1569" s="597">
        <v>310.41000000000003</v>
      </c>
      <c r="H1569" s="594">
        <v>206.94</v>
      </c>
      <c r="I1569" s="573">
        <f>+E1569+F1569+G1569+H1569</f>
        <v>2069.42</v>
      </c>
      <c r="J1569" s="574">
        <f>I1569*C1569</f>
        <v>8277.68</v>
      </c>
      <c r="K1569" s="575"/>
    </row>
    <row r="1570" spans="1:11" ht="15" x14ac:dyDescent="0.25">
      <c r="A1570" s="69"/>
      <c r="B1570" s="70"/>
      <c r="C1570" s="834"/>
      <c r="D1570" s="621"/>
      <c r="E1570" s="624"/>
      <c r="F1570" s="624"/>
      <c r="G1570" s="624"/>
      <c r="H1570" s="623"/>
      <c r="I1570" s="625"/>
      <c r="J1570" s="626"/>
    </row>
    <row r="1571" spans="1:11" x14ac:dyDescent="0.2">
      <c r="A1571" s="69" t="s">
        <v>80</v>
      </c>
      <c r="B1571" s="70" t="s">
        <v>1904</v>
      </c>
      <c r="C1571" s="835">
        <v>14</v>
      </c>
      <c r="D1571" s="594" t="s">
        <v>199</v>
      </c>
      <c r="E1571" s="572">
        <v>1448.6</v>
      </c>
      <c r="F1571" s="597">
        <v>103.47</v>
      </c>
      <c r="G1571" s="597">
        <v>310.41000000000003</v>
      </c>
      <c r="H1571" s="594">
        <v>206.94</v>
      </c>
      <c r="I1571" s="573">
        <f>+E1571+F1571+G1571+H1571</f>
        <v>2069.42</v>
      </c>
      <c r="J1571" s="574">
        <f>I1571*C1571</f>
        <v>28971.88</v>
      </c>
      <c r="K1571" s="575"/>
    </row>
    <row r="1572" spans="1:11" ht="15" x14ac:dyDescent="0.25">
      <c r="A1572" s="69"/>
      <c r="B1572" s="70"/>
      <c r="C1572" s="834"/>
      <c r="D1572" s="621"/>
      <c r="E1572" s="624"/>
      <c r="F1572" s="624"/>
      <c r="G1572" s="624"/>
      <c r="H1572" s="623"/>
      <c r="I1572" s="625"/>
      <c r="J1572" s="626"/>
    </row>
    <row r="1573" spans="1:11" x14ac:dyDescent="0.2">
      <c r="A1573" s="69" t="s">
        <v>81</v>
      </c>
      <c r="B1573" s="70" t="s">
        <v>1905</v>
      </c>
      <c r="C1573" s="835">
        <v>1</v>
      </c>
      <c r="D1573" s="594" t="s">
        <v>199</v>
      </c>
      <c r="E1573" s="572">
        <v>1448.6</v>
      </c>
      <c r="F1573" s="597">
        <v>103.47</v>
      </c>
      <c r="G1573" s="597">
        <v>310.41000000000003</v>
      </c>
      <c r="H1573" s="594">
        <v>206.94</v>
      </c>
      <c r="I1573" s="573">
        <f>+E1573+F1573+G1573+H1573</f>
        <v>2069.42</v>
      </c>
      <c r="J1573" s="574">
        <f>I1573*C1573</f>
        <v>2069.42</v>
      </c>
      <c r="K1573" s="575"/>
    </row>
    <row r="1574" spans="1:11" x14ac:dyDescent="0.2">
      <c r="A1574" s="69"/>
      <c r="B1574" s="70"/>
      <c r="C1574" s="835"/>
      <c r="D1574" s="594"/>
      <c r="E1574" s="598"/>
      <c r="F1574" s="598"/>
      <c r="G1574" s="598"/>
      <c r="H1574" s="572"/>
      <c r="I1574" s="599"/>
      <c r="J1574" s="627"/>
    </row>
    <row r="1575" spans="1:11" x14ac:dyDescent="0.2">
      <c r="A1575" s="69"/>
      <c r="B1575" s="70"/>
      <c r="C1575" s="835"/>
      <c r="D1575" s="594"/>
      <c r="E1575" s="598"/>
      <c r="F1575" s="598"/>
      <c r="G1575" s="598"/>
      <c r="H1575" s="572"/>
      <c r="I1575" s="599"/>
      <c r="J1575" s="627"/>
    </row>
    <row r="1576" spans="1:11" x14ac:dyDescent="0.2">
      <c r="A1576" s="69"/>
      <c r="B1576" s="70"/>
      <c r="C1576" s="835"/>
      <c r="D1576" s="594"/>
      <c r="E1576" s="598"/>
      <c r="F1576" s="598"/>
      <c r="G1576" s="598"/>
      <c r="H1576" s="572"/>
      <c r="I1576" s="599"/>
      <c r="J1576" s="627"/>
    </row>
    <row r="1577" spans="1:11" x14ac:dyDescent="0.2">
      <c r="A1577" s="69"/>
      <c r="B1577" s="70"/>
      <c r="C1577" s="835"/>
      <c r="D1577" s="594"/>
      <c r="E1577" s="598"/>
      <c r="F1577" s="598"/>
      <c r="G1577" s="598"/>
      <c r="H1577" s="572"/>
      <c r="I1577" s="599"/>
      <c r="J1577" s="627"/>
    </row>
    <row r="1578" spans="1:11" x14ac:dyDescent="0.2">
      <c r="A1578" s="69"/>
      <c r="B1578" s="70"/>
      <c r="C1578" s="835"/>
      <c r="D1578" s="594"/>
      <c r="E1578" s="598"/>
      <c r="F1578" s="598"/>
      <c r="G1578" s="598"/>
      <c r="H1578" s="572"/>
      <c r="I1578" s="599"/>
      <c r="J1578" s="627"/>
    </row>
    <row r="1579" spans="1:11" x14ac:dyDescent="0.2">
      <c r="A1579" s="69"/>
      <c r="B1579" s="70"/>
      <c r="C1579" s="835"/>
      <c r="D1579" s="594"/>
      <c r="E1579" s="598"/>
      <c r="F1579" s="598"/>
      <c r="G1579" s="598"/>
      <c r="H1579" s="572"/>
      <c r="I1579" s="599"/>
      <c r="J1579" s="627"/>
    </row>
    <row r="1580" spans="1:11" x14ac:dyDescent="0.2">
      <c r="A1580" s="69"/>
      <c r="B1580" s="70"/>
      <c r="C1580" s="835"/>
      <c r="D1580" s="594"/>
      <c r="E1580" s="598"/>
      <c r="F1580" s="598"/>
      <c r="G1580" s="598"/>
      <c r="H1580" s="572"/>
      <c r="I1580" s="599"/>
      <c r="J1580" s="627"/>
    </row>
    <row r="1581" spans="1:11" x14ac:dyDescent="0.2">
      <c r="A1581" s="69"/>
      <c r="B1581" s="70"/>
      <c r="C1581" s="835"/>
      <c r="D1581" s="594"/>
      <c r="E1581" s="598"/>
      <c r="F1581" s="598"/>
      <c r="G1581" s="598"/>
      <c r="H1581" s="572"/>
      <c r="I1581" s="599"/>
      <c r="J1581" s="627"/>
    </row>
    <row r="1582" spans="1:11" x14ac:dyDescent="0.2">
      <c r="A1582" s="69"/>
      <c r="B1582" s="70"/>
      <c r="C1582" s="835"/>
      <c r="D1582" s="594"/>
      <c r="E1582" s="598"/>
      <c r="F1582" s="598"/>
      <c r="G1582" s="598"/>
      <c r="H1582" s="572"/>
      <c r="I1582" s="599"/>
      <c r="J1582" s="627"/>
    </row>
    <row r="1583" spans="1:11" x14ac:dyDescent="0.2">
      <c r="A1583" s="69"/>
      <c r="B1583" s="70"/>
      <c r="C1583" s="835"/>
      <c r="D1583" s="594"/>
      <c r="E1583" s="598"/>
      <c r="F1583" s="598"/>
      <c r="G1583" s="598"/>
      <c r="H1583" s="572"/>
      <c r="I1583" s="599"/>
      <c r="J1583" s="627"/>
    </row>
    <row r="1584" spans="1:11" x14ac:dyDescent="0.2">
      <c r="A1584" s="69"/>
      <c r="B1584" s="70"/>
      <c r="C1584" s="835"/>
      <c r="D1584" s="594"/>
      <c r="E1584" s="598"/>
      <c r="F1584" s="598"/>
      <c r="G1584" s="598"/>
      <c r="H1584" s="572"/>
      <c r="I1584" s="599"/>
      <c r="J1584" s="627"/>
    </row>
    <row r="1585" spans="1:11" x14ac:dyDescent="0.2">
      <c r="A1585" s="69"/>
      <c r="B1585" s="70"/>
      <c r="C1585" s="835"/>
      <c r="D1585" s="594"/>
      <c r="E1585" s="598"/>
      <c r="F1585" s="598"/>
      <c r="G1585" s="598"/>
      <c r="H1585" s="572"/>
      <c r="I1585" s="599"/>
      <c r="J1585" s="627"/>
    </row>
    <row r="1586" spans="1:11" x14ac:dyDescent="0.2">
      <c r="A1586" s="69"/>
      <c r="B1586" s="70"/>
      <c r="C1586" s="835"/>
      <c r="D1586" s="594"/>
      <c r="E1586" s="598"/>
      <c r="F1586" s="598"/>
      <c r="G1586" s="598"/>
      <c r="H1586" s="572"/>
      <c r="I1586" s="599"/>
      <c r="J1586" s="627"/>
    </row>
    <row r="1587" spans="1:11" x14ac:dyDescent="0.2">
      <c r="A1587" s="69"/>
      <c r="B1587" s="70"/>
      <c r="C1587" s="835"/>
      <c r="D1587" s="594"/>
      <c r="E1587" s="598"/>
      <c r="F1587" s="598"/>
      <c r="G1587" s="598"/>
      <c r="H1587" s="572"/>
      <c r="I1587" s="599"/>
      <c r="J1587" s="627"/>
    </row>
    <row r="1588" spans="1:11" x14ac:dyDescent="0.2">
      <c r="A1588" s="69"/>
      <c r="B1588" s="70"/>
      <c r="C1588" s="835"/>
      <c r="D1588" s="594"/>
      <c r="E1588" s="598"/>
      <c r="F1588" s="598"/>
      <c r="G1588" s="598"/>
      <c r="H1588" s="572"/>
      <c r="I1588" s="599"/>
      <c r="J1588" s="627"/>
    </row>
    <row r="1589" spans="1:11" hidden="1" x14ac:dyDescent="0.2">
      <c r="A1589" s="69"/>
      <c r="B1589" s="70"/>
      <c r="C1589" s="835"/>
      <c r="D1589" s="594"/>
      <c r="E1589" s="598"/>
      <c r="F1589" s="598"/>
      <c r="G1589" s="598"/>
      <c r="H1589" s="572"/>
      <c r="I1589" s="599"/>
      <c r="J1589" s="627"/>
    </row>
    <row r="1590" spans="1:11" hidden="1" x14ac:dyDescent="0.2">
      <c r="A1590" s="69"/>
      <c r="B1590" s="70"/>
      <c r="C1590" s="835"/>
      <c r="D1590" s="594"/>
      <c r="E1590" s="598"/>
      <c r="F1590" s="598"/>
      <c r="G1590" s="598"/>
      <c r="H1590" s="572"/>
      <c r="I1590" s="599"/>
      <c r="J1590" s="627"/>
    </row>
    <row r="1591" spans="1:11" x14ac:dyDescent="0.2">
      <c r="A1591" s="69"/>
      <c r="B1591" s="70"/>
      <c r="C1591" s="835"/>
      <c r="D1591" s="594"/>
      <c r="E1591" s="598"/>
      <c r="F1591" s="598"/>
      <c r="G1591" s="598"/>
      <c r="H1591" s="572"/>
      <c r="I1591" s="599"/>
      <c r="J1591" s="627"/>
    </row>
    <row r="1592" spans="1:11" ht="18.75" customHeight="1" x14ac:dyDescent="0.2">
      <c r="A1592" s="69"/>
      <c r="B1592" s="70"/>
      <c r="C1592" s="835"/>
      <c r="D1592" s="594"/>
      <c r="E1592" s="598"/>
      <c r="F1592" s="598"/>
      <c r="G1592" s="598"/>
      <c r="H1592" s="572"/>
      <c r="I1592" s="599"/>
      <c r="J1592" s="627"/>
    </row>
    <row r="1593" spans="1:11" ht="15.75" thickBot="1" x14ac:dyDescent="0.3">
      <c r="A1593" s="291"/>
      <c r="B1593" s="32" t="s">
        <v>111</v>
      </c>
      <c r="C1593" s="836"/>
      <c r="D1593" s="601"/>
      <c r="E1593" s="602"/>
      <c r="F1593" s="602"/>
      <c r="G1593" s="602"/>
      <c r="H1593" s="603"/>
      <c r="I1593" s="604"/>
      <c r="J1593" s="604">
        <f>SUM(J1560:J1591)</f>
        <v>209011.42</v>
      </c>
      <c r="K1593" s="577">
        <v>43</v>
      </c>
    </row>
    <row r="1594" spans="1:11" ht="15.75" thickTop="1" x14ac:dyDescent="0.25">
      <c r="A1594" s="69"/>
      <c r="B1594" s="287"/>
      <c r="C1594" s="834"/>
      <c r="D1594" s="621"/>
      <c r="E1594" s="624"/>
      <c r="F1594" s="624"/>
      <c r="G1594" s="624"/>
      <c r="H1594" s="623"/>
      <c r="I1594" s="625"/>
      <c r="J1594" s="626"/>
    </row>
    <row r="1595" spans="1:11" ht="15" x14ac:dyDescent="0.25">
      <c r="A1595" s="69"/>
      <c r="B1595" s="287" t="s">
        <v>3967</v>
      </c>
      <c r="C1595" s="834"/>
      <c r="D1595" s="621"/>
      <c r="E1595" s="624"/>
      <c r="F1595" s="624"/>
      <c r="G1595" s="624"/>
      <c r="H1595" s="623"/>
      <c r="I1595" s="625"/>
      <c r="J1595" s="626"/>
    </row>
    <row r="1596" spans="1:11" ht="15" x14ac:dyDescent="0.25">
      <c r="A1596" s="69"/>
      <c r="B1596" s="287"/>
      <c r="C1596" s="834"/>
      <c r="D1596" s="621"/>
      <c r="E1596" s="624"/>
      <c r="F1596" s="624"/>
      <c r="G1596" s="624"/>
      <c r="H1596" s="623"/>
      <c r="I1596" s="625"/>
      <c r="J1596" s="626"/>
    </row>
    <row r="1597" spans="1:11" ht="57.75" customHeight="1" x14ac:dyDescent="0.25">
      <c r="A1597" s="69"/>
      <c r="B1597" s="30" t="s">
        <v>3783</v>
      </c>
      <c r="C1597" s="834"/>
      <c r="D1597" s="621"/>
      <c r="E1597" s="624"/>
      <c r="F1597" s="624"/>
      <c r="G1597" s="624"/>
      <c r="H1597" s="623"/>
      <c r="I1597" s="625"/>
      <c r="J1597" s="626"/>
    </row>
    <row r="1598" spans="1:11" ht="15" x14ac:dyDescent="0.25">
      <c r="A1598" s="69"/>
      <c r="B1598" s="67"/>
      <c r="C1598" s="834"/>
      <c r="D1598" s="621"/>
      <c r="E1598" s="624"/>
      <c r="F1598" s="624"/>
      <c r="G1598" s="624"/>
      <c r="H1598" s="623"/>
      <c r="I1598" s="625"/>
      <c r="J1598" s="626"/>
    </row>
    <row r="1599" spans="1:11" ht="15" x14ac:dyDescent="0.25">
      <c r="A1599" s="69"/>
      <c r="B1599" s="30" t="s">
        <v>1906</v>
      </c>
      <c r="C1599" s="834"/>
      <c r="D1599" s="621"/>
      <c r="E1599" s="624"/>
      <c r="F1599" s="624"/>
      <c r="G1599" s="624"/>
      <c r="H1599" s="623"/>
      <c r="I1599" s="625"/>
      <c r="J1599" s="626"/>
    </row>
    <row r="1600" spans="1:11" ht="15" x14ac:dyDescent="0.25">
      <c r="A1600" s="69"/>
      <c r="B1600" s="67"/>
      <c r="C1600" s="834"/>
      <c r="D1600" s="621"/>
      <c r="E1600" s="624"/>
      <c r="F1600" s="624"/>
      <c r="G1600" s="624"/>
      <c r="H1600" s="623"/>
      <c r="I1600" s="625"/>
      <c r="J1600" s="626"/>
    </row>
    <row r="1601" spans="1:11" x14ac:dyDescent="0.2">
      <c r="A1601" s="69" t="s">
        <v>77</v>
      </c>
      <c r="B1601" s="70" t="s">
        <v>1907</v>
      </c>
      <c r="C1601" s="835">
        <v>36</v>
      </c>
      <c r="D1601" s="594" t="s">
        <v>199</v>
      </c>
      <c r="E1601" s="572">
        <v>77.39</v>
      </c>
      <c r="F1601" s="597">
        <v>5.53</v>
      </c>
      <c r="G1601" s="597">
        <v>16.579999999999998</v>
      </c>
      <c r="H1601" s="594">
        <v>11.06</v>
      </c>
      <c r="I1601" s="573">
        <f>+E1601+F1601+G1601+H1601</f>
        <v>110.56</v>
      </c>
      <c r="J1601" s="574">
        <f>I1601*C1601</f>
        <v>3980.16</v>
      </c>
      <c r="K1601" s="575"/>
    </row>
    <row r="1602" spans="1:11" ht="15" x14ac:dyDescent="0.25">
      <c r="A1602" s="69"/>
      <c r="B1602" s="70"/>
      <c r="C1602" s="834"/>
      <c r="D1602" s="621"/>
      <c r="E1602" s="624"/>
      <c r="F1602" s="624"/>
      <c r="G1602" s="624"/>
      <c r="H1602" s="623"/>
      <c r="I1602" s="625"/>
      <c r="J1602" s="626"/>
    </row>
    <row r="1603" spans="1:11" x14ac:dyDescent="0.2">
      <c r="A1603" s="69" t="s">
        <v>78</v>
      </c>
      <c r="B1603" s="70" t="s">
        <v>1908</v>
      </c>
      <c r="C1603" s="835">
        <v>120</v>
      </c>
      <c r="D1603" s="594" t="s">
        <v>199</v>
      </c>
      <c r="E1603" s="572">
        <v>115.1</v>
      </c>
      <c r="F1603" s="597">
        <v>8.2200000000000006</v>
      </c>
      <c r="G1603" s="597">
        <v>24.67</v>
      </c>
      <c r="H1603" s="594">
        <v>16.440000000000001</v>
      </c>
      <c r="I1603" s="573">
        <f>+E1603+F1603+G1603+H1603</f>
        <v>164.43</v>
      </c>
      <c r="J1603" s="574">
        <f>I1603*C1603</f>
        <v>19731.599999999999</v>
      </c>
      <c r="K1603" s="575"/>
    </row>
    <row r="1604" spans="1:11" ht="15" x14ac:dyDescent="0.25">
      <c r="A1604" s="69"/>
      <c r="B1604" s="70"/>
      <c r="C1604" s="844"/>
      <c r="D1604" s="621"/>
      <c r="E1604" s="624"/>
      <c r="F1604" s="624"/>
      <c r="G1604" s="624"/>
      <c r="H1604" s="623"/>
      <c r="I1604" s="625"/>
      <c r="J1604" s="626"/>
    </row>
    <row r="1605" spans="1:11" ht="15" x14ac:dyDescent="0.25">
      <c r="A1605" s="69"/>
      <c r="B1605" s="30" t="s">
        <v>1909</v>
      </c>
      <c r="C1605" s="844"/>
      <c r="D1605" s="621"/>
      <c r="E1605" s="624"/>
      <c r="F1605" s="624"/>
      <c r="G1605" s="624"/>
      <c r="H1605" s="623"/>
      <c r="I1605" s="625"/>
      <c r="J1605" s="626"/>
    </row>
    <row r="1606" spans="1:11" ht="15" x14ac:dyDescent="0.25">
      <c r="A1606" s="69"/>
      <c r="B1606" s="70"/>
      <c r="C1606" s="844"/>
      <c r="D1606" s="621"/>
      <c r="E1606" s="624"/>
      <c r="F1606" s="624"/>
      <c r="G1606" s="624"/>
      <c r="H1606" s="623"/>
      <c r="I1606" s="625"/>
      <c r="J1606" s="626"/>
    </row>
    <row r="1607" spans="1:11" x14ac:dyDescent="0.2">
      <c r="A1607" s="69" t="s">
        <v>79</v>
      </c>
      <c r="B1607" s="70" t="s">
        <v>1910</v>
      </c>
      <c r="C1607" s="844">
        <v>4</v>
      </c>
      <c r="D1607" s="594" t="s">
        <v>199</v>
      </c>
      <c r="E1607" s="572">
        <v>73.03</v>
      </c>
      <c r="F1607" s="597">
        <v>5.22</v>
      </c>
      <c r="G1607" s="597">
        <v>15.65</v>
      </c>
      <c r="H1607" s="594">
        <v>10.43</v>
      </c>
      <c r="I1607" s="573">
        <f>+E1607+F1607+G1607+H1607</f>
        <v>104.33</v>
      </c>
      <c r="J1607" s="574">
        <f>I1607*C1607</f>
        <v>417.32</v>
      </c>
      <c r="K1607" s="575"/>
    </row>
    <row r="1608" spans="1:11" ht="15" x14ac:dyDescent="0.25">
      <c r="A1608" s="69"/>
      <c r="B1608" s="70"/>
      <c r="C1608" s="844"/>
      <c r="D1608" s="621"/>
      <c r="E1608" s="624"/>
      <c r="F1608" s="624"/>
      <c r="G1608" s="624"/>
      <c r="H1608" s="623"/>
      <c r="I1608" s="625"/>
      <c r="J1608" s="626"/>
    </row>
    <row r="1609" spans="1:11" ht="15" x14ac:dyDescent="0.25">
      <c r="A1609" s="69"/>
      <c r="B1609" s="30" t="s">
        <v>1911</v>
      </c>
      <c r="C1609" s="844"/>
      <c r="D1609" s="621"/>
      <c r="E1609" s="624"/>
      <c r="F1609" s="624"/>
      <c r="G1609" s="624"/>
      <c r="H1609" s="623"/>
      <c r="I1609" s="625"/>
      <c r="J1609" s="626"/>
    </row>
    <row r="1610" spans="1:11" ht="15" x14ac:dyDescent="0.25">
      <c r="A1610" s="69"/>
      <c r="B1610" s="70"/>
      <c r="C1610" s="844"/>
      <c r="D1610" s="621"/>
      <c r="E1610" s="624"/>
      <c r="F1610" s="624"/>
      <c r="G1610" s="624"/>
      <c r="H1610" s="623"/>
      <c r="I1610" s="625"/>
      <c r="J1610" s="626"/>
    </row>
    <row r="1611" spans="1:11" x14ac:dyDescent="0.2">
      <c r="A1611" s="69" t="s">
        <v>80</v>
      </c>
      <c r="B1611" s="70" t="s">
        <v>1912</v>
      </c>
      <c r="C1611" s="835">
        <v>4</v>
      </c>
      <c r="D1611" s="594" t="s">
        <v>199</v>
      </c>
      <c r="E1611" s="572">
        <v>75.94</v>
      </c>
      <c r="F1611" s="597">
        <v>5.42</v>
      </c>
      <c r="G1611" s="597">
        <v>16.27</v>
      </c>
      <c r="H1611" s="594">
        <v>10.85</v>
      </c>
      <c r="I1611" s="573">
        <f>+E1611+F1611+G1611+H1611</f>
        <v>108.48</v>
      </c>
      <c r="J1611" s="574">
        <f>I1611*C1611</f>
        <v>433.92</v>
      </c>
      <c r="K1611" s="575"/>
    </row>
    <row r="1612" spans="1:11" ht="15" x14ac:dyDescent="0.25">
      <c r="A1612" s="69"/>
      <c r="B1612" s="70"/>
      <c r="C1612" s="834"/>
      <c r="D1612" s="621"/>
      <c r="E1612" s="624"/>
      <c r="F1612" s="624"/>
      <c r="G1612" s="624"/>
      <c r="H1612" s="623"/>
      <c r="I1612" s="625"/>
      <c r="J1612" s="626"/>
    </row>
    <row r="1613" spans="1:11" x14ac:dyDescent="0.2">
      <c r="A1613" s="69" t="s">
        <v>81</v>
      </c>
      <c r="B1613" s="70" t="s">
        <v>1913</v>
      </c>
      <c r="C1613" s="835">
        <v>5</v>
      </c>
      <c r="D1613" s="594" t="s">
        <v>199</v>
      </c>
      <c r="E1613" s="572">
        <v>75.94</v>
      </c>
      <c r="F1613" s="597">
        <v>5.42</v>
      </c>
      <c r="G1613" s="597">
        <v>16.27</v>
      </c>
      <c r="H1613" s="594">
        <v>10.85</v>
      </c>
      <c r="I1613" s="573">
        <f>+E1613+F1613+G1613+H1613</f>
        <v>108.48</v>
      </c>
      <c r="J1613" s="574">
        <f>I1613*C1613</f>
        <v>542.4</v>
      </c>
      <c r="K1613" s="575"/>
    </row>
    <row r="1614" spans="1:11" ht="15" x14ac:dyDescent="0.25">
      <c r="A1614" s="69"/>
      <c r="B1614" s="70"/>
      <c r="C1614" s="834"/>
      <c r="D1614" s="621"/>
      <c r="E1614" s="624"/>
      <c r="F1614" s="624"/>
      <c r="G1614" s="624"/>
      <c r="H1614" s="623"/>
      <c r="I1614" s="625"/>
      <c r="J1614" s="626"/>
    </row>
    <row r="1615" spans="1:11" x14ac:dyDescent="0.2">
      <c r="A1615" s="69" t="s">
        <v>92</v>
      </c>
      <c r="B1615" s="70" t="s">
        <v>1914</v>
      </c>
      <c r="C1615" s="835">
        <v>27</v>
      </c>
      <c r="D1615" s="594" t="s">
        <v>199</v>
      </c>
      <c r="E1615" s="572">
        <v>75.94</v>
      </c>
      <c r="F1615" s="597">
        <v>5.42</v>
      </c>
      <c r="G1615" s="597">
        <v>16.27</v>
      </c>
      <c r="H1615" s="594">
        <v>10.85</v>
      </c>
      <c r="I1615" s="573">
        <f>+E1615+F1615+G1615+H1615</f>
        <v>108.48</v>
      </c>
      <c r="J1615" s="574">
        <f>I1615*C1615</f>
        <v>2928.96</v>
      </c>
      <c r="K1615" s="575"/>
    </row>
    <row r="1616" spans="1:11" ht="15" x14ac:dyDescent="0.25">
      <c r="A1616" s="69"/>
      <c r="B1616" s="70"/>
      <c r="C1616" s="834"/>
      <c r="D1616" s="621"/>
      <c r="E1616" s="624"/>
      <c r="F1616" s="624"/>
      <c r="G1616" s="624"/>
      <c r="H1616" s="623"/>
      <c r="I1616" s="625"/>
      <c r="J1616" s="626"/>
    </row>
    <row r="1617" spans="1:11" x14ac:dyDescent="0.2">
      <c r="A1617" s="69" t="s">
        <v>94</v>
      </c>
      <c r="B1617" s="70" t="s">
        <v>1915</v>
      </c>
      <c r="C1617" s="835">
        <v>743</v>
      </c>
      <c r="D1617" s="594" t="s">
        <v>199</v>
      </c>
      <c r="E1617" s="572">
        <v>75.94</v>
      </c>
      <c r="F1617" s="597">
        <v>5.42</v>
      </c>
      <c r="G1617" s="597">
        <v>16.27</v>
      </c>
      <c r="H1617" s="594">
        <v>10.85</v>
      </c>
      <c r="I1617" s="573">
        <f>+E1617+F1617+G1617+H1617</f>
        <v>108.48</v>
      </c>
      <c r="J1617" s="574">
        <f>I1617*C1617</f>
        <v>80600.639999999999</v>
      </c>
      <c r="K1617" s="575"/>
    </row>
    <row r="1618" spans="1:11" ht="15" x14ac:dyDescent="0.25">
      <c r="A1618" s="69"/>
      <c r="B1618" s="70"/>
      <c r="C1618" s="834"/>
      <c r="D1618" s="621"/>
      <c r="E1618" s="624"/>
      <c r="F1618" s="624"/>
      <c r="G1618" s="624"/>
      <c r="H1618" s="623"/>
      <c r="I1618" s="625"/>
      <c r="J1618" s="626"/>
    </row>
    <row r="1619" spans="1:11" x14ac:dyDescent="0.2">
      <c r="A1619" s="69" t="s">
        <v>96</v>
      </c>
      <c r="B1619" s="70" t="s">
        <v>1916</v>
      </c>
      <c r="C1619" s="835">
        <v>4</v>
      </c>
      <c r="D1619" s="594" t="s">
        <v>199</v>
      </c>
      <c r="E1619" s="572">
        <v>75.94</v>
      </c>
      <c r="F1619" s="597">
        <v>5.42</v>
      </c>
      <c r="G1619" s="597">
        <v>16.27</v>
      </c>
      <c r="H1619" s="594">
        <v>10.85</v>
      </c>
      <c r="I1619" s="573">
        <f>+E1619+F1619+G1619+H1619</f>
        <v>108.48</v>
      </c>
      <c r="J1619" s="574">
        <f>I1619*C1619</f>
        <v>433.92</v>
      </c>
      <c r="K1619" s="575"/>
    </row>
    <row r="1620" spans="1:11" ht="15" x14ac:dyDescent="0.25">
      <c r="A1620" s="69"/>
      <c r="B1620" s="70"/>
      <c r="C1620" s="834"/>
      <c r="D1620" s="621"/>
      <c r="E1620" s="624"/>
      <c r="F1620" s="624"/>
      <c r="G1620" s="624"/>
      <c r="H1620" s="623"/>
      <c r="I1620" s="625"/>
      <c r="J1620" s="626"/>
    </row>
    <row r="1621" spans="1:11" x14ac:dyDescent="0.2">
      <c r="A1621" s="69" t="s">
        <v>99</v>
      </c>
      <c r="B1621" s="70" t="s">
        <v>1917</v>
      </c>
      <c r="C1621" s="835">
        <v>152</v>
      </c>
      <c r="D1621" s="594" t="s">
        <v>199</v>
      </c>
      <c r="E1621" s="572">
        <v>75.94</v>
      </c>
      <c r="F1621" s="597">
        <v>5.42</v>
      </c>
      <c r="G1621" s="597">
        <v>16.27</v>
      </c>
      <c r="H1621" s="594">
        <v>10.85</v>
      </c>
      <c r="I1621" s="573">
        <f>+E1621+F1621+G1621+H1621</f>
        <v>108.48</v>
      </c>
      <c r="J1621" s="574">
        <f>I1621*C1621</f>
        <v>16488.96</v>
      </c>
      <c r="K1621" s="575"/>
    </row>
    <row r="1622" spans="1:11" x14ac:dyDescent="0.2">
      <c r="A1622" s="41"/>
      <c r="B1622" s="2"/>
      <c r="C1622" s="835"/>
      <c r="D1622" s="594"/>
      <c r="E1622" s="598"/>
      <c r="F1622" s="598"/>
      <c r="G1622" s="598"/>
      <c r="H1622" s="572"/>
      <c r="I1622" s="599"/>
      <c r="J1622" s="627"/>
    </row>
    <row r="1623" spans="1:11" x14ac:dyDescent="0.2">
      <c r="A1623" s="41"/>
      <c r="B1623" s="2"/>
      <c r="C1623" s="835"/>
      <c r="D1623" s="594"/>
      <c r="E1623" s="598"/>
      <c r="F1623" s="598"/>
      <c r="G1623" s="598"/>
      <c r="H1623" s="572"/>
      <c r="I1623" s="599"/>
      <c r="J1623" s="627"/>
    </row>
    <row r="1624" spans="1:11" x14ac:dyDescent="0.2">
      <c r="A1624" s="41"/>
      <c r="B1624" s="2"/>
      <c r="C1624" s="835"/>
      <c r="D1624" s="594"/>
      <c r="E1624" s="598"/>
      <c r="F1624" s="598"/>
      <c r="G1624" s="598"/>
      <c r="H1624" s="572"/>
      <c r="I1624" s="599"/>
      <c r="J1624" s="627"/>
    </row>
    <row r="1625" spans="1:11" hidden="1" x14ac:dyDescent="0.2">
      <c r="A1625" s="41"/>
      <c r="B1625" s="2"/>
      <c r="C1625" s="835"/>
      <c r="D1625" s="594"/>
      <c r="E1625" s="598"/>
      <c r="F1625" s="598"/>
      <c r="G1625" s="598"/>
      <c r="H1625" s="572"/>
      <c r="I1625" s="599"/>
      <c r="J1625" s="627"/>
    </row>
    <row r="1626" spans="1:11" hidden="1" x14ac:dyDescent="0.2">
      <c r="A1626" s="41"/>
      <c r="B1626" s="2"/>
      <c r="C1626" s="835"/>
      <c r="D1626" s="594"/>
      <c r="E1626" s="598"/>
      <c r="F1626" s="598"/>
      <c r="G1626" s="598"/>
      <c r="H1626" s="572"/>
      <c r="I1626" s="599"/>
      <c r="J1626" s="627"/>
    </row>
    <row r="1627" spans="1:11" x14ac:dyDescent="0.2">
      <c r="A1627" s="41"/>
      <c r="B1627" s="2"/>
      <c r="C1627" s="835"/>
      <c r="D1627" s="594"/>
      <c r="E1627" s="598"/>
      <c r="F1627" s="598"/>
      <c r="G1627" s="598"/>
      <c r="H1627" s="572"/>
      <c r="I1627" s="599"/>
      <c r="J1627" s="627"/>
    </row>
    <row r="1628" spans="1:11" ht="12" customHeight="1" x14ac:dyDescent="0.2">
      <c r="A1628" s="41"/>
      <c r="B1628" s="2"/>
      <c r="C1628" s="835"/>
      <c r="D1628" s="594"/>
      <c r="E1628" s="598"/>
      <c r="F1628" s="598"/>
      <c r="G1628" s="598"/>
      <c r="H1628" s="572"/>
      <c r="I1628" s="599"/>
      <c r="J1628" s="627"/>
    </row>
    <row r="1629" spans="1:11" ht="15.75" thickBot="1" x14ac:dyDescent="0.3">
      <c r="A1629" s="291"/>
      <c r="B1629" s="32" t="s">
        <v>111</v>
      </c>
      <c r="C1629" s="836"/>
      <c r="D1629" s="601"/>
      <c r="E1629" s="602"/>
      <c r="F1629" s="602"/>
      <c r="G1629" s="602"/>
      <c r="H1629" s="603"/>
      <c r="I1629" s="604"/>
      <c r="J1629" s="604">
        <f>SUM(J1594:J1627)</f>
        <v>125557.88</v>
      </c>
      <c r="K1629" s="577">
        <v>44</v>
      </c>
    </row>
    <row r="1630" spans="1:11" ht="11.25" customHeight="1" thickTop="1" x14ac:dyDescent="0.2">
      <c r="A1630" s="41"/>
      <c r="B1630" s="2"/>
      <c r="C1630" s="835"/>
      <c r="D1630" s="594"/>
      <c r="E1630" s="598"/>
      <c r="F1630" s="598"/>
      <c r="G1630" s="598"/>
      <c r="H1630" s="572"/>
      <c r="I1630" s="599"/>
      <c r="J1630" s="627"/>
    </row>
    <row r="1631" spans="1:11" ht="14.25" customHeight="1" x14ac:dyDescent="0.25">
      <c r="A1631" s="313"/>
      <c r="B1631" s="287" t="s">
        <v>1918</v>
      </c>
      <c r="C1631" s="834"/>
      <c r="D1631" s="621"/>
      <c r="E1631" s="624"/>
      <c r="F1631" s="624"/>
      <c r="G1631" s="624"/>
      <c r="H1631" s="623"/>
      <c r="I1631" s="625"/>
      <c r="J1631" s="626"/>
    </row>
    <row r="1632" spans="1:11" ht="11.25" customHeight="1" x14ac:dyDescent="0.2">
      <c r="A1632" s="41"/>
      <c r="B1632" s="2"/>
      <c r="C1632" s="835"/>
      <c r="D1632" s="594"/>
      <c r="E1632" s="598"/>
      <c r="F1632" s="598"/>
      <c r="G1632" s="598"/>
      <c r="H1632" s="572"/>
      <c r="I1632" s="599"/>
      <c r="J1632" s="627"/>
    </row>
    <row r="1633" spans="1:11" ht="57.75" customHeight="1" x14ac:dyDescent="0.25">
      <c r="A1633" s="69"/>
      <c r="B1633" s="30" t="s">
        <v>3783</v>
      </c>
      <c r="C1633" s="834"/>
      <c r="D1633" s="621"/>
      <c r="E1633" s="624"/>
      <c r="F1633" s="624"/>
      <c r="G1633" s="624"/>
      <c r="H1633" s="623"/>
      <c r="I1633" s="625"/>
      <c r="J1633" s="626"/>
    </row>
    <row r="1634" spans="1:11" ht="11.25" customHeight="1" x14ac:dyDescent="0.25">
      <c r="A1634" s="69"/>
      <c r="B1634" s="30"/>
      <c r="C1634" s="834"/>
      <c r="D1634" s="621"/>
      <c r="E1634" s="624"/>
      <c r="F1634" s="624"/>
      <c r="G1634" s="624"/>
      <c r="H1634" s="623"/>
      <c r="I1634" s="625"/>
      <c r="J1634" s="626"/>
    </row>
    <row r="1635" spans="1:11" x14ac:dyDescent="0.2">
      <c r="A1635" s="41"/>
      <c r="B1635" s="30" t="s">
        <v>1919</v>
      </c>
      <c r="C1635" s="835"/>
      <c r="D1635" s="594"/>
      <c r="E1635" s="598"/>
      <c r="F1635" s="598"/>
      <c r="G1635" s="598"/>
      <c r="H1635" s="572"/>
      <c r="I1635" s="599"/>
      <c r="J1635" s="627"/>
    </row>
    <row r="1636" spans="1:11" ht="12.75" customHeight="1" x14ac:dyDescent="0.2">
      <c r="A1636" s="41"/>
      <c r="B1636" s="2"/>
      <c r="C1636" s="835"/>
      <c r="D1636" s="594"/>
      <c r="E1636" s="598"/>
      <c r="F1636" s="598"/>
      <c r="G1636" s="598"/>
      <c r="H1636" s="572"/>
      <c r="I1636" s="599"/>
      <c r="J1636" s="627"/>
    </row>
    <row r="1637" spans="1:11" x14ac:dyDescent="0.2">
      <c r="A1637" s="69" t="s">
        <v>77</v>
      </c>
      <c r="B1637" s="70" t="s">
        <v>1920</v>
      </c>
      <c r="C1637" s="835">
        <v>7</v>
      </c>
      <c r="D1637" s="594" t="s">
        <v>199</v>
      </c>
      <c r="E1637" s="572">
        <v>75.94</v>
      </c>
      <c r="F1637" s="597">
        <v>5.42</v>
      </c>
      <c r="G1637" s="597">
        <v>16.27</v>
      </c>
      <c r="H1637" s="594">
        <v>10.85</v>
      </c>
      <c r="I1637" s="573">
        <f>+E1637+F1637+G1637+H1637</f>
        <v>108.48</v>
      </c>
      <c r="J1637" s="574">
        <f>I1637*C1637</f>
        <v>759.36</v>
      </c>
      <c r="K1637" s="575"/>
    </row>
    <row r="1638" spans="1:11" ht="12.75" customHeight="1" x14ac:dyDescent="0.25">
      <c r="A1638" s="69"/>
      <c r="B1638" s="70"/>
      <c r="C1638" s="834"/>
      <c r="D1638" s="621"/>
      <c r="E1638" s="624"/>
      <c r="F1638" s="624"/>
      <c r="G1638" s="624"/>
      <c r="H1638" s="623"/>
      <c r="I1638" s="625"/>
      <c r="J1638" s="626"/>
    </row>
    <row r="1639" spans="1:11" x14ac:dyDescent="0.2">
      <c r="A1639" s="69" t="s">
        <v>78</v>
      </c>
      <c r="B1639" s="70" t="s">
        <v>1921</v>
      </c>
      <c r="C1639" s="835">
        <v>160</v>
      </c>
      <c r="D1639" s="594" t="s">
        <v>199</v>
      </c>
      <c r="E1639" s="572">
        <v>75.94</v>
      </c>
      <c r="F1639" s="597">
        <v>5.42</v>
      </c>
      <c r="G1639" s="597">
        <v>16.27</v>
      </c>
      <c r="H1639" s="594">
        <v>10.85</v>
      </c>
      <c r="I1639" s="573">
        <f>+E1639+F1639+G1639+H1639</f>
        <v>108.48</v>
      </c>
      <c r="J1639" s="574">
        <f>I1639*C1639</f>
        <v>17356.8</v>
      </c>
      <c r="K1639" s="575"/>
    </row>
    <row r="1640" spans="1:11" ht="12.75" customHeight="1" x14ac:dyDescent="0.25">
      <c r="A1640" s="69"/>
      <c r="B1640" s="70"/>
      <c r="C1640" s="834"/>
      <c r="D1640" s="621"/>
      <c r="E1640" s="624"/>
      <c r="F1640" s="624"/>
      <c r="G1640" s="624"/>
      <c r="H1640" s="623"/>
      <c r="I1640" s="625"/>
      <c r="J1640" s="626"/>
    </row>
    <row r="1641" spans="1:11" x14ac:dyDescent="0.2">
      <c r="A1641" s="69" t="s">
        <v>79</v>
      </c>
      <c r="B1641" s="70" t="s">
        <v>1922</v>
      </c>
      <c r="C1641" s="835">
        <v>132</v>
      </c>
      <c r="D1641" s="594" t="s">
        <v>199</v>
      </c>
      <c r="E1641" s="572">
        <v>75.94</v>
      </c>
      <c r="F1641" s="597">
        <v>5.42</v>
      </c>
      <c r="G1641" s="597">
        <v>16.27</v>
      </c>
      <c r="H1641" s="594">
        <v>10.85</v>
      </c>
      <c r="I1641" s="573">
        <f>+E1641+F1641+G1641+H1641</f>
        <v>108.48</v>
      </c>
      <c r="J1641" s="574">
        <f>I1641*C1641</f>
        <v>14319.36</v>
      </c>
      <c r="K1641" s="575"/>
    </row>
    <row r="1642" spans="1:11" ht="12.75" customHeight="1" x14ac:dyDescent="0.2">
      <c r="A1642" s="41"/>
      <c r="B1642" s="2"/>
      <c r="C1642" s="835"/>
      <c r="D1642" s="594"/>
      <c r="E1642" s="598"/>
      <c r="F1642" s="598"/>
      <c r="G1642" s="598"/>
      <c r="H1642" s="572"/>
      <c r="I1642" s="599"/>
      <c r="J1642" s="627"/>
    </row>
    <row r="1643" spans="1:11" x14ac:dyDescent="0.2">
      <c r="A1643" s="41"/>
      <c r="B1643" s="30" t="s">
        <v>1923</v>
      </c>
      <c r="C1643" s="835"/>
      <c r="D1643" s="594"/>
      <c r="E1643" s="598"/>
      <c r="F1643" s="598"/>
      <c r="G1643" s="598"/>
      <c r="H1643" s="572"/>
      <c r="I1643" s="599"/>
      <c r="J1643" s="627"/>
    </row>
    <row r="1644" spans="1:11" ht="12.75" customHeight="1" x14ac:dyDescent="0.2">
      <c r="A1644" s="41"/>
      <c r="B1644" s="2"/>
      <c r="C1644" s="835"/>
      <c r="D1644" s="594"/>
      <c r="E1644" s="598"/>
      <c r="F1644" s="598"/>
      <c r="G1644" s="598"/>
      <c r="H1644" s="572"/>
      <c r="I1644" s="599"/>
      <c r="J1644" s="627"/>
    </row>
    <row r="1645" spans="1:11" x14ac:dyDescent="0.2">
      <c r="A1645" s="69" t="s">
        <v>80</v>
      </c>
      <c r="B1645" s="70" t="s">
        <v>1924</v>
      </c>
      <c r="C1645" s="835">
        <v>2</v>
      </c>
      <c r="D1645" s="594" t="s">
        <v>199</v>
      </c>
      <c r="E1645" s="572">
        <v>75.94</v>
      </c>
      <c r="F1645" s="597">
        <v>5.42</v>
      </c>
      <c r="G1645" s="597">
        <v>16.27</v>
      </c>
      <c r="H1645" s="594">
        <v>10.85</v>
      </c>
      <c r="I1645" s="573">
        <f>+E1645+F1645+G1645+H1645</f>
        <v>108.48</v>
      </c>
      <c r="J1645" s="574">
        <f>I1645*C1645</f>
        <v>216.96</v>
      </c>
      <c r="K1645" s="575"/>
    </row>
    <row r="1646" spans="1:11" ht="12.75" customHeight="1" x14ac:dyDescent="0.25">
      <c r="A1646" s="69"/>
      <c r="B1646" s="70"/>
      <c r="C1646" s="834"/>
      <c r="D1646" s="621"/>
      <c r="E1646" s="624"/>
      <c r="F1646" s="624"/>
      <c r="G1646" s="624"/>
      <c r="H1646" s="623"/>
      <c r="I1646" s="625"/>
      <c r="J1646" s="626"/>
    </row>
    <row r="1647" spans="1:11" x14ac:dyDescent="0.2">
      <c r="A1647" s="69" t="s">
        <v>81</v>
      </c>
      <c r="B1647" s="70" t="s">
        <v>1925</v>
      </c>
      <c r="C1647" s="835">
        <v>3</v>
      </c>
      <c r="D1647" s="594" t="s">
        <v>199</v>
      </c>
      <c r="E1647" s="572">
        <v>75.94</v>
      </c>
      <c r="F1647" s="597">
        <v>5.42</v>
      </c>
      <c r="G1647" s="597">
        <v>16.27</v>
      </c>
      <c r="H1647" s="594">
        <v>10.85</v>
      </c>
      <c r="I1647" s="573">
        <f>+E1647+F1647+G1647+H1647</f>
        <v>108.48</v>
      </c>
      <c r="J1647" s="574">
        <f>I1647*C1647</f>
        <v>325.44</v>
      </c>
      <c r="K1647" s="575"/>
    </row>
    <row r="1648" spans="1:11" ht="12.75" customHeight="1" x14ac:dyDescent="0.2">
      <c r="A1648" s="41"/>
      <c r="B1648" s="2"/>
      <c r="C1648" s="835"/>
      <c r="D1648" s="594"/>
      <c r="E1648" s="598"/>
      <c r="F1648" s="598"/>
      <c r="G1648" s="598"/>
      <c r="H1648" s="572"/>
      <c r="I1648" s="599"/>
      <c r="J1648" s="627"/>
    </row>
    <row r="1649" spans="1:11" x14ac:dyDescent="0.2">
      <c r="A1649" s="41"/>
      <c r="B1649" s="30" t="s">
        <v>1926</v>
      </c>
      <c r="C1649" s="835"/>
      <c r="D1649" s="594"/>
      <c r="E1649" s="598"/>
      <c r="F1649" s="598"/>
      <c r="G1649" s="598"/>
      <c r="H1649" s="572"/>
      <c r="I1649" s="599"/>
      <c r="J1649" s="627"/>
    </row>
    <row r="1650" spans="1:11" ht="12.75" customHeight="1" x14ac:dyDescent="0.2">
      <c r="A1650" s="41"/>
      <c r="B1650" s="2"/>
      <c r="C1650" s="835"/>
      <c r="D1650" s="594"/>
      <c r="E1650" s="598"/>
      <c r="F1650" s="598"/>
      <c r="G1650" s="598"/>
      <c r="H1650" s="572"/>
      <c r="I1650" s="599"/>
      <c r="J1650" s="627"/>
    </row>
    <row r="1651" spans="1:11" x14ac:dyDescent="0.2">
      <c r="A1651" s="69" t="s">
        <v>92</v>
      </c>
      <c r="B1651" s="70" t="s">
        <v>1927</v>
      </c>
      <c r="C1651" s="835">
        <v>2</v>
      </c>
      <c r="D1651" s="594" t="s">
        <v>199</v>
      </c>
      <c r="E1651" s="572">
        <v>75.94</v>
      </c>
      <c r="F1651" s="597">
        <v>5.42</v>
      </c>
      <c r="G1651" s="597">
        <v>16.27</v>
      </c>
      <c r="H1651" s="594">
        <v>10.85</v>
      </c>
      <c r="I1651" s="573">
        <f>+E1651+F1651+G1651+H1651</f>
        <v>108.48</v>
      </c>
      <c r="J1651" s="574">
        <f>I1651*C1651</f>
        <v>216.96</v>
      </c>
      <c r="K1651" s="575"/>
    </row>
    <row r="1652" spans="1:11" ht="12.75" customHeight="1" x14ac:dyDescent="0.25">
      <c r="A1652" s="69"/>
      <c r="B1652" s="70"/>
      <c r="C1652" s="834"/>
      <c r="D1652" s="621"/>
      <c r="E1652" s="624"/>
      <c r="F1652" s="624"/>
      <c r="G1652" s="624"/>
      <c r="H1652" s="623"/>
      <c r="I1652" s="625"/>
      <c r="J1652" s="626"/>
    </row>
    <row r="1653" spans="1:11" x14ac:dyDescent="0.2">
      <c r="A1653" s="69" t="s">
        <v>94</v>
      </c>
      <c r="B1653" s="70" t="s">
        <v>1928</v>
      </c>
      <c r="C1653" s="835">
        <v>26</v>
      </c>
      <c r="D1653" s="594" t="s">
        <v>199</v>
      </c>
      <c r="E1653" s="572">
        <v>75.94</v>
      </c>
      <c r="F1653" s="597">
        <v>5.42</v>
      </c>
      <c r="G1653" s="597">
        <v>16.27</v>
      </c>
      <c r="H1653" s="594">
        <v>10.85</v>
      </c>
      <c r="I1653" s="573">
        <f>+E1653+F1653+G1653+H1653</f>
        <v>108.48</v>
      </c>
      <c r="J1653" s="574">
        <f>I1653*C1653</f>
        <v>2820.48</v>
      </c>
      <c r="K1653" s="575"/>
    </row>
    <row r="1654" spans="1:11" ht="4.5" customHeight="1" x14ac:dyDescent="0.25">
      <c r="A1654" s="69"/>
      <c r="B1654" s="70"/>
      <c r="C1654" s="834"/>
      <c r="D1654" s="621"/>
      <c r="E1654" s="624"/>
      <c r="F1654" s="624"/>
      <c r="G1654" s="624"/>
      <c r="H1654" s="623"/>
      <c r="I1654" s="625"/>
      <c r="J1654" s="626"/>
    </row>
    <row r="1655" spans="1:11" x14ac:dyDescent="0.2">
      <c r="A1655" s="69" t="s">
        <v>96</v>
      </c>
      <c r="B1655" s="70" t="s">
        <v>1929</v>
      </c>
      <c r="C1655" s="835">
        <v>539</v>
      </c>
      <c r="D1655" s="594" t="s">
        <v>199</v>
      </c>
      <c r="E1655" s="572">
        <v>75.94</v>
      </c>
      <c r="F1655" s="597">
        <v>5.42</v>
      </c>
      <c r="G1655" s="597">
        <v>16.27</v>
      </c>
      <c r="H1655" s="594">
        <v>10.85</v>
      </c>
      <c r="I1655" s="573">
        <f>+E1655+F1655+G1655+H1655</f>
        <v>108.48</v>
      </c>
      <c r="J1655" s="574">
        <f>I1655*C1655</f>
        <v>58470.720000000001</v>
      </c>
      <c r="K1655" s="575"/>
    </row>
    <row r="1656" spans="1:11" ht="9.75" customHeight="1" x14ac:dyDescent="0.25">
      <c r="A1656" s="69"/>
      <c r="B1656" s="70"/>
      <c r="C1656" s="834"/>
      <c r="D1656" s="621"/>
      <c r="E1656" s="624"/>
      <c r="F1656" s="624"/>
      <c r="G1656" s="624"/>
      <c r="H1656" s="623"/>
      <c r="I1656" s="625"/>
      <c r="J1656" s="626"/>
    </row>
    <row r="1657" spans="1:11" x14ac:dyDescent="0.2">
      <c r="A1657" s="69" t="s">
        <v>99</v>
      </c>
      <c r="B1657" s="70" t="s">
        <v>1930</v>
      </c>
      <c r="C1657" s="835">
        <v>4</v>
      </c>
      <c r="D1657" s="594" t="s">
        <v>199</v>
      </c>
      <c r="E1657" s="572">
        <v>75.94</v>
      </c>
      <c r="F1657" s="597">
        <v>5.42</v>
      </c>
      <c r="G1657" s="597">
        <v>16.27</v>
      </c>
      <c r="H1657" s="594">
        <v>10.85</v>
      </c>
      <c r="I1657" s="573">
        <f>+E1657+F1657+G1657+H1657</f>
        <v>108.48</v>
      </c>
      <c r="J1657" s="574">
        <f>I1657*C1657</f>
        <v>433.92</v>
      </c>
      <c r="K1657" s="575"/>
    </row>
    <row r="1658" spans="1:11" ht="15" x14ac:dyDescent="0.25">
      <c r="A1658" s="69"/>
      <c r="B1658" s="70"/>
      <c r="C1658" s="834"/>
      <c r="D1658" s="621"/>
      <c r="E1658" s="624"/>
      <c r="F1658" s="624"/>
      <c r="G1658" s="624"/>
      <c r="H1658" s="623"/>
      <c r="I1658" s="625"/>
      <c r="J1658" s="626"/>
    </row>
    <row r="1659" spans="1:11" x14ac:dyDescent="0.2">
      <c r="A1659" s="69" t="s">
        <v>101</v>
      </c>
      <c r="B1659" s="70" t="s">
        <v>1931</v>
      </c>
      <c r="C1659" s="835">
        <v>4</v>
      </c>
      <c r="D1659" s="594" t="s">
        <v>199</v>
      </c>
      <c r="E1659" s="572">
        <v>75.94</v>
      </c>
      <c r="F1659" s="597">
        <v>5.42</v>
      </c>
      <c r="G1659" s="597">
        <v>16.27</v>
      </c>
      <c r="H1659" s="594">
        <v>10.85</v>
      </c>
      <c r="I1659" s="573">
        <f>+E1659+F1659+G1659+H1659</f>
        <v>108.48</v>
      </c>
      <c r="J1659" s="574">
        <f>I1659*C1659</f>
        <v>433.92</v>
      </c>
      <c r="K1659" s="575"/>
    </row>
    <row r="1660" spans="1:11" ht="7.5" customHeight="1" x14ac:dyDescent="0.25">
      <c r="A1660" s="69"/>
      <c r="B1660" s="70"/>
      <c r="C1660" s="834"/>
      <c r="D1660" s="621"/>
      <c r="E1660" s="624"/>
      <c r="F1660" s="624"/>
      <c r="G1660" s="624"/>
      <c r="H1660" s="623"/>
      <c r="I1660" s="625"/>
      <c r="J1660" s="626"/>
    </row>
    <row r="1661" spans="1:11" x14ac:dyDescent="0.2">
      <c r="A1661" s="69" t="s">
        <v>103</v>
      </c>
      <c r="B1661" s="70" t="s">
        <v>1932</v>
      </c>
      <c r="C1661" s="835">
        <v>1</v>
      </c>
      <c r="D1661" s="594" t="s">
        <v>199</v>
      </c>
      <c r="E1661" s="572">
        <v>75.94</v>
      </c>
      <c r="F1661" s="597">
        <v>5.42</v>
      </c>
      <c r="G1661" s="597">
        <v>16.27</v>
      </c>
      <c r="H1661" s="594">
        <v>10.85</v>
      </c>
      <c r="I1661" s="573">
        <f>+E1661+F1661+G1661+H1661</f>
        <v>108.48</v>
      </c>
      <c r="J1661" s="574">
        <f>I1661*C1661</f>
        <v>108.48</v>
      </c>
      <c r="K1661" s="575"/>
    </row>
    <row r="1662" spans="1:11" ht="12.75" customHeight="1" x14ac:dyDescent="0.25">
      <c r="A1662" s="69"/>
      <c r="B1662" s="70"/>
      <c r="C1662" s="834"/>
      <c r="D1662" s="621"/>
      <c r="E1662" s="624"/>
      <c r="F1662" s="624"/>
      <c r="G1662" s="624"/>
      <c r="H1662" s="623"/>
      <c r="I1662" s="625"/>
      <c r="J1662" s="626"/>
    </row>
    <row r="1663" spans="1:11" x14ac:dyDescent="0.2">
      <c r="A1663" s="69" t="s">
        <v>105</v>
      </c>
      <c r="B1663" s="70" t="s">
        <v>1933</v>
      </c>
      <c r="C1663" s="835">
        <v>138</v>
      </c>
      <c r="D1663" s="594" t="s">
        <v>199</v>
      </c>
      <c r="E1663" s="572">
        <v>75.94</v>
      </c>
      <c r="F1663" s="597">
        <v>5.42</v>
      </c>
      <c r="G1663" s="597">
        <v>16.27</v>
      </c>
      <c r="H1663" s="594">
        <v>10.85</v>
      </c>
      <c r="I1663" s="573">
        <f>+E1663+F1663+G1663+H1663</f>
        <v>108.48</v>
      </c>
      <c r="J1663" s="574">
        <f>I1663*C1663</f>
        <v>14970.24</v>
      </c>
      <c r="K1663" s="575"/>
    </row>
    <row r="1664" spans="1:11" ht="12.75" customHeight="1" x14ac:dyDescent="0.25">
      <c r="A1664" s="69"/>
      <c r="B1664" s="70"/>
      <c r="C1664" s="834"/>
      <c r="D1664" s="621"/>
      <c r="E1664" s="624"/>
      <c r="F1664" s="624"/>
      <c r="G1664" s="624"/>
      <c r="H1664" s="623"/>
      <c r="I1664" s="625"/>
      <c r="J1664" s="626"/>
    </row>
    <row r="1665" spans="1:11" x14ac:dyDescent="0.2">
      <c r="A1665" s="69" t="s">
        <v>107</v>
      </c>
      <c r="B1665" s="70" t="s">
        <v>1934</v>
      </c>
      <c r="C1665" s="835">
        <v>30</v>
      </c>
      <c r="D1665" s="594" t="s">
        <v>199</v>
      </c>
      <c r="E1665" s="572">
        <v>75.94</v>
      </c>
      <c r="F1665" s="597">
        <v>5.42</v>
      </c>
      <c r="G1665" s="597">
        <v>16.27</v>
      </c>
      <c r="H1665" s="594">
        <v>10.85</v>
      </c>
      <c r="I1665" s="573">
        <f>+E1665+F1665+G1665+H1665</f>
        <v>108.48</v>
      </c>
      <c r="J1665" s="574">
        <f>I1665*C1665</f>
        <v>3254.4</v>
      </c>
      <c r="K1665" s="575"/>
    </row>
    <row r="1666" spans="1:11" hidden="1" x14ac:dyDescent="0.2">
      <c r="A1666" s="69"/>
      <c r="B1666" s="70"/>
      <c r="C1666" s="835"/>
      <c r="D1666" s="594"/>
      <c r="E1666" s="598"/>
      <c r="F1666" s="598"/>
      <c r="G1666" s="598"/>
      <c r="H1666" s="572"/>
      <c r="I1666" s="599"/>
      <c r="J1666" s="627"/>
    </row>
    <row r="1667" spans="1:11" ht="12.75" customHeight="1" x14ac:dyDescent="0.2">
      <c r="A1667" s="69"/>
      <c r="B1667" s="70"/>
      <c r="C1667" s="835"/>
      <c r="D1667" s="594"/>
      <c r="E1667" s="598"/>
      <c r="F1667" s="598"/>
      <c r="G1667" s="598"/>
      <c r="H1667" s="572"/>
      <c r="I1667" s="599"/>
      <c r="J1667" s="627"/>
    </row>
    <row r="1668" spans="1:11" ht="15.75" thickBot="1" x14ac:dyDescent="0.3">
      <c r="A1668" s="291"/>
      <c r="B1668" s="32" t="s">
        <v>111</v>
      </c>
      <c r="C1668" s="836"/>
      <c r="D1668" s="601"/>
      <c r="E1668" s="602"/>
      <c r="F1668" s="602"/>
      <c r="G1668" s="602"/>
      <c r="H1668" s="603"/>
      <c r="I1668" s="604"/>
      <c r="J1668" s="604">
        <f>SUM(J1631:J1666)</f>
        <v>113687.03999999999</v>
      </c>
      <c r="K1668" s="577">
        <v>45</v>
      </c>
    </row>
    <row r="1669" spans="1:11" ht="15" thickTop="1" x14ac:dyDescent="0.2">
      <c r="A1669" s="41"/>
      <c r="B1669" s="2"/>
      <c r="C1669" s="835"/>
      <c r="D1669" s="594"/>
      <c r="E1669" s="598"/>
      <c r="F1669" s="598"/>
      <c r="G1669" s="598"/>
      <c r="H1669" s="572"/>
      <c r="I1669" s="599"/>
      <c r="J1669" s="627"/>
    </row>
    <row r="1670" spans="1:11" ht="16.5" customHeight="1" x14ac:dyDescent="0.25">
      <c r="A1670" s="313"/>
      <c r="B1670" s="287" t="s">
        <v>1918</v>
      </c>
      <c r="C1670" s="834"/>
      <c r="D1670" s="621"/>
      <c r="E1670" s="624"/>
      <c r="F1670" s="624"/>
      <c r="G1670" s="624"/>
      <c r="H1670" s="623"/>
      <c r="I1670" s="625"/>
      <c r="J1670" s="626"/>
    </row>
    <row r="1671" spans="1:11" x14ac:dyDescent="0.2">
      <c r="A1671" s="41"/>
      <c r="B1671" s="2"/>
      <c r="C1671" s="835"/>
      <c r="D1671" s="594"/>
      <c r="E1671" s="598"/>
      <c r="F1671" s="598"/>
      <c r="G1671" s="598"/>
      <c r="H1671" s="572"/>
      <c r="I1671" s="599"/>
      <c r="J1671" s="627"/>
    </row>
    <row r="1672" spans="1:11" ht="59.25" customHeight="1" x14ac:dyDescent="0.25">
      <c r="A1672" s="69"/>
      <c r="B1672" s="30" t="s">
        <v>3783</v>
      </c>
      <c r="C1672" s="834"/>
      <c r="D1672" s="621"/>
      <c r="E1672" s="624"/>
      <c r="F1672" s="624"/>
      <c r="G1672" s="624"/>
      <c r="H1672" s="623"/>
      <c r="I1672" s="625"/>
      <c r="J1672" s="626"/>
    </row>
    <row r="1673" spans="1:11" ht="15" x14ac:dyDescent="0.25">
      <c r="A1673" s="69"/>
      <c r="B1673" s="67"/>
      <c r="C1673" s="834"/>
      <c r="D1673" s="621"/>
      <c r="E1673" s="624"/>
      <c r="F1673" s="624"/>
      <c r="G1673" s="624"/>
      <c r="H1673" s="623"/>
      <c r="I1673" s="625"/>
      <c r="J1673" s="626"/>
    </row>
    <row r="1674" spans="1:11" x14ac:dyDescent="0.2">
      <c r="A1674" s="41"/>
      <c r="B1674" s="30" t="s">
        <v>1935</v>
      </c>
      <c r="C1674" s="835"/>
      <c r="D1674" s="594"/>
      <c r="E1674" s="598"/>
      <c r="F1674" s="598"/>
      <c r="G1674" s="598"/>
      <c r="H1674" s="572"/>
      <c r="I1674" s="599"/>
      <c r="J1674" s="627"/>
    </row>
    <row r="1675" spans="1:11" x14ac:dyDescent="0.2">
      <c r="A1675" s="41"/>
      <c r="B1675" s="30"/>
      <c r="C1675" s="835"/>
      <c r="D1675" s="594"/>
      <c r="E1675" s="598"/>
      <c r="F1675" s="598"/>
      <c r="G1675" s="598"/>
      <c r="H1675" s="572"/>
      <c r="I1675" s="599"/>
      <c r="J1675" s="627"/>
    </row>
    <row r="1676" spans="1:11" x14ac:dyDescent="0.2">
      <c r="A1676" s="69" t="s">
        <v>77</v>
      </c>
      <c r="B1676" s="70" t="s">
        <v>1936</v>
      </c>
      <c r="C1676" s="835">
        <v>3</v>
      </c>
      <c r="D1676" s="594" t="s">
        <v>199</v>
      </c>
      <c r="E1676" s="572">
        <v>75.94</v>
      </c>
      <c r="F1676" s="597">
        <v>5.42</v>
      </c>
      <c r="G1676" s="597">
        <v>16.27</v>
      </c>
      <c r="H1676" s="594">
        <v>10.85</v>
      </c>
      <c r="I1676" s="573">
        <f>+E1676+F1676+G1676+H1676</f>
        <v>108.48</v>
      </c>
      <c r="J1676" s="574">
        <f>I1676*C1676</f>
        <v>325.44</v>
      </c>
      <c r="K1676" s="575"/>
    </row>
    <row r="1677" spans="1:11" ht="15" x14ac:dyDescent="0.25">
      <c r="A1677" s="69"/>
      <c r="B1677" s="70"/>
      <c r="C1677" s="834"/>
      <c r="D1677" s="621"/>
      <c r="E1677" s="624"/>
      <c r="F1677" s="624"/>
      <c r="G1677" s="624"/>
      <c r="H1677" s="623"/>
      <c r="I1677" s="625"/>
      <c r="J1677" s="626"/>
    </row>
    <row r="1678" spans="1:11" x14ac:dyDescent="0.2">
      <c r="A1678" s="69" t="s">
        <v>78</v>
      </c>
      <c r="B1678" s="70" t="s">
        <v>1937</v>
      </c>
      <c r="C1678" s="835">
        <v>1</v>
      </c>
      <c r="D1678" s="594" t="s">
        <v>199</v>
      </c>
      <c r="E1678" s="572">
        <v>75.94</v>
      </c>
      <c r="F1678" s="597">
        <v>5.42</v>
      </c>
      <c r="G1678" s="597">
        <v>16.27</v>
      </c>
      <c r="H1678" s="594">
        <v>10.85</v>
      </c>
      <c r="I1678" s="573">
        <f>+E1678+F1678+G1678+H1678</f>
        <v>108.48</v>
      </c>
      <c r="J1678" s="574">
        <f>I1678*C1678</f>
        <v>108.48</v>
      </c>
      <c r="K1678" s="575"/>
    </row>
    <row r="1679" spans="1:11" x14ac:dyDescent="0.2">
      <c r="A1679" s="41"/>
      <c r="B1679" s="2"/>
      <c r="C1679" s="835"/>
      <c r="D1679" s="594"/>
      <c r="E1679" s="598"/>
      <c r="F1679" s="598"/>
      <c r="G1679" s="598"/>
      <c r="H1679" s="572"/>
      <c r="I1679" s="599"/>
      <c r="J1679" s="627"/>
    </row>
    <row r="1680" spans="1:11" x14ac:dyDescent="0.2">
      <c r="A1680" s="41"/>
      <c r="B1680" s="30" t="s">
        <v>1938</v>
      </c>
      <c r="C1680" s="835"/>
      <c r="D1680" s="594"/>
      <c r="E1680" s="598"/>
      <c r="F1680" s="598"/>
      <c r="G1680" s="598"/>
      <c r="H1680" s="572"/>
      <c r="I1680" s="599"/>
      <c r="J1680" s="627"/>
    </row>
    <row r="1681" spans="1:11" x14ac:dyDescent="0.2">
      <c r="A1681" s="41"/>
      <c r="B1681" s="2"/>
      <c r="C1681" s="835"/>
      <c r="D1681" s="594"/>
      <c r="E1681" s="598"/>
      <c r="F1681" s="598"/>
      <c r="G1681" s="598"/>
      <c r="H1681" s="572"/>
      <c r="I1681" s="599"/>
      <c r="J1681" s="627"/>
    </row>
    <row r="1682" spans="1:11" x14ac:dyDescent="0.2">
      <c r="A1682" s="313" t="s">
        <v>79</v>
      </c>
      <c r="B1682" s="70" t="s">
        <v>1939</v>
      </c>
      <c r="C1682" s="835">
        <v>6</v>
      </c>
      <c r="D1682" s="594" t="s">
        <v>199</v>
      </c>
      <c r="E1682" s="572">
        <v>75.94</v>
      </c>
      <c r="F1682" s="597">
        <v>5.42</v>
      </c>
      <c r="G1682" s="597">
        <v>16.27</v>
      </c>
      <c r="H1682" s="594">
        <v>10.85</v>
      </c>
      <c r="I1682" s="573">
        <f>+E1682+F1682+G1682+H1682</f>
        <v>108.48</v>
      </c>
      <c r="J1682" s="574">
        <f>I1682*C1682</f>
        <v>650.88</v>
      </c>
      <c r="K1682" s="575"/>
    </row>
    <row r="1683" spans="1:11" x14ac:dyDescent="0.2">
      <c r="A1683" s="41"/>
      <c r="B1683" s="2"/>
      <c r="C1683" s="835"/>
      <c r="D1683" s="594"/>
      <c r="E1683" s="598"/>
      <c r="F1683" s="598"/>
      <c r="G1683" s="598"/>
      <c r="H1683" s="572"/>
      <c r="I1683" s="599"/>
      <c r="J1683" s="627"/>
    </row>
    <row r="1684" spans="1:11" x14ac:dyDescent="0.2">
      <c r="A1684" s="41"/>
      <c r="B1684" s="30" t="s">
        <v>1940</v>
      </c>
      <c r="C1684" s="835"/>
      <c r="D1684" s="594"/>
      <c r="E1684" s="598"/>
      <c r="F1684" s="598"/>
      <c r="G1684" s="598"/>
      <c r="H1684" s="572"/>
      <c r="I1684" s="599"/>
      <c r="J1684" s="627"/>
    </row>
    <row r="1685" spans="1:11" x14ac:dyDescent="0.2">
      <c r="A1685" s="41"/>
      <c r="B1685" s="2"/>
      <c r="C1685" s="835"/>
      <c r="D1685" s="594"/>
      <c r="E1685" s="598"/>
      <c r="F1685" s="598"/>
      <c r="G1685" s="598"/>
      <c r="H1685" s="572"/>
      <c r="I1685" s="599"/>
      <c r="J1685" s="627"/>
    </row>
    <row r="1686" spans="1:11" x14ac:dyDescent="0.2">
      <c r="A1686" s="28" t="s">
        <v>80</v>
      </c>
      <c r="B1686" s="2" t="s">
        <v>1941</v>
      </c>
      <c r="C1686" s="835">
        <v>9</v>
      </c>
      <c r="D1686" s="594" t="s">
        <v>199</v>
      </c>
      <c r="E1686" s="572">
        <v>75.94</v>
      </c>
      <c r="F1686" s="597">
        <v>5.42</v>
      </c>
      <c r="G1686" s="597">
        <v>16.27</v>
      </c>
      <c r="H1686" s="594">
        <v>10.85</v>
      </c>
      <c r="I1686" s="573">
        <f>+E1686+F1686+G1686+H1686</f>
        <v>108.48</v>
      </c>
      <c r="J1686" s="574">
        <f>I1686*C1686</f>
        <v>976.32</v>
      </c>
      <c r="K1686" s="575"/>
    </row>
    <row r="1687" spans="1:11" x14ac:dyDescent="0.2">
      <c r="A1687" s="28"/>
      <c r="B1687" s="2"/>
      <c r="C1687" s="835"/>
      <c r="D1687" s="594"/>
      <c r="E1687" s="598"/>
      <c r="F1687" s="598"/>
      <c r="G1687" s="598"/>
      <c r="H1687" s="572"/>
      <c r="I1687" s="599"/>
      <c r="J1687" s="627"/>
    </row>
    <row r="1688" spans="1:11" x14ac:dyDescent="0.2">
      <c r="A1688" s="28" t="s">
        <v>81</v>
      </c>
      <c r="B1688" s="2" t="s">
        <v>1942</v>
      </c>
      <c r="C1688" s="835">
        <v>1</v>
      </c>
      <c r="D1688" s="594" t="s">
        <v>199</v>
      </c>
      <c r="E1688" s="572">
        <v>75.94</v>
      </c>
      <c r="F1688" s="597">
        <v>5.42</v>
      </c>
      <c r="G1688" s="597">
        <v>16.27</v>
      </c>
      <c r="H1688" s="594">
        <v>10.85</v>
      </c>
      <c r="I1688" s="573">
        <f>+E1688+F1688+G1688+H1688</f>
        <v>108.48</v>
      </c>
      <c r="J1688" s="574">
        <f>I1688*C1688</f>
        <v>108.48</v>
      </c>
      <c r="K1688" s="575"/>
    </row>
    <row r="1689" spans="1:11" x14ac:dyDescent="0.2">
      <c r="A1689" s="41"/>
      <c r="B1689" s="2"/>
      <c r="C1689" s="835"/>
      <c r="D1689" s="594"/>
      <c r="E1689" s="598"/>
      <c r="F1689" s="598"/>
      <c r="G1689" s="598"/>
      <c r="H1689" s="572"/>
      <c r="I1689" s="599"/>
      <c r="J1689" s="627"/>
    </row>
    <row r="1690" spans="1:11" x14ac:dyDescent="0.2">
      <c r="A1690" s="41"/>
      <c r="B1690" s="30" t="s">
        <v>1943</v>
      </c>
      <c r="C1690" s="835"/>
      <c r="D1690" s="594"/>
      <c r="E1690" s="598"/>
      <c r="F1690" s="598"/>
      <c r="G1690" s="598"/>
      <c r="H1690" s="572"/>
      <c r="I1690" s="599"/>
      <c r="J1690" s="627"/>
    </row>
    <row r="1691" spans="1:11" x14ac:dyDescent="0.2">
      <c r="A1691" s="41"/>
      <c r="B1691" s="2"/>
      <c r="C1691" s="835"/>
      <c r="D1691" s="594"/>
      <c r="E1691" s="598"/>
      <c r="F1691" s="598"/>
      <c r="G1691" s="598"/>
      <c r="H1691" s="572"/>
      <c r="I1691" s="599"/>
      <c r="J1691" s="627"/>
    </row>
    <row r="1692" spans="1:11" x14ac:dyDescent="0.2">
      <c r="A1692" s="41" t="s">
        <v>92</v>
      </c>
      <c r="B1692" s="2" t="s">
        <v>1944</v>
      </c>
      <c r="C1692" s="835">
        <v>265</v>
      </c>
      <c r="D1692" s="594" t="s">
        <v>199</v>
      </c>
      <c r="E1692" s="572">
        <v>97.7</v>
      </c>
      <c r="F1692" s="597">
        <v>6.98</v>
      </c>
      <c r="G1692" s="597">
        <v>20.93</v>
      </c>
      <c r="H1692" s="594">
        <v>13.96</v>
      </c>
      <c r="I1692" s="573">
        <f>+E1692+F1692+G1692+H1692</f>
        <v>139.57</v>
      </c>
      <c r="J1692" s="574">
        <f>I1692*C1692</f>
        <v>36986.050000000003</v>
      </c>
      <c r="K1692" s="575"/>
    </row>
    <row r="1693" spans="1:11" x14ac:dyDescent="0.2">
      <c r="A1693" s="41"/>
      <c r="B1693" s="2"/>
      <c r="C1693" s="835"/>
      <c r="D1693" s="594"/>
      <c r="E1693" s="598"/>
      <c r="F1693" s="598"/>
      <c r="G1693" s="598"/>
      <c r="H1693" s="572"/>
      <c r="I1693" s="599"/>
      <c r="J1693" s="627"/>
    </row>
    <row r="1694" spans="1:11" x14ac:dyDescent="0.2">
      <c r="A1694" s="41" t="s">
        <v>94</v>
      </c>
      <c r="B1694" s="2" t="s">
        <v>1945</v>
      </c>
      <c r="C1694" s="835">
        <v>153</v>
      </c>
      <c r="D1694" s="594" t="s">
        <v>199</v>
      </c>
      <c r="E1694" s="572">
        <v>97.7</v>
      </c>
      <c r="F1694" s="597">
        <v>6.98</v>
      </c>
      <c r="G1694" s="597">
        <v>20.93</v>
      </c>
      <c r="H1694" s="594">
        <v>13.96</v>
      </c>
      <c r="I1694" s="573">
        <f>+E1694+F1694+G1694+H1694</f>
        <v>139.57</v>
      </c>
      <c r="J1694" s="574">
        <f>I1694*C1694</f>
        <v>21354.21</v>
      </c>
      <c r="K1694" s="575"/>
    </row>
    <row r="1695" spans="1:11" x14ac:dyDescent="0.2">
      <c r="A1695" s="41"/>
      <c r="B1695" s="2"/>
      <c r="C1695" s="835"/>
      <c r="D1695" s="594"/>
      <c r="E1695" s="598"/>
      <c r="F1695" s="598"/>
      <c r="G1695" s="598"/>
      <c r="H1695" s="572"/>
      <c r="I1695" s="599"/>
      <c r="J1695" s="627"/>
    </row>
    <row r="1696" spans="1:11" x14ac:dyDescent="0.2">
      <c r="A1696" s="41"/>
      <c r="B1696" s="2"/>
      <c r="C1696" s="835"/>
      <c r="D1696" s="594"/>
      <c r="E1696" s="598"/>
      <c r="F1696" s="598"/>
      <c r="G1696" s="598"/>
      <c r="H1696" s="572"/>
      <c r="I1696" s="599"/>
      <c r="J1696" s="627"/>
    </row>
    <row r="1697" spans="1:11" x14ac:dyDescent="0.2">
      <c r="A1697" s="41"/>
      <c r="B1697" s="2"/>
      <c r="C1697" s="835"/>
      <c r="D1697" s="594"/>
      <c r="E1697" s="598"/>
      <c r="F1697" s="598"/>
      <c r="G1697" s="598"/>
      <c r="H1697" s="572"/>
      <c r="I1697" s="599"/>
      <c r="J1697" s="627"/>
    </row>
    <row r="1698" spans="1:11" x14ac:dyDescent="0.2">
      <c r="A1698" s="41"/>
      <c r="B1698" s="2"/>
      <c r="C1698" s="835"/>
      <c r="D1698" s="594"/>
      <c r="E1698" s="598"/>
      <c r="F1698" s="598"/>
      <c r="G1698" s="598"/>
      <c r="H1698" s="572"/>
      <c r="I1698" s="599"/>
      <c r="J1698" s="627"/>
    </row>
    <row r="1699" spans="1:11" ht="4.5" customHeight="1" x14ac:dyDescent="0.2">
      <c r="A1699" s="41"/>
      <c r="B1699" s="2"/>
      <c r="C1699" s="835"/>
      <c r="D1699" s="594"/>
      <c r="E1699" s="598"/>
      <c r="F1699" s="598"/>
      <c r="G1699" s="598"/>
      <c r="H1699" s="572"/>
      <c r="I1699" s="599"/>
      <c r="J1699" s="627"/>
    </row>
    <row r="1700" spans="1:11" ht="4.5" customHeight="1" x14ac:dyDescent="0.2">
      <c r="A1700" s="41"/>
      <c r="B1700" s="2"/>
      <c r="C1700" s="835"/>
      <c r="D1700" s="594"/>
      <c r="E1700" s="598"/>
      <c r="F1700" s="598"/>
      <c r="G1700" s="598"/>
      <c r="H1700" s="572"/>
      <c r="I1700" s="599"/>
      <c r="J1700" s="627"/>
    </row>
    <row r="1701" spans="1:11" ht="4.5" customHeight="1" x14ac:dyDescent="0.2">
      <c r="A1701" s="41"/>
      <c r="B1701" s="2"/>
      <c r="C1701" s="835"/>
      <c r="D1701" s="594"/>
      <c r="E1701" s="598"/>
      <c r="F1701" s="598"/>
      <c r="G1701" s="598"/>
      <c r="H1701" s="572"/>
      <c r="I1701" s="599"/>
      <c r="J1701" s="627"/>
    </row>
    <row r="1702" spans="1:11" ht="12" customHeight="1" x14ac:dyDescent="0.2">
      <c r="A1702" s="41"/>
      <c r="B1702" s="2"/>
      <c r="C1702" s="835"/>
      <c r="D1702" s="594"/>
      <c r="E1702" s="598"/>
      <c r="F1702" s="598"/>
      <c r="G1702" s="598"/>
      <c r="H1702" s="572"/>
      <c r="I1702" s="599"/>
      <c r="J1702" s="627"/>
    </row>
    <row r="1703" spans="1:11" ht="12.75" customHeight="1" x14ac:dyDescent="0.2">
      <c r="A1703" s="41"/>
      <c r="B1703" s="2"/>
      <c r="C1703" s="835"/>
      <c r="D1703" s="594"/>
      <c r="E1703" s="598"/>
      <c r="F1703" s="598"/>
      <c r="G1703" s="598"/>
      <c r="H1703" s="572"/>
      <c r="I1703" s="599"/>
      <c r="J1703" s="627"/>
    </row>
    <row r="1704" spans="1:11" ht="10.5" customHeight="1" x14ac:dyDescent="0.2">
      <c r="A1704" s="41"/>
      <c r="B1704" s="2"/>
      <c r="C1704" s="835"/>
      <c r="D1704" s="594"/>
      <c r="E1704" s="598"/>
      <c r="F1704" s="598"/>
      <c r="G1704" s="598"/>
      <c r="H1704" s="572"/>
      <c r="I1704" s="599"/>
      <c r="J1704" s="627"/>
    </row>
    <row r="1705" spans="1:11" ht="15.75" thickBot="1" x14ac:dyDescent="0.3">
      <c r="A1705" s="291"/>
      <c r="B1705" s="32" t="s">
        <v>111</v>
      </c>
      <c r="C1705" s="836"/>
      <c r="D1705" s="601"/>
      <c r="E1705" s="602"/>
      <c r="F1705" s="602"/>
      <c r="G1705" s="602"/>
      <c r="H1705" s="603"/>
      <c r="I1705" s="604"/>
      <c r="J1705" s="604">
        <f>SUM(J1669:J1703)</f>
        <v>60509.86</v>
      </c>
      <c r="K1705" s="577">
        <v>46</v>
      </c>
    </row>
    <row r="1706" spans="1:11" ht="15" thickTop="1" x14ac:dyDescent="0.2">
      <c r="A1706" s="41"/>
      <c r="B1706" s="2"/>
      <c r="C1706" s="835"/>
      <c r="D1706" s="594"/>
      <c r="E1706" s="598"/>
      <c r="F1706" s="598"/>
      <c r="G1706" s="598"/>
      <c r="H1706" s="572"/>
      <c r="I1706" s="599"/>
      <c r="J1706" s="627"/>
    </row>
    <row r="1707" spans="1:11" ht="16.5" customHeight="1" x14ac:dyDescent="0.25">
      <c r="A1707" s="313"/>
      <c r="B1707" s="287" t="s">
        <v>1918</v>
      </c>
      <c r="C1707" s="834"/>
      <c r="D1707" s="621"/>
      <c r="E1707" s="624"/>
      <c r="F1707" s="624"/>
      <c r="G1707" s="624"/>
      <c r="H1707" s="623"/>
      <c r="I1707" s="625"/>
      <c r="J1707" s="626"/>
    </row>
    <row r="1708" spans="1:11" x14ac:dyDescent="0.2">
      <c r="A1708" s="41"/>
      <c r="B1708" s="2"/>
      <c r="C1708" s="835"/>
      <c r="D1708" s="594"/>
      <c r="E1708" s="598"/>
      <c r="F1708" s="598"/>
      <c r="G1708" s="598"/>
      <c r="H1708" s="572"/>
      <c r="I1708" s="599"/>
      <c r="J1708" s="627"/>
    </row>
    <row r="1709" spans="1:11" ht="58.5" customHeight="1" x14ac:dyDescent="0.25">
      <c r="A1709" s="69"/>
      <c r="B1709" s="30" t="s">
        <v>3783</v>
      </c>
      <c r="C1709" s="834"/>
      <c r="D1709" s="621"/>
      <c r="E1709" s="624"/>
      <c r="F1709" s="624"/>
      <c r="G1709" s="624"/>
      <c r="H1709" s="623"/>
      <c r="I1709" s="625"/>
      <c r="J1709" s="626"/>
    </row>
    <row r="1710" spans="1:11" ht="12.75" customHeight="1" x14ac:dyDescent="0.25">
      <c r="A1710" s="69"/>
      <c r="B1710" s="67"/>
      <c r="C1710" s="834"/>
      <c r="D1710" s="621"/>
      <c r="E1710" s="624"/>
      <c r="F1710" s="624"/>
      <c r="G1710" s="624"/>
      <c r="H1710" s="623"/>
      <c r="I1710" s="625"/>
      <c r="J1710" s="626"/>
    </row>
    <row r="1711" spans="1:11" x14ac:dyDescent="0.2">
      <c r="A1711" s="41"/>
      <c r="B1711" s="30" t="s">
        <v>1946</v>
      </c>
      <c r="C1711" s="835"/>
      <c r="D1711" s="594"/>
      <c r="E1711" s="598"/>
      <c r="F1711" s="598"/>
      <c r="G1711" s="598"/>
      <c r="H1711" s="572"/>
      <c r="I1711" s="599"/>
      <c r="J1711" s="627"/>
    </row>
    <row r="1712" spans="1:11" ht="12.75" customHeight="1" x14ac:dyDescent="0.2">
      <c r="A1712" s="41"/>
      <c r="B1712" s="2"/>
      <c r="C1712" s="835"/>
      <c r="D1712" s="594"/>
      <c r="E1712" s="598"/>
      <c r="F1712" s="598"/>
      <c r="G1712" s="598"/>
      <c r="H1712" s="572"/>
      <c r="I1712" s="599"/>
      <c r="J1712" s="627"/>
    </row>
    <row r="1713" spans="1:11" x14ac:dyDescent="0.2">
      <c r="A1713" s="41" t="s">
        <v>77</v>
      </c>
      <c r="B1713" s="2" t="s">
        <v>1947</v>
      </c>
      <c r="C1713" s="835">
        <v>20</v>
      </c>
      <c r="D1713" s="594" t="s">
        <v>199</v>
      </c>
      <c r="E1713" s="572">
        <v>61.43</v>
      </c>
      <c r="F1713" s="597">
        <v>4.3899999999999997</v>
      </c>
      <c r="G1713" s="597">
        <v>13.16</v>
      </c>
      <c r="H1713" s="594">
        <v>8.7799999999999994</v>
      </c>
      <c r="I1713" s="573">
        <f>+E1713+F1713+G1713+H1713</f>
        <v>87.76</v>
      </c>
      <c r="J1713" s="574">
        <f>I1713*C1713</f>
        <v>1755.2</v>
      </c>
      <c r="K1713" s="575"/>
    </row>
    <row r="1714" spans="1:11" ht="12.75" customHeight="1" x14ac:dyDescent="0.2">
      <c r="A1714" s="41"/>
      <c r="B1714" s="2"/>
      <c r="C1714" s="835"/>
      <c r="D1714" s="594"/>
      <c r="E1714" s="598"/>
      <c r="F1714" s="598"/>
      <c r="G1714" s="598"/>
      <c r="H1714" s="572"/>
      <c r="I1714" s="599"/>
      <c r="J1714" s="627"/>
    </row>
    <row r="1715" spans="1:11" x14ac:dyDescent="0.2">
      <c r="A1715" s="41" t="s">
        <v>78</v>
      </c>
      <c r="B1715" s="2" t="s">
        <v>1948</v>
      </c>
      <c r="C1715" s="835">
        <v>4</v>
      </c>
      <c r="D1715" s="594" t="s">
        <v>199</v>
      </c>
      <c r="E1715" s="572">
        <v>61.43</v>
      </c>
      <c r="F1715" s="597">
        <v>4.3899999999999997</v>
      </c>
      <c r="G1715" s="597">
        <v>13.16</v>
      </c>
      <c r="H1715" s="594">
        <v>8.7799999999999994</v>
      </c>
      <c r="I1715" s="573">
        <f>+E1715+F1715+G1715+H1715</f>
        <v>87.76</v>
      </c>
      <c r="J1715" s="574">
        <f>I1715*C1715</f>
        <v>351.04</v>
      </c>
      <c r="K1715" s="575"/>
    </row>
    <row r="1716" spans="1:11" ht="12.75" customHeight="1" x14ac:dyDescent="0.2">
      <c r="A1716" s="41"/>
      <c r="B1716" s="2"/>
      <c r="C1716" s="835"/>
      <c r="D1716" s="594"/>
      <c r="E1716" s="598"/>
      <c r="F1716" s="598"/>
      <c r="G1716" s="598"/>
      <c r="H1716" s="572"/>
      <c r="I1716" s="599"/>
      <c r="J1716" s="627"/>
    </row>
    <row r="1717" spans="1:11" x14ac:dyDescent="0.2">
      <c r="A1717" s="41"/>
      <c r="B1717" s="30" t="s">
        <v>1949</v>
      </c>
      <c r="C1717" s="835"/>
      <c r="D1717" s="594"/>
      <c r="E1717" s="598"/>
      <c r="F1717" s="598"/>
      <c r="G1717" s="598"/>
      <c r="H1717" s="572"/>
      <c r="I1717" s="599"/>
      <c r="J1717" s="627"/>
    </row>
    <row r="1718" spans="1:11" ht="12.75" customHeight="1" x14ac:dyDescent="0.2">
      <c r="A1718" s="41"/>
      <c r="B1718" s="2"/>
      <c r="C1718" s="835"/>
      <c r="D1718" s="594"/>
      <c r="E1718" s="598"/>
      <c r="F1718" s="598"/>
      <c r="G1718" s="598"/>
      <c r="H1718" s="572"/>
      <c r="I1718" s="599"/>
      <c r="J1718" s="627"/>
    </row>
    <row r="1719" spans="1:11" x14ac:dyDescent="0.2">
      <c r="A1719" s="41" t="s">
        <v>79</v>
      </c>
      <c r="B1719" s="2" t="s">
        <v>1950</v>
      </c>
      <c r="C1719" s="835">
        <v>153</v>
      </c>
      <c r="D1719" s="594" t="s">
        <v>199</v>
      </c>
      <c r="E1719" s="572">
        <v>83.19</v>
      </c>
      <c r="F1719" s="597">
        <v>5.94</v>
      </c>
      <c r="G1719" s="597">
        <v>17.829999999999998</v>
      </c>
      <c r="H1719" s="594">
        <v>11.88</v>
      </c>
      <c r="I1719" s="573">
        <f>+E1719+F1719+G1719+H1719</f>
        <v>118.84</v>
      </c>
      <c r="J1719" s="574">
        <f>I1719*C1719</f>
        <v>18182.52</v>
      </c>
      <c r="K1719" s="575"/>
    </row>
    <row r="1720" spans="1:11" ht="12.75" customHeight="1" x14ac:dyDescent="0.2">
      <c r="A1720" s="41"/>
      <c r="B1720" s="2"/>
      <c r="C1720" s="835"/>
      <c r="D1720" s="594"/>
      <c r="E1720" s="598"/>
      <c r="F1720" s="598"/>
      <c r="G1720" s="598"/>
      <c r="H1720" s="572"/>
      <c r="I1720" s="599"/>
      <c r="J1720" s="627"/>
    </row>
    <row r="1721" spans="1:11" x14ac:dyDescent="0.2">
      <c r="A1721" s="41" t="s">
        <v>80</v>
      </c>
      <c r="B1721" s="2" t="s">
        <v>1951</v>
      </c>
      <c r="C1721" s="835">
        <v>124</v>
      </c>
      <c r="D1721" s="594" t="s">
        <v>199</v>
      </c>
      <c r="E1721" s="572">
        <v>83.19</v>
      </c>
      <c r="F1721" s="597">
        <v>5.94</v>
      </c>
      <c r="G1721" s="597">
        <v>17.829999999999998</v>
      </c>
      <c r="H1721" s="594">
        <v>11.88</v>
      </c>
      <c r="I1721" s="573">
        <f>+E1721+F1721+G1721+H1721</f>
        <v>118.84</v>
      </c>
      <c r="J1721" s="574">
        <f>I1721*C1721</f>
        <v>14736.16</v>
      </c>
      <c r="K1721" s="575"/>
    </row>
    <row r="1722" spans="1:11" ht="12.75" customHeight="1" x14ac:dyDescent="0.2">
      <c r="A1722" s="41"/>
      <c r="B1722" s="2"/>
      <c r="C1722" s="835"/>
      <c r="D1722" s="594"/>
      <c r="E1722" s="598"/>
      <c r="F1722" s="598"/>
      <c r="G1722" s="598"/>
      <c r="H1722" s="572"/>
      <c r="I1722" s="599"/>
      <c r="J1722" s="627"/>
    </row>
    <row r="1723" spans="1:11" x14ac:dyDescent="0.2">
      <c r="A1723" s="41"/>
      <c r="B1723" s="30" t="s">
        <v>1952</v>
      </c>
      <c r="C1723" s="835"/>
      <c r="D1723" s="594"/>
      <c r="E1723" s="598"/>
      <c r="F1723" s="598"/>
      <c r="G1723" s="598"/>
      <c r="H1723" s="572"/>
      <c r="I1723" s="599"/>
      <c r="J1723" s="627"/>
    </row>
    <row r="1724" spans="1:11" ht="12.75" customHeight="1" x14ac:dyDescent="0.2">
      <c r="A1724" s="41"/>
      <c r="B1724" s="30"/>
      <c r="C1724" s="835"/>
      <c r="D1724" s="594"/>
      <c r="E1724" s="598"/>
      <c r="F1724" s="598"/>
      <c r="G1724" s="598"/>
      <c r="H1724" s="572"/>
      <c r="I1724" s="599"/>
      <c r="J1724" s="627"/>
    </row>
    <row r="1725" spans="1:11" x14ac:dyDescent="0.2">
      <c r="A1725" s="41" t="s">
        <v>81</v>
      </c>
      <c r="B1725" s="2" t="s">
        <v>1953</v>
      </c>
      <c r="C1725" s="835">
        <v>8</v>
      </c>
      <c r="D1725" s="594" t="s">
        <v>199</v>
      </c>
      <c r="E1725" s="572">
        <v>61.43</v>
      </c>
      <c r="F1725" s="597">
        <v>4.3899999999999997</v>
      </c>
      <c r="G1725" s="597">
        <v>13.16</v>
      </c>
      <c r="H1725" s="594">
        <v>8.7799999999999994</v>
      </c>
      <c r="I1725" s="573">
        <f>+E1725+F1725+G1725+H1725</f>
        <v>87.76</v>
      </c>
      <c r="J1725" s="574">
        <f>I1725*C1725</f>
        <v>702.08</v>
      </c>
      <c r="K1725" s="575"/>
    </row>
    <row r="1726" spans="1:11" ht="12.75" customHeight="1" x14ac:dyDescent="0.2">
      <c r="A1726" s="41"/>
      <c r="B1726" s="2"/>
      <c r="C1726" s="835"/>
      <c r="D1726" s="594"/>
      <c r="E1726" s="598"/>
      <c r="F1726" s="598"/>
      <c r="G1726" s="598"/>
      <c r="H1726" s="572"/>
      <c r="I1726" s="599"/>
      <c r="J1726" s="627"/>
    </row>
    <row r="1727" spans="1:11" x14ac:dyDescent="0.2">
      <c r="A1727" s="41"/>
      <c r="B1727" s="30" t="s">
        <v>1954</v>
      </c>
      <c r="C1727" s="835"/>
      <c r="D1727" s="594"/>
      <c r="E1727" s="598"/>
      <c r="F1727" s="598"/>
      <c r="G1727" s="598"/>
      <c r="H1727" s="572"/>
      <c r="I1727" s="599"/>
      <c r="J1727" s="627"/>
    </row>
    <row r="1728" spans="1:11" x14ac:dyDescent="0.2">
      <c r="A1728" s="41"/>
      <c r="B1728" s="2"/>
      <c r="C1728" s="835"/>
      <c r="D1728" s="594"/>
      <c r="E1728" s="598"/>
      <c r="F1728" s="598"/>
      <c r="G1728" s="598"/>
      <c r="H1728" s="572"/>
      <c r="I1728" s="599"/>
      <c r="J1728" s="627"/>
    </row>
    <row r="1729" spans="1:11" x14ac:dyDescent="0.2">
      <c r="A1729" s="41" t="s">
        <v>92</v>
      </c>
      <c r="B1729" s="2" t="s">
        <v>1955</v>
      </c>
      <c r="C1729" s="835">
        <v>10</v>
      </c>
      <c r="D1729" s="594" t="s">
        <v>199</v>
      </c>
      <c r="E1729" s="572">
        <v>61.43</v>
      </c>
      <c r="F1729" s="597">
        <v>4.3899999999999997</v>
      </c>
      <c r="G1729" s="597">
        <v>13.16</v>
      </c>
      <c r="H1729" s="594">
        <v>8.7799999999999994</v>
      </c>
      <c r="I1729" s="573">
        <f>+E1729+F1729+G1729+H1729</f>
        <v>87.76</v>
      </c>
      <c r="J1729" s="574">
        <f>I1729*C1729</f>
        <v>877.6</v>
      </c>
      <c r="K1729" s="575"/>
    </row>
    <row r="1730" spans="1:11" x14ac:dyDescent="0.2">
      <c r="A1730" s="41"/>
      <c r="B1730" s="2"/>
      <c r="C1730" s="835"/>
      <c r="D1730" s="594"/>
      <c r="E1730" s="598"/>
      <c r="F1730" s="598"/>
      <c r="G1730" s="598"/>
      <c r="H1730" s="572"/>
      <c r="I1730" s="599"/>
      <c r="J1730" s="627"/>
    </row>
    <row r="1731" spans="1:11" x14ac:dyDescent="0.2">
      <c r="A1731" s="41" t="s">
        <v>94</v>
      </c>
      <c r="B1731" s="2" t="s">
        <v>1956</v>
      </c>
      <c r="C1731" s="835">
        <v>1</v>
      </c>
      <c r="D1731" s="594" t="s">
        <v>199</v>
      </c>
      <c r="E1731" s="572">
        <v>61.43</v>
      </c>
      <c r="F1731" s="597">
        <v>4.3899999999999997</v>
      </c>
      <c r="G1731" s="597">
        <v>13.16</v>
      </c>
      <c r="H1731" s="594">
        <v>8.7799999999999994</v>
      </c>
      <c r="I1731" s="573">
        <f>+E1731+F1731+G1731+H1731</f>
        <v>87.76</v>
      </c>
      <c r="J1731" s="574">
        <f>I1731*C1731</f>
        <v>87.76</v>
      </c>
      <c r="K1731" s="575"/>
    </row>
    <row r="1732" spans="1:11" x14ac:dyDescent="0.2">
      <c r="A1732" s="41"/>
      <c r="B1732" s="2"/>
      <c r="C1732" s="835"/>
      <c r="D1732" s="594"/>
      <c r="E1732" s="598"/>
      <c r="F1732" s="598"/>
      <c r="G1732" s="598"/>
      <c r="H1732" s="572"/>
      <c r="I1732" s="599"/>
      <c r="J1732" s="627"/>
    </row>
    <row r="1733" spans="1:11" x14ac:dyDescent="0.2">
      <c r="A1733" s="41" t="s">
        <v>96</v>
      </c>
      <c r="B1733" s="2" t="s">
        <v>1957</v>
      </c>
      <c r="C1733" s="835">
        <v>6</v>
      </c>
      <c r="D1733" s="594" t="s">
        <v>199</v>
      </c>
      <c r="E1733" s="572">
        <v>68.680000000000007</v>
      </c>
      <c r="F1733" s="597">
        <v>4.91</v>
      </c>
      <c r="G1733" s="597">
        <v>14.72</v>
      </c>
      <c r="H1733" s="594">
        <v>9.81</v>
      </c>
      <c r="I1733" s="573">
        <f>+E1733+F1733+G1733+H1733</f>
        <v>98.12</v>
      </c>
      <c r="J1733" s="574">
        <f>I1733*C1733</f>
        <v>588.72</v>
      </c>
      <c r="K1733" s="575"/>
    </row>
    <row r="1734" spans="1:11" ht="12" customHeight="1" x14ac:dyDescent="0.2">
      <c r="A1734" s="41"/>
      <c r="B1734" s="2"/>
      <c r="C1734" s="835"/>
      <c r="D1734" s="594"/>
      <c r="E1734" s="598"/>
      <c r="F1734" s="598"/>
      <c r="G1734" s="598"/>
      <c r="H1734" s="572"/>
      <c r="I1734" s="599"/>
      <c r="J1734" s="627"/>
    </row>
    <row r="1735" spans="1:11" x14ac:dyDescent="0.2">
      <c r="A1735" s="41"/>
      <c r="B1735" s="30" t="s">
        <v>1954</v>
      </c>
      <c r="C1735" s="835"/>
      <c r="D1735" s="594"/>
      <c r="E1735" s="598"/>
      <c r="F1735" s="598"/>
      <c r="G1735" s="598"/>
      <c r="H1735" s="572"/>
      <c r="I1735" s="599"/>
      <c r="J1735" s="627"/>
    </row>
    <row r="1736" spans="1:11" x14ac:dyDescent="0.2">
      <c r="A1736" s="41"/>
      <c r="B1736" s="2"/>
      <c r="C1736" s="835"/>
      <c r="D1736" s="594"/>
      <c r="E1736" s="598"/>
      <c r="F1736" s="598"/>
      <c r="G1736" s="598"/>
      <c r="H1736" s="572"/>
      <c r="I1736" s="599"/>
      <c r="J1736" s="627"/>
    </row>
    <row r="1737" spans="1:11" x14ac:dyDescent="0.2">
      <c r="A1737" s="41" t="s">
        <v>99</v>
      </c>
      <c r="B1737" s="2" t="s">
        <v>1958</v>
      </c>
      <c r="C1737" s="835">
        <v>4</v>
      </c>
      <c r="D1737" s="594" t="s">
        <v>199</v>
      </c>
      <c r="E1737" s="572">
        <v>112.2</v>
      </c>
      <c r="F1737" s="597">
        <v>8.01</v>
      </c>
      <c r="G1737" s="597">
        <v>24.04</v>
      </c>
      <c r="H1737" s="594">
        <v>16.03</v>
      </c>
      <c r="I1737" s="573">
        <f>+E1737+F1737+G1737+H1737</f>
        <v>160.28</v>
      </c>
      <c r="J1737" s="574">
        <f>I1737*C1737</f>
        <v>641.12</v>
      </c>
      <c r="K1737" s="575"/>
    </row>
    <row r="1738" spans="1:11" x14ac:dyDescent="0.2">
      <c r="A1738" s="41"/>
      <c r="B1738" s="2"/>
      <c r="C1738" s="835"/>
      <c r="D1738" s="594"/>
      <c r="E1738" s="598"/>
      <c r="F1738" s="598"/>
      <c r="G1738" s="598"/>
      <c r="H1738" s="572"/>
      <c r="I1738" s="599"/>
      <c r="J1738" s="627"/>
    </row>
    <row r="1739" spans="1:11" x14ac:dyDescent="0.2">
      <c r="A1739" s="41" t="s">
        <v>101</v>
      </c>
      <c r="B1739" s="2" t="s">
        <v>1959</v>
      </c>
      <c r="C1739" s="835">
        <v>12</v>
      </c>
      <c r="D1739" s="594" t="s">
        <v>199</v>
      </c>
      <c r="E1739" s="572">
        <v>112.2</v>
      </c>
      <c r="F1739" s="597">
        <v>8.01</v>
      </c>
      <c r="G1739" s="597">
        <v>24.04</v>
      </c>
      <c r="H1739" s="594">
        <v>16.03</v>
      </c>
      <c r="I1739" s="573">
        <f>+E1739+F1739+G1739+H1739</f>
        <v>160.28</v>
      </c>
      <c r="J1739" s="574">
        <f>I1739*C1739</f>
        <v>1923.36</v>
      </c>
      <c r="K1739" s="575"/>
    </row>
    <row r="1740" spans="1:11" hidden="1" x14ac:dyDescent="0.2">
      <c r="A1740" s="41"/>
      <c r="B1740" s="2"/>
      <c r="C1740" s="835"/>
      <c r="D1740" s="594"/>
      <c r="E1740" s="598"/>
      <c r="F1740" s="598"/>
      <c r="G1740" s="598"/>
      <c r="H1740" s="572"/>
      <c r="I1740" s="599"/>
      <c r="J1740" s="627"/>
    </row>
    <row r="1741" spans="1:11" x14ac:dyDescent="0.2">
      <c r="A1741" s="41"/>
      <c r="B1741" s="2"/>
      <c r="C1741" s="835"/>
      <c r="D1741" s="594"/>
      <c r="E1741" s="598"/>
      <c r="F1741" s="598"/>
      <c r="G1741" s="598"/>
      <c r="H1741" s="572"/>
      <c r="I1741" s="599"/>
      <c r="J1741" s="627"/>
    </row>
    <row r="1742" spans="1:11" ht="15.75" thickBot="1" x14ac:dyDescent="0.3">
      <c r="A1742" s="291"/>
      <c r="B1742" s="32" t="s">
        <v>111</v>
      </c>
      <c r="C1742" s="836"/>
      <c r="D1742" s="601"/>
      <c r="E1742" s="602"/>
      <c r="F1742" s="602"/>
      <c r="G1742" s="602"/>
      <c r="H1742" s="603"/>
      <c r="I1742" s="604"/>
      <c r="J1742" s="604">
        <f>SUM(J1706:J1740)</f>
        <v>39845.56</v>
      </c>
      <c r="K1742" s="577">
        <v>47</v>
      </c>
    </row>
    <row r="1743" spans="1:11" ht="15" thickTop="1" x14ac:dyDescent="0.2">
      <c r="A1743" s="41"/>
      <c r="B1743" s="2"/>
      <c r="C1743" s="835"/>
      <c r="D1743" s="594"/>
      <c r="E1743" s="598"/>
      <c r="F1743" s="598"/>
      <c r="G1743" s="598"/>
      <c r="H1743" s="572"/>
      <c r="I1743" s="599"/>
      <c r="J1743" s="627"/>
    </row>
    <row r="1744" spans="1:11" ht="15" customHeight="1" x14ac:dyDescent="0.25">
      <c r="A1744" s="313"/>
      <c r="B1744" s="287" t="s">
        <v>1918</v>
      </c>
      <c r="C1744" s="834"/>
      <c r="D1744" s="621"/>
      <c r="E1744" s="624"/>
      <c r="F1744" s="624"/>
      <c r="G1744" s="624"/>
      <c r="H1744" s="623"/>
      <c r="I1744" s="625"/>
      <c r="J1744" s="626"/>
    </row>
    <row r="1745" spans="1:11" x14ac:dyDescent="0.2">
      <c r="A1745" s="41"/>
      <c r="B1745" s="2"/>
      <c r="C1745" s="835"/>
      <c r="D1745" s="594"/>
      <c r="E1745" s="598"/>
      <c r="F1745" s="598"/>
      <c r="G1745" s="598"/>
      <c r="H1745" s="572"/>
      <c r="I1745" s="599"/>
      <c r="J1745" s="627"/>
    </row>
    <row r="1746" spans="1:11" ht="58.5" customHeight="1" x14ac:dyDescent="0.25">
      <c r="A1746" s="69"/>
      <c r="B1746" s="30" t="s">
        <v>3783</v>
      </c>
      <c r="C1746" s="834"/>
      <c r="D1746" s="621"/>
      <c r="E1746" s="624"/>
      <c r="F1746" s="624"/>
      <c r="G1746" s="624"/>
      <c r="H1746" s="623"/>
      <c r="I1746" s="625"/>
      <c r="J1746" s="626"/>
    </row>
    <row r="1747" spans="1:11" ht="15" x14ac:dyDescent="0.25">
      <c r="A1747" s="69"/>
      <c r="B1747" s="67"/>
      <c r="C1747" s="834"/>
      <c r="D1747" s="621"/>
      <c r="E1747" s="624"/>
      <c r="F1747" s="624"/>
      <c r="G1747" s="624"/>
      <c r="H1747" s="623"/>
      <c r="I1747" s="625"/>
      <c r="J1747" s="626"/>
    </row>
    <row r="1748" spans="1:11" x14ac:dyDescent="0.2">
      <c r="A1748" s="41"/>
      <c r="B1748" s="30" t="s">
        <v>1960</v>
      </c>
      <c r="C1748" s="835"/>
      <c r="D1748" s="594"/>
      <c r="E1748" s="598"/>
      <c r="F1748" s="598"/>
      <c r="G1748" s="598"/>
      <c r="H1748" s="572"/>
      <c r="I1748" s="599"/>
      <c r="J1748" s="627"/>
    </row>
    <row r="1749" spans="1:11" x14ac:dyDescent="0.2">
      <c r="A1749" s="41"/>
      <c r="B1749" s="2"/>
      <c r="C1749" s="835"/>
      <c r="D1749" s="594"/>
      <c r="E1749" s="598"/>
      <c r="F1749" s="598"/>
      <c r="G1749" s="598"/>
      <c r="H1749" s="572"/>
      <c r="I1749" s="599"/>
      <c r="J1749" s="627"/>
    </row>
    <row r="1750" spans="1:11" x14ac:dyDescent="0.2">
      <c r="A1750" s="41" t="s">
        <v>77</v>
      </c>
      <c r="B1750" s="2" t="s">
        <v>1961</v>
      </c>
      <c r="C1750" s="835">
        <v>3</v>
      </c>
      <c r="D1750" s="594" t="s">
        <v>199</v>
      </c>
      <c r="E1750" s="572">
        <v>126.71</v>
      </c>
      <c r="F1750" s="597">
        <v>9.0500000000000007</v>
      </c>
      <c r="G1750" s="597">
        <v>27.15</v>
      </c>
      <c r="H1750" s="594">
        <v>18.100000000000001</v>
      </c>
      <c r="I1750" s="573">
        <f>+E1750+F1750+G1750+H1750</f>
        <v>181.01</v>
      </c>
      <c r="J1750" s="574">
        <f>I1750*C1750</f>
        <v>543.03</v>
      </c>
      <c r="K1750" s="575"/>
    </row>
    <row r="1751" spans="1:11" x14ac:dyDescent="0.2">
      <c r="A1751" s="41"/>
      <c r="B1751" s="2"/>
      <c r="C1751" s="835"/>
      <c r="D1751" s="594"/>
      <c r="E1751" s="598"/>
      <c r="F1751" s="598"/>
      <c r="G1751" s="598"/>
      <c r="H1751" s="572"/>
      <c r="I1751" s="599"/>
      <c r="J1751" s="627"/>
    </row>
    <row r="1752" spans="1:11" x14ac:dyDescent="0.2">
      <c r="A1752" s="41" t="s">
        <v>78</v>
      </c>
      <c r="B1752" s="2" t="s">
        <v>1962</v>
      </c>
      <c r="C1752" s="835">
        <v>1</v>
      </c>
      <c r="D1752" s="594" t="s">
        <v>199</v>
      </c>
      <c r="E1752" s="572">
        <v>133.96</v>
      </c>
      <c r="F1752" s="597">
        <v>9.57</v>
      </c>
      <c r="G1752" s="597">
        <v>28.71</v>
      </c>
      <c r="H1752" s="594">
        <v>19.14</v>
      </c>
      <c r="I1752" s="573">
        <f>+E1752+F1752+G1752+H1752</f>
        <v>191.38</v>
      </c>
      <c r="J1752" s="574">
        <f>I1752*C1752</f>
        <v>191.38</v>
      </c>
      <c r="K1752" s="575"/>
    </row>
    <row r="1753" spans="1:11" x14ac:dyDescent="0.2">
      <c r="A1753" s="41"/>
      <c r="B1753" s="2"/>
      <c r="C1753" s="835"/>
      <c r="D1753" s="594"/>
      <c r="E1753" s="598"/>
      <c r="F1753" s="598"/>
      <c r="G1753" s="598"/>
      <c r="H1753" s="572"/>
      <c r="I1753" s="599"/>
      <c r="J1753" s="627"/>
    </row>
    <row r="1754" spans="1:11" x14ac:dyDescent="0.2">
      <c r="A1754" s="41" t="s">
        <v>79</v>
      </c>
      <c r="B1754" s="2" t="s">
        <v>1963</v>
      </c>
      <c r="C1754" s="835">
        <v>8</v>
      </c>
      <c r="D1754" s="594" t="s">
        <v>199</v>
      </c>
      <c r="E1754" s="572">
        <v>141.22</v>
      </c>
      <c r="F1754" s="597">
        <v>10.09</v>
      </c>
      <c r="G1754" s="597">
        <v>30.26</v>
      </c>
      <c r="H1754" s="594">
        <v>20.170000000000002</v>
      </c>
      <c r="I1754" s="573">
        <f>+E1754+F1754+G1754+H1754</f>
        <v>201.74</v>
      </c>
      <c r="J1754" s="574">
        <f>I1754*C1754</f>
        <v>1613.92</v>
      </c>
      <c r="K1754" s="575"/>
    </row>
    <row r="1755" spans="1:11" x14ac:dyDescent="0.2">
      <c r="A1755" s="41"/>
      <c r="B1755" s="2"/>
      <c r="C1755" s="835"/>
      <c r="D1755" s="594"/>
      <c r="E1755" s="598"/>
      <c r="F1755" s="598"/>
      <c r="G1755" s="598"/>
      <c r="H1755" s="572"/>
      <c r="I1755" s="599"/>
      <c r="J1755" s="627"/>
    </row>
    <row r="1756" spans="1:11" x14ac:dyDescent="0.2">
      <c r="A1756" s="41" t="s">
        <v>80</v>
      </c>
      <c r="B1756" s="2" t="s">
        <v>1964</v>
      </c>
      <c r="C1756" s="835">
        <v>12</v>
      </c>
      <c r="D1756" s="594" t="s">
        <v>199</v>
      </c>
      <c r="E1756" s="572">
        <v>133.96</v>
      </c>
      <c r="F1756" s="597">
        <v>9.57</v>
      </c>
      <c r="G1756" s="597">
        <v>28.71</v>
      </c>
      <c r="H1756" s="594">
        <v>19.14</v>
      </c>
      <c r="I1756" s="573">
        <f>+E1756+F1756+G1756+H1756</f>
        <v>191.38</v>
      </c>
      <c r="J1756" s="574">
        <f>I1756*C1756</f>
        <v>2296.56</v>
      </c>
      <c r="K1756" s="575"/>
    </row>
    <row r="1757" spans="1:11" x14ac:dyDescent="0.2">
      <c r="A1757" s="41"/>
      <c r="B1757" s="2"/>
      <c r="C1757" s="835"/>
      <c r="D1757" s="594"/>
      <c r="E1757" s="598"/>
      <c r="F1757" s="598"/>
      <c r="G1757" s="598"/>
      <c r="H1757" s="572"/>
      <c r="I1757" s="599"/>
      <c r="J1757" s="627"/>
    </row>
    <row r="1758" spans="1:11" x14ac:dyDescent="0.2">
      <c r="A1758" s="41" t="s">
        <v>81</v>
      </c>
      <c r="B1758" s="2" t="s">
        <v>1965</v>
      </c>
      <c r="C1758" s="835">
        <v>2</v>
      </c>
      <c r="D1758" s="594" t="s">
        <v>199</v>
      </c>
      <c r="E1758" s="572">
        <v>112.2</v>
      </c>
      <c r="F1758" s="597">
        <v>8.01</v>
      </c>
      <c r="G1758" s="597">
        <v>24.04</v>
      </c>
      <c r="H1758" s="594">
        <v>16.03</v>
      </c>
      <c r="I1758" s="573">
        <f>+E1758+F1758+G1758+H1758</f>
        <v>160.28</v>
      </c>
      <c r="J1758" s="574">
        <f>I1758*C1758</f>
        <v>320.56</v>
      </c>
      <c r="K1758" s="575"/>
    </row>
    <row r="1759" spans="1:11" x14ac:dyDescent="0.2">
      <c r="A1759" s="41"/>
      <c r="B1759" s="2"/>
      <c r="C1759" s="835"/>
      <c r="D1759" s="594"/>
      <c r="E1759" s="598"/>
      <c r="F1759" s="598"/>
      <c r="G1759" s="598"/>
      <c r="H1759" s="572"/>
      <c r="I1759" s="599"/>
      <c r="J1759" s="627"/>
    </row>
    <row r="1760" spans="1:11" x14ac:dyDescent="0.2">
      <c r="A1760" s="41"/>
      <c r="B1760" s="30" t="s">
        <v>1966</v>
      </c>
      <c r="C1760" s="835"/>
      <c r="D1760" s="594"/>
      <c r="E1760" s="598"/>
      <c r="F1760" s="598"/>
      <c r="G1760" s="598"/>
      <c r="H1760" s="572"/>
      <c r="I1760" s="599"/>
      <c r="J1760" s="627"/>
    </row>
    <row r="1761" spans="1:11" x14ac:dyDescent="0.2">
      <c r="A1761" s="41"/>
      <c r="B1761" s="2"/>
      <c r="C1761" s="835"/>
      <c r="D1761" s="594"/>
      <c r="E1761" s="598"/>
      <c r="F1761" s="598"/>
      <c r="G1761" s="598"/>
      <c r="H1761" s="572"/>
      <c r="I1761" s="599"/>
      <c r="J1761" s="627"/>
    </row>
    <row r="1762" spans="1:11" x14ac:dyDescent="0.2">
      <c r="A1762" s="41" t="s">
        <v>92</v>
      </c>
      <c r="B1762" s="2" t="s">
        <v>1967</v>
      </c>
      <c r="C1762" s="835">
        <v>369</v>
      </c>
      <c r="D1762" s="594" t="s">
        <v>199</v>
      </c>
      <c r="E1762" s="572">
        <v>61.43</v>
      </c>
      <c r="F1762" s="597">
        <v>4.3899999999999997</v>
      </c>
      <c r="G1762" s="597">
        <v>13.16</v>
      </c>
      <c r="H1762" s="594">
        <v>8.7799999999999994</v>
      </c>
      <c r="I1762" s="573">
        <f>+E1762+F1762+G1762+H1762</f>
        <v>87.76</v>
      </c>
      <c r="J1762" s="574">
        <f>I1762*C1762</f>
        <v>32383.439999999999</v>
      </c>
      <c r="K1762" s="575"/>
    </row>
    <row r="1763" spans="1:11" x14ac:dyDescent="0.2">
      <c r="A1763" s="41"/>
      <c r="B1763" s="2"/>
      <c r="C1763" s="835"/>
      <c r="D1763" s="594"/>
      <c r="E1763" s="598"/>
      <c r="F1763" s="598"/>
      <c r="G1763" s="598"/>
      <c r="H1763" s="572"/>
      <c r="I1763" s="599"/>
      <c r="J1763" s="627"/>
    </row>
    <row r="1764" spans="1:11" x14ac:dyDescent="0.2">
      <c r="A1764" s="41" t="s">
        <v>94</v>
      </c>
      <c r="B1764" s="2" t="s">
        <v>1968</v>
      </c>
      <c r="C1764" s="835">
        <v>2</v>
      </c>
      <c r="D1764" s="594" t="s">
        <v>199</v>
      </c>
      <c r="E1764" s="572">
        <v>61.43</v>
      </c>
      <c r="F1764" s="597">
        <v>4.3899999999999997</v>
      </c>
      <c r="G1764" s="597">
        <v>13.16</v>
      </c>
      <c r="H1764" s="594">
        <v>8.7799999999999994</v>
      </c>
      <c r="I1764" s="573">
        <f>+E1764+F1764+G1764+H1764</f>
        <v>87.76</v>
      </c>
      <c r="J1764" s="574">
        <f>I1764*C1764</f>
        <v>175.52</v>
      </c>
      <c r="K1764" s="575"/>
    </row>
    <row r="1765" spans="1:11" x14ac:dyDescent="0.2">
      <c r="A1765" s="41"/>
      <c r="B1765" s="2"/>
      <c r="C1765" s="835"/>
      <c r="D1765" s="594"/>
      <c r="E1765" s="598"/>
      <c r="F1765" s="598"/>
      <c r="G1765" s="598"/>
      <c r="H1765" s="572"/>
      <c r="I1765" s="599"/>
      <c r="J1765" s="627"/>
    </row>
    <row r="1766" spans="1:11" x14ac:dyDescent="0.2">
      <c r="A1766" s="41" t="s">
        <v>96</v>
      </c>
      <c r="B1766" s="2" t="s">
        <v>1969</v>
      </c>
      <c r="C1766" s="835">
        <v>2</v>
      </c>
      <c r="D1766" s="594" t="s">
        <v>199</v>
      </c>
      <c r="E1766" s="572">
        <v>65.78</v>
      </c>
      <c r="F1766" s="597">
        <v>4.7</v>
      </c>
      <c r="G1766" s="597">
        <v>14.1</v>
      </c>
      <c r="H1766" s="594">
        <v>9.4</v>
      </c>
      <c r="I1766" s="573">
        <f>+E1766+F1766+G1766+H1766</f>
        <v>93.98</v>
      </c>
      <c r="J1766" s="574">
        <f>I1766*C1766</f>
        <v>187.96</v>
      </c>
      <c r="K1766" s="575"/>
    </row>
    <row r="1767" spans="1:11" x14ac:dyDescent="0.2">
      <c r="A1767" s="41"/>
      <c r="B1767" s="2"/>
      <c r="C1767" s="835"/>
      <c r="D1767" s="594"/>
      <c r="E1767" s="598"/>
      <c r="F1767" s="598"/>
      <c r="G1767" s="598"/>
      <c r="H1767" s="572"/>
      <c r="I1767" s="599"/>
      <c r="J1767" s="627"/>
    </row>
    <row r="1768" spans="1:11" x14ac:dyDescent="0.2">
      <c r="A1768" s="41" t="s">
        <v>99</v>
      </c>
      <c r="B1768" s="2" t="s">
        <v>1970</v>
      </c>
      <c r="C1768" s="835">
        <v>2</v>
      </c>
      <c r="D1768" s="594" t="s">
        <v>199</v>
      </c>
      <c r="E1768" s="572">
        <v>86.09</v>
      </c>
      <c r="F1768" s="597">
        <v>6.15</v>
      </c>
      <c r="G1768" s="597">
        <v>18.45</v>
      </c>
      <c r="H1768" s="594">
        <v>12.3</v>
      </c>
      <c r="I1768" s="573">
        <f>+E1768+F1768+G1768+H1768</f>
        <v>122.99</v>
      </c>
      <c r="J1768" s="574">
        <f>I1768*C1768</f>
        <v>245.98</v>
      </c>
      <c r="K1768" s="575"/>
    </row>
    <row r="1769" spans="1:11" x14ac:dyDescent="0.2">
      <c r="A1769" s="41"/>
      <c r="B1769" s="2"/>
      <c r="C1769" s="835"/>
      <c r="D1769" s="594"/>
      <c r="E1769" s="598"/>
      <c r="F1769" s="598"/>
      <c r="G1769" s="598"/>
      <c r="H1769" s="572"/>
      <c r="I1769" s="599"/>
      <c r="J1769" s="627"/>
    </row>
    <row r="1770" spans="1:11" x14ac:dyDescent="0.2">
      <c r="A1770" s="41" t="s">
        <v>101</v>
      </c>
      <c r="B1770" s="2" t="s">
        <v>1971</v>
      </c>
      <c r="C1770" s="835">
        <v>6</v>
      </c>
      <c r="D1770" s="594" t="s">
        <v>199</v>
      </c>
      <c r="E1770" s="572">
        <v>106.4</v>
      </c>
      <c r="F1770" s="597">
        <v>7.6</v>
      </c>
      <c r="G1770" s="597">
        <v>22.8</v>
      </c>
      <c r="H1770" s="594">
        <v>15.2</v>
      </c>
      <c r="I1770" s="573">
        <f>+E1770+F1770+G1770+H1770</f>
        <v>152</v>
      </c>
      <c r="J1770" s="574">
        <f>I1770*C1770</f>
        <v>912</v>
      </c>
      <c r="K1770" s="575"/>
    </row>
    <row r="1771" spans="1:11" x14ac:dyDescent="0.2">
      <c r="A1771" s="41"/>
      <c r="B1771" s="2"/>
      <c r="C1771" s="835"/>
      <c r="D1771" s="594"/>
      <c r="E1771" s="598"/>
      <c r="F1771" s="598"/>
      <c r="G1771" s="598"/>
      <c r="H1771" s="572"/>
      <c r="I1771" s="599"/>
      <c r="J1771" s="627"/>
    </row>
    <row r="1772" spans="1:11" ht="4.5" customHeight="1" x14ac:dyDescent="0.2">
      <c r="A1772" s="41"/>
      <c r="B1772" s="30"/>
      <c r="C1772" s="835"/>
      <c r="D1772" s="594"/>
      <c r="E1772" s="598"/>
      <c r="F1772" s="598"/>
      <c r="G1772" s="598"/>
      <c r="H1772" s="572"/>
      <c r="I1772" s="599"/>
      <c r="J1772" s="627"/>
    </row>
    <row r="1773" spans="1:11" x14ac:dyDescent="0.2">
      <c r="A1773" s="41"/>
      <c r="B1773" s="30"/>
      <c r="C1773" s="835"/>
      <c r="D1773" s="594"/>
      <c r="E1773" s="598"/>
      <c r="F1773" s="598"/>
      <c r="G1773" s="598"/>
      <c r="H1773" s="572"/>
      <c r="I1773" s="599"/>
      <c r="J1773" s="627"/>
    </row>
    <row r="1774" spans="1:11" ht="4.5" customHeight="1" x14ac:dyDescent="0.2">
      <c r="A1774" s="41"/>
      <c r="B1774" s="30"/>
      <c r="C1774" s="835"/>
      <c r="D1774" s="594"/>
      <c r="E1774" s="598"/>
      <c r="F1774" s="598"/>
      <c r="G1774" s="598"/>
      <c r="H1774" s="572"/>
      <c r="I1774" s="599"/>
      <c r="J1774" s="627"/>
    </row>
    <row r="1775" spans="1:11" ht="4.5" customHeight="1" x14ac:dyDescent="0.2">
      <c r="A1775" s="41"/>
      <c r="B1775" s="30"/>
      <c r="C1775" s="835"/>
      <c r="D1775" s="594"/>
      <c r="E1775" s="598"/>
      <c r="F1775" s="598"/>
      <c r="G1775" s="598"/>
      <c r="H1775" s="572"/>
      <c r="I1775" s="599"/>
      <c r="J1775" s="627"/>
    </row>
    <row r="1776" spans="1:11" x14ac:dyDescent="0.2">
      <c r="A1776" s="41"/>
      <c r="B1776" s="30"/>
      <c r="C1776" s="835"/>
      <c r="D1776" s="594"/>
      <c r="E1776" s="598"/>
      <c r="F1776" s="598"/>
      <c r="G1776" s="598"/>
      <c r="H1776" s="572"/>
      <c r="I1776" s="599"/>
      <c r="J1776" s="627"/>
    </row>
    <row r="1777" spans="1:11" ht="22.5" customHeight="1" x14ac:dyDescent="0.2">
      <c r="A1777" s="41"/>
      <c r="B1777" s="30"/>
      <c r="C1777" s="835"/>
      <c r="D1777" s="594"/>
      <c r="E1777" s="598"/>
      <c r="F1777" s="598"/>
      <c r="G1777" s="598"/>
      <c r="H1777" s="572"/>
      <c r="I1777" s="599"/>
      <c r="J1777" s="627"/>
    </row>
    <row r="1778" spans="1:11" ht="15.75" thickBot="1" x14ac:dyDescent="0.3">
      <c r="A1778" s="291"/>
      <c r="B1778" s="32" t="s">
        <v>111</v>
      </c>
      <c r="C1778" s="836"/>
      <c r="D1778" s="601"/>
      <c r="E1778" s="602"/>
      <c r="F1778" s="602"/>
      <c r="G1778" s="602"/>
      <c r="H1778" s="603"/>
      <c r="I1778" s="604"/>
      <c r="J1778" s="604">
        <f>SUM(J1743:J1776)</f>
        <v>38870.35</v>
      </c>
      <c r="K1778" s="577">
        <v>48</v>
      </c>
    </row>
    <row r="1779" spans="1:11" ht="15" thickTop="1" x14ac:dyDescent="0.2">
      <c r="A1779" s="41"/>
      <c r="B1779" s="2"/>
      <c r="C1779" s="835"/>
      <c r="D1779" s="594"/>
      <c r="E1779" s="598"/>
      <c r="F1779" s="598"/>
      <c r="G1779" s="598"/>
      <c r="H1779" s="572"/>
      <c r="I1779" s="599"/>
      <c r="J1779" s="627"/>
    </row>
    <row r="1780" spans="1:11" ht="15.75" customHeight="1" x14ac:dyDescent="0.25">
      <c r="A1780" s="313"/>
      <c r="B1780" s="287" t="s">
        <v>1918</v>
      </c>
      <c r="C1780" s="834"/>
      <c r="D1780" s="621"/>
      <c r="E1780" s="624"/>
      <c r="F1780" s="624"/>
      <c r="G1780" s="624"/>
      <c r="H1780" s="623"/>
      <c r="I1780" s="625"/>
      <c r="J1780" s="626"/>
    </row>
    <row r="1781" spans="1:11" x14ac:dyDescent="0.2">
      <c r="A1781" s="41"/>
      <c r="B1781" s="30"/>
      <c r="C1781" s="835"/>
      <c r="D1781" s="594"/>
      <c r="E1781" s="598"/>
      <c r="F1781" s="598"/>
      <c r="G1781" s="598"/>
      <c r="H1781" s="572"/>
      <c r="I1781" s="599"/>
      <c r="J1781" s="627"/>
    </row>
    <row r="1782" spans="1:11" ht="60" customHeight="1" x14ac:dyDescent="0.25">
      <c r="A1782" s="69"/>
      <c r="B1782" s="30" t="s">
        <v>3783</v>
      </c>
      <c r="C1782" s="834"/>
      <c r="D1782" s="621"/>
      <c r="E1782" s="624"/>
      <c r="F1782" s="624"/>
      <c r="G1782" s="624"/>
      <c r="H1782" s="623"/>
      <c r="I1782" s="625"/>
      <c r="J1782" s="626"/>
    </row>
    <row r="1783" spans="1:11" ht="15" x14ac:dyDescent="0.25">
      <c r="A1783" s="69"/>
      <c r="B1783" s="67"/>
      <c r="C1783" s="834"/>
      <c r="D1783" s="621"/>
      <c r="E1783" s="624"/>
      <c r="F1783" s="624"/>
      <c r="G1783" s="624"/>
      <c r="H1783" s="623"/>
      <c r="I1783" s="625"/>
      <c r="J1783" s="626"/>
    </row>
    <row r="1784" spans="1:11" x14ac:dyDescent="0.2">
      <c r="A1784" s="41"/>
      <c r="B1784" s="30" t="s">
        <v>1972</v>
      </c>
      <c r="C1784" s="835"/>
      <c r="D1784" s="594"/>
      <c r="E1784" s="598"/>
      <c r="F1784" s="598"/>
      <c r="G1784" s="598"/>
      <c r="H1784" s="572"/>
      <c r="I1784" s="599"/>
      <c r="J1784" s="627"/>
    </row>
    <row r="1785" spans="1:11" x14ac:dyDescent="0.2">
      <c r="A1785" s="41"/>
      <c r="B1785" s="2"/>
      <c r="C1785" s="835"/>
      <c r="D1785" s="594"/>
      <c r="E1785" s="598"/>
      <c r="F1785" s="598"/>
      <c r="G1785" s="598"/>
      <c r="H1785" s="572"/>
      <c r="I1785" s="599"/>
      <c r="J1785" s="627"/>
    </row>
    <row r="1786" spans="1:11" x14ac:dyDescent="0.2">
      <c r="A1786" s="41" t="s">
        <v>77</v>
      </c>
      <c r="B1786" s="2" t="s">
        <v>1973</v>
      </c>
      <c r="C1786" s="835">
        <v>3</v>
      </c>
      <c r="D1786" s="594" t="s">
        <v>199</v>
      </c>
      <c r="E1786" s="572">
        <v>61.43</v>
      </c>
      <c r="F1786" s="597">
        <v>4.3899999999999997</v>
      </c>
      <c r="G1786" s="597">
        <v>13.16</v>
      </c>
      <c r="H1786" s="594">
        <v>8.7799999999999994</v>
      </c>
      <c r="I1786" s="573">
        <f>+E1786+F1786+G1786+H1786</f>
        <v>87.76</v>
      </c>
      <c r="J1786" s="574">
        <f>I1786*C1786</f>
        <v>263.27999999999997</v>
      </c>
      <c r="K1786" s="575"/>
    </row>
    <row r="1787" spans="1:11" x14ac:dyDescent="0.2">
      <c r="A1787" s="41"/>
      <c r="B1787" s="2"/>
      <c r="C1787" s="835"/>
      <c r="D1787" s="594"/>
      <c r="E1787" s="598"/>
      <c r="F1787" s="598"/>
      <c r="G1787" s="598"/>
      <c r="H1787" s="572"/>
      <c r="I1787" s="599"/>
      <c r="J1787" s="627"/>
    </row>
    <row r="1788" spans="1:11" x14ac:dyDescent="0.2">
      <c r="A1788" s="41" t="s">
        <v>78</v>
      </c>
      <c r="B1788" s="2" t="s">
        <v>1974</v>
      </c>
      <c r="C1788" s="835">
        <v>2</v>
      </c>
      <c r="D1788" s="594" t="s">
        <v>199</v>
      </c>
      <c r="E1788" s="572">
        <v>68.680000000000007</v>
      </c>
      <c r="F1788" s="597">
        <v>4.91</v>
      </c>
      <c r="G1788" s="597">
        <v>14.72</v>
      </c>
      <c r="H1788" s="594">
        <v>9.81</v>
      </c>
      <c r="I1788" s="573">
        <f>+E1788+F1788+G1788+H1788</f>
        <v>98.12</v>
      </c>
      <c r="J1788" s="574">
        <f>I1788*C1788</f>
        <v>196.24</v>
      </c>
      <c r="K1788" s="575"/>
    </row>
    <row r="1789" spans="1:11" x14ac:dyDescent="0.2">
      <c r="A1789" s="41"/>
      <c r="B1789" s="2"/>
      <c r="C1789" s="835"/>
      <c r="D1789" s="594"/>
      <c r="E1789" s="598"/>
      <c r="F1789" s="598"/>
      <c r="G1789" s="598"/>
      <c r="H1789" s="572"/>
      <c r="I1789" s="599"/>
      <c r="J1789" s="627"/>
    </row>
    <row r="1790" spans="1:11" x14ac:dyDescent="0.2">
      <c r="A1790" s="41" t="s">
        <v>79</v>
      </c>
      <c r="B1790" s="2" t="s">
        <v>1975</v>
      </c>
      <c r="C1790" s="835">
        <v>2</v>
      </c>
      <c r="D1790" s="594" t="s">
        <v>199</v>
      </c>
      <c r="E1790" s="572">
        <v>68.680000000000007</v>
      </c>
      <c r="F1790" s="597">
        <v>4.91</v>
      </c>
      <c r="G1790" s="597">
        <v>14.72</v>
      </c>
      <c r="H1790" s="594">
        <v>9.81</v>
      </c>
      <c r="I1790" s="573">
        <f>+E1790+F1790+G1790+H1790</f>
        <v>98.12</v>
      </c>
      <c r="J1790" s="574">
        <f>I1790*C1790</f>
        <v>196.24</v>
      </c>
      <c r="K1790" s="575"/>
    </row>
    <row r="1791" spans="1:11" x14ac:dyDescent="0.2">
      <c r="A1791" s="41"/>
      <c r="B1791" s="2"/>
      <c r="C1791" s="835"/>
      <c r="D1791" s="594"/>
      <c r="E1791" s="598"/>
      <c r="F1791" s="598"/>
      <c r="G1791" s="598"/>
      <c r="H1791" s="572"/>
      <c r="I1791" s="599"/>
      <c r="J1791" s="627"/>
    </row>
    <row r="1792" spans="1:11" x14ac:dyDescent="0.2">
      <c r="A1792" s="41" t="s">
        <v>80</v>
      </c>
      <c r="B1792" s="2" t="s">
        <v>1976</v>
      </c>
      <c r="C1792" s="835">
        <v>2</v>
      </c>
      <c r="D1792" s="594" t="s">
        <v>199</v>
      </c>
      <c r="E1792" s="572">
        <v>75.94</v>
      </c>
      <c r="F1792" s="597">
        <v>5.42</v>
      </c>
      <c r="G1792" s="597">
        <v>16.27</v>
      </c>
      <c r="H1792" s="594">
        <v>10.85</v>
      </c>
      <c r="I1792" s="573">
        <f>+E1792+F1792+G1792+H1792</f>
        <v>108.48</v>
      </c>
      <c r="J1792" s="574">
        <f>I1792*C1792</f>
        <v>216.96</v>
      </c>
      <c r="K1792" s="575"/>
    </row>
    <row r="1793" spans="1:11" x14ac:dyDescent="0.2">
      <c r="A1793" s="41"/>
      <c r="B1793" s="2"/>
      <c r="C1793" s="835"/>
      <c r="D1793" s="594"/>
      <c r="E1793" s="598"/>
      <c r="F1793" s="598"/>
      <c r="G1793" s="598"/>
      <c r="H1793" s="572"/>
      <c r="I1793" s="599"/>
      <c r="J1793" s="627"/>
    </row>
    <row r="1794" spans="1:11" x14ac:dyDescent="0.2">
      <c r="A1794" s="41"/>
      <c r="B1794" s="30" t="s">
        <v>1972</v>
      </c>
      <c r="C1794" s="835"/>
      <c r="D1794" s="594"/>
      <c r="E1794" s="598"/>
      <c r="F1794" s="598"/>
      <c r="G1794" s="598"/>
      <c r="H1794" s="572"/>
      <c r="I1794" s="599"/>
      <c r="J1794" s="627"/>
    </row>
    <row r="1795" spans="1:11" x14ac:dyDescent="0.2">
      <c r="A1795" s="41"/>
      <c r="B1795" s="30"/>
      <c r="C1795" s="835"/>
      <c r="D1795" s="594"/>
      <c r="E1795" s="598"/>
      <c r="F1795" s="598"/>
      <c r="G1795" s="598"/>
      <c r="H1795" s="572"/>
      <c r="I1795" s="599"/>
      <c r="J1795" s="627"/>
    </row>
    <row r="1796" spans="1:11" x14ac:dyDescent="0.2">
      <c r="A1796" s="41" t="s">
        <v>81</v>
      </c>
      <c r="B1796" s="2" t="s">
        <v>1977</v>
      </c>
      <c r="C1796" s="835">
        <v>10</v>
      </c>
      <c r="D1796" s="594" t="s">
        <v>199</v>
      </c>
      <c r="E1796" s="572">
        <v>68.680000000000007</v>
      </c>
      <c r="F1796" s="597">
        <v>4.91</v>
      </c>
      <c r="G1796" s="597">
        <v>14.72</v>
      </c>
      <c r="H1796" s="594">
        <v>9.81</v>
      </c>
      <c r="I1796" s="573">
        <f>+E1796+F1796+G1796+H1796</f>
        <v>98.12</v>
      </c>
      <c r="J1796" s="574">
        <f>I1796*C1796</f>
        <v>981.2</v>
      </c>
      <c r="K1796" s="575"/>
    </row>
    <row r="1797" spans="1:11" x14ac:dyDescent="0.2">
      <c r="A1797" s="41"/>
      <c r="B1797" s="2"/>
      <c r="C1797" s="835"/>
      <c r="D1797" s="594"/>
      <c r="E1797" s="598"/>
      <c r="F1797" s="598"/>
      <c r="G1797" s="598"/>
      <c r="H1797" s="572"/>
      <c r="I1797" s="599"/>
      <c r="J1797" s="627"/>
    </row>
    <row r="1798" spans="1:11" x14ac:dyDescent="0.2">
      <c r="A1798" s="41" t="s">
        <v>92</v>
      </c>
      <c r="B1798" s="2" t="s">
        <v>1978</v>
      </c>
      <c r="C1798" s="835">
        <v>3</v>
      </c>
      <c r="D1798" s="594" t="s">
        <v>199</v>
      </c>
      <c r="E1798" s="572">
        <v>75.94</v>
      </c>
      <c r="F1798" s="597">
        <v>5.42</v>
      </c>
      <c r="G1798" s="597">
        <v>16.27</v>
      </c>
      <c r="H1798" s="594">
        <v>10.85</v>
      </c>
      <c r="I1798" s="573">
        <f>+E1798+F1798+G1798+H1798</f>
        <v>108.48</v>
      </c>
      <c r="J1798" s="574">
        <f>I1798*C1798</f>
        <v>325.44</v>
      </c>
      <c r="K1798" s="575"/>
    </row>
    <row r="1799" spans="1:11" x14ac:dyDescent="0.2">
      <c r="A1799" s="41"/>
      <c r="B1799" s="2"/>
      <c r="C1799" s="835"/>
      <c r="D1799" s="594"/>
      <c r="E1799" s="598"/>
      <c r="F1799" s="598"/>
      <c r="G1799" s="598"/>
      <c r="H1799" s="572"/>
      <c r="I1799" s="599"/>
      <c r="J1799" s="627"/>
    </row>
    <row r="1800" spans="1:11" x14ac:dyDescent="0.2">
      <c r="A1800" s="41" t="s">
        <v>94</v>
      </c>
      <c r="B1800" s="2" t="s">
        <v>1979</v>
      </c>
      <c r="C1800" s="835">
        <v>1</v>
      </c>
      <c r="D1800" s="594" t="s">
        <v>199</v>
      </c>
      <c r="E1800" s="572">
        <v>97.7</v>
      </c>
      <c r="F1800" s="597">
        <v>6.98</v>
      </c>
      <c r="G1800" s="597">
        <v>20.93</v>
      </c>
      <c r="H1800" s="594">
        <v>13.96</v>
      </c>
      <c r="I1800" s="573">
        <f>+E1800+F1800+G1800+H1800</f>
        <v>139.57</v>
      </c>
      <c r="J1800" s="574">
        <f>I1800*C1800</f>
        <v>139.57</v>
      </c>
      <c r="K1800" s="575"/>
    </row>
    <row r="1801" spans="1:11" x14ac:dyDescent="0.2">
      <c r="A1801" s="41"/>
      <c r="B1801" s="2"/>
      <c r="C1801" s="835"/>
      <c r="D1801" s="594"/>
      <c r="E1801" s="598"/>
      <c r="F1801" s="598"/>
      <c r="G1801" s="598"/>
      <c r="H1801" s="572"/>
      <c r="I1801" s="599"/>
      <c r="J1801" s="627"/>
    </row>
    <row r="1802" spans="1:11" x14ac:dyDescent="0.2">
      <c r="A1802" s="41" t="s">
        <v>96</v>
      </c>
      <c r="B1802" s="2" t="s">
        <v>1980</v>
      </c>
      <c r="C1802" s="835">
        <v>7</v>
      </c>
      <c r="D1802" s="594" t="s">
        <v>199</v>
      </c>
      <c r="E1802" s="572">
        <v>97.7</v>
      </c>
      <c r="F1802" s="597">
        <v>6.98</v>
      </c>
      <c r="G1802" s="597">
        <v>20.93</v>
      </c>
      <c r="H1802" s="594">
        <v>13.96</v>
      </c>
      <c r="I1802" s="573">
        <f>+E1802+F1802+G1802+H1802</f>
        <v>139.57</v>
      </c>
      <c r="J1802" s="574">
        <f>I1802*C1802</f>
        <v>976.99</v>
      </c>
      <c r="K1802" s="575"/>
    </row>
    <row r="1803" spans="1:11" x14ac:dyDescent="0.2">
      <c r="A1803" s="41"/>
      <c r="B1803" s="2"/>
      <c r="C1803" s="835"/>
      <c r="D1803" s="594"/>
      <c r="E1803" s="598"/>
      <c r="F1803" s="598"/>
      <c r="G1803" s="598"/>
      <c r="H1803" s="572"/>
      <c r="I1803" s="599"/>
      <c r="J1803" s="627"/>
    </row>
    <row r="1804" spans="1:11" x14ac:dyDescent="0.2">
      <c r="A1804" s="41" t="s">
        <v>99</v>
      </c>
      <c r="B1804" s="2" t="s">
        <v>1981</v>
      </c>
      <c r="C1804" s="835">
        <v>1</v>
      </c>
      <c r="D1804" s="594" t="s">
        <v>199</v>
      </c>
      <c r="E1804" s="572">
        <v>286.27999999999997</v>
      </c>
      <c r="F1804" s="597">
        <v>20.45</v>
      </c>
      <c r="G1804" s="597">
        <v>61.35</v>
      </c>
      <c r="H1804" s="594">
        <v>40.9</v>
      </c>
      <c r="I1804" s="573">
        <f>+E1804+F1804+G1804+H1804</f>
        <v>408.98</v>
      </c>
      <c r="J1804" s="574">
        <f>I1804*C1804</f>
        <v>408.98</v>
      </c>
      <c r="K1804" s="575"/>
    </row>
    <row r="1805" spans="1:11" x14ac:dyDescent="0.2">
      <c r="A1805" s="41"/>
      <c r="B1805" s="2"/>
      <c r="C1805" s="835"/>
      <c r="D1805" s="594"/>
      <c r="E1805" s="598"/>
      <c r="F1805" s="598"/>
      <c r="G1805" s="598"/>
      <c r="H1805" s="572"/>
      <c r="I1805" s="599"/>
      <c r="J1805" s="627"/>
    </row>
    <row r="1806" spans="1:11" x14ac:dyDescent="0.2">
      <c r="A1806" s="41"/>
      <c r="B1806" s="2"/>
      <c r="C1806" s="835"/>
      <c r="D1806" s="594"/>
      <c r="E1806" s="598"/>
      <c r="F1806" s="598"/>
      <c r="G1806" s="598"/>
      <c r="H1806" s="572"/>
      <c r="I1806" s="599"/>
      <c r="J1806" s="627"/>
    </row>
    <row r="1807" spans="1:11" x14ac:dyDescent="0.2">
      <c r="A1807" s="41"/>
      <c r="B1807" s="2"/>
      <c r="C1807" s="835"/>
      <c r="D1807" s="594"/>
      <c r="E1807" s="598"/>
      <c r="F1807" s="598"/>
      <c r="G1807" s="598"/>
      <c r="H1807" s="572"/>
      <c r="I1807" s="599"/>
      <c r="J1807" s="627"/>
    </row>
    <row r="1808" spans="1:11" x14ac:dyDescent="0.2">
      <c r="A1808" s="41"/>
      <c r="B1808" s="2"/>
      <c r="C1808" s="835"/>
      <c r="D1808" s="594"/>
      <c r="E1808" s="598"/>
      <c r="F1808" s="598"/>
      <c r="G1808" s="598"/>
      <c r="H1808" s="572"/>
      <c r="I1808" s="599"/>
      <c r="J1808" s="627"/>
    </row>
    <row r="1809" spans="1:11" ht="4.5" customHeight="1" x14ac:dyDescent="0.2">
      <c r="A1809" s="41"/>
      <c r="B1809" s="2"/>
      <c r="C1809" s="835"/>
      <c r="D1809" s="594"/>
      <c r="E1809" s="598"/>
      <c r="F1809" s="598"/>
      <c r="G1809" s="598"/>
      <c r="H1809" s="572"/>
      <c r="I1809" s="599"/>
      <c r="J1809" s="627"/>
    </row>
    <row r="1810" spans="1:11" ht="4.5" customHeight="1" x14ac:dyDescent="0.2">
      <c r="A1810" s="41"/>
      <c r="B1810" s="2"/>
      <c r="C1810" s="835"/>
      <c r="D1810" s="594"/>
      <c r="E1810" s="598"/>
      <c r="F1810" s="598"/>
      <c r="G1810" s="598"/>
      <c r="H1810" s="572"/>
      <c r="I1810" s="599"/>
      <c r="J1810" s="627"/>
    </row>
    <row r="1811" spans="1:11" ht="4.5" customHeight="1" x14ac:dyDescent="0.2">
      <c r="A1811" s="41"/>
      <c r="B1811" s="2"/>
      <c r="C1811" s="835"/>
      <c r="D1811" s="594"/>
      <c r="E1811" s="598"/>
      <c r="F1811" s="598"/>
      <c r="G1811" s="598"/>
      <c r="H1811" s="572"/>
      <c r="I1811" s="599"/>
      <c r="J1811" s="627"/>
    </row>
    <row r="1812" spans="1:11" x14ac:dyDescent="0.2">
      <c r="A1812" s="41"/>
      <c r="B1812" s="2"/>
      <c r="C1812" s="835"/>
      <c r="D1812" s="594"/>
      <c r="E1812" s="598"/>
      <c r="F1812" s="598"/>
      <c r="G1812" s="598"/>
      <c r="H1812" s="572"/>
      <c r="I1812" s="599"/>
      <c r="J1812" s="627"/>
    </row>
    <row r="1813" spans="1:11" ht="18.75" customHeight="1" x14ac:dyDescent="0.2">
      <c r="A1813" s="41"/>
      <c r="B1813" s="2"/>
      <c r="C1813" s="835"/>
      <c r="D1813" s="594"/>
      <c r="E1813" s="598"/>
      <c r="F1813" s="598"/>
      <c r="G1813" s="598"/>
      <c r="H1813" s="572"/>
      <c r="I1813" s="599"/>
      <c r="J1813" s="627"/>
    </row>
    <row r="1814" spans="1:11" ht="15.75" thickBot="1" x14ac:dyDescent="0.3">
      <c r="A1814" s="291"/>
      <c r="B1814" s="32" t="s">
        <v>111</v>
      </c>
      <c r="C1814" s="836"/>
      <c r="D1814" s="601"/>
      <c r="E1814" s="602"/>
      <c r="F1814" s="602"/>
      <c r="G1814" s="602"/>
      <c r="H1814" s="603"/>
      <c r="I1814" s="604"/>
      <c r="J1814" s="604">
        <f>SUM(J1780:J1812)</f>
        <v>3704.9</v>
      </c>
      <c r="K1814" s="577">
        <v>49</v>
      </c>
    </row>
    <row r="1815" spans="1:11" ht="15" thickTop="1" x14ac:dyDescent="0.2">
      <c r="A1815" s="41"/>
      <c r="B1815" s="2"/>
      <c r="C1815" s="835"/>
      <c r="D1815" s="594"/>
      <c r="E1815" s="598"/>
      <c r="F1815" s="598"/>
      <c r="G1815" s="598"/>
      <c r="H1815" s="572"/>
      <c r="I1815" s="599"/>
      <c r="J1815" s="627"/>
    </row>
    <row r="1816" spans="1:11" ht="18.75" customHeight="1" x14ac:dyDescent="0.25">
      <c r="A1816" s="313"/>
      <c r="B1816" s="287" t="s">
        <v>1918</v>
      </c>
      <c r="C1816" s="834"/>
      <c r="D1816" s="621"/>
      <c r="E1816" s="624"/>
      <c r="F1816" s="624"/>
      <c r="G1816" s="624"/>
      <c r="H1816" s="623"/>
      <c r="I1816" s="625"/>
      <c r="J1816" s="626"/>
    </row>
    <row r="1817" spans="1:11" x14ac:dyDescent="0.2">
      <c r="A1817" s="41"/>
      <c r="B1817" s="2"/>
      <c r="C1817" s="835"/>
      <c r="D1817" s="594"/>
      <c r="E1817" s="598"/>
      <c r="F1817" s="598"/>
      <c r="G1817" s="598"/>
      <c r="H1817" s="572"/>
      <c r="I1817" s="599"/>
      <c r="J1817" s="627"/>
    </row>
    <row r="1818" spans="1:11" ht="60" customHeight="1" x14ac:dyDescent="0.25">
      <c r="A1818" s="69"/>
      <c r="B1818" s="30" t="s">
        <v>3783</v>
      </c>
      <c r="C1818" s="834"/>
      <c r="D1818" s="621"/>
      <c r="E1818" s="624"/>
      <c r="F1818" s="624"/>
      <c r="G1818" s="624"/>
      <c r="H1818" s="623"/>
      <c r="I1818" s="625"/>
      <c r="J1818" s="626"/>
    </row>
    <row r="1819" spans="1:11" ht="15" x14ac:dyDescent="0.25">
      <c r="A1819" s="69"/>
      <c r="B1819" s="67"/>
      <c r="C1819" s="834"/>
      <c r="D1819" s="621"/>
      <c r="E1819" s="624"/>
      <c r="F1819" s="624"/>
      <c r="G1819" s="624"/>
      <c r="H1819" s="623"/>
      <c r="I1819" s="625"/>
      <c r="J1819" s="626"/>
    </row>
    <row r="1820" spans="1:11" x14ac:dyDescent="0.2">
      <c r="A1820" s="41"/>
      <c r="B1820" s="30" t="s">
        <v>1982</v>
      </c>
      <c r="C1820" s="835"/>
      <c r="D1820" s="594"/>
      <c r="E1820" s="598"/>
      <c r="F1820" s="598"/>
      <c r="G1820" s="598"/>
      <c r="H1820" s="572"/>
      <c r="I1820" s="599"/>
      <c r="J1820" s="627"/>
    </row>
    <row r="1821" spans="1:11" x14ac:dyDescent="0.2">
      <c r="A1821" s="41"/>
      <c r="B1821" s="2"/>
      <c r="C1821" s="835"/>
      <c r="D1821" s="594"/>
      <c r="E1821" s="598"/>
      <c r="F1821" s="598"/>
      <c r="G1821" s="598"/>
      <c r="H1821" s="572"/>
      <c r="I1821" s="599"/>
      <c r="J1821" s="627"/>
    </row>
    <row r="1822" spans="1:11" x14ac:dyDescent="0.2">
      <c r="A1822" s="41" t="s">
        <v>77</v>
      </c>
      <c r="B1822" s="2" t="s">
        <v>1983</v>
      </c>
      <c r="C1822" s="835">
        <v>1</v>
      </c>
      <c r="D1822" s="594" t="s">
        <v>199</v>
      </c>
      <c r="E1822" s="572">
        <v>61.48</v>
      </c>
      <c r="F1822" s="597">
        <v>4.3899999999999997</v>
      </c>
      <c r="G1822" s="597">
        <v>13.17</v>
      </c>
      <c r="H1822" s="594">
        <v>8.7799999999999994</v>
      </c>
      <c r="I1822" s="573">
        <f>+E1822+F1822+G1822+H1822</f>
        <v>87.82</v>
      </c>
      <c r="J1822" s="574">
        <f>I1822*C1822</f>
        <v>87.82</v>
      </c>
      <c r="K1822" s="575"/>
    </row>
    <row r="1823" spans="1:11" x14ac:dyDescent="0.2">
      <c r="A1823" s="41"/>
      <c r="B1823" s="2"/>
      <c r="C1823" s="835"/>
      <c r="D1823" s="594"/>
      <c r="E1823" s="598"/>
      <c r="F1823" s="598"/>
      <c r="G1823" s="598"/>
      <c r="H1823" s="572"/>
      <c r="I1823" s="599"/>
      <c r="J1823" s="627"/>
    </row>
    <row r="1824" spans="1:11" x14ac:dyDescent="0.2">
      <c r="A1824" s="41" t="s">
        <v>78</v>
      </c>
      <c r="B1824" s="2" t="s">
        <v>1984</v>
      </c>
      <c r="C1824" s="835">
        <v>1</v>
      </c>
      <c r="D1824" s="594" t="s">
        <v>199</v>
      </c>
      <c r="E1824" s="572">
        <v>355.34</v>
      </c>
      <c r="F1824" s="597">
        <v>25.38</v>
      </c>
      <c r="G1824" s="597">
        <v>76.14</v>
      </c>
      <c r="H1824" s="594">
        <v>50.76</v>
      </c>
      <c r="I1824" s="573">
        <f>+E1824+F1824+G1824+H1824</f>
        <v>507.62</v>
      </c>
      <c r="J1824" s="574">
        <f>I1824*C1824</f>
        <v>507.62</v>
      </c>
      <c r="K1824" s="575"/>
    </row>
    <row r="1825" spans="1:11" x14ac:dyDescent="0.2">
      <c r="A1825" s="41"/>
      <c r="B1825" s="2"/>
      <c r="C1825" s="835"/>
      <c r="D1825" s="594"/>
      <c r="E1825" s="598"/>
      <c r="F1825" s="598"/>
      <c r="G1825" s="598"/>
      <c r="H1825" s="572"/>
      <c r="I1825" s="599"/>
      <c r="J1825" s="627"/>
    </row>
    <row r="1826" spans="1:11" x14ac:dyDescent="0.2">
      <c r="A1826" s="41" t="s">
        <v>79</v>
      </c>
      <c r="B1826" s="2" t="s">
        <v>1985</v>
      </c>
      <c r="C1826" s="835">
        <v>1</v>
      </c>
      <c r="D1826" s="594" t="s">
        <v>199</v>
      </c>
      <c r="E1826" s="572">
        <v>245.28</v>
      </c>
      <c r="F1826" s="597">
        <v>17.52</v>
      </c>
      <c r="G1826" s="597">
        <v>52.56</v>
      </c>
      <c r="H1826" s="594">
        <v>35.04</v>
      </c>
      <c r="I1826" s="573">
        <f>+E1826+F1826+G1826+H1826</f>
        <v>350.4</v>
      </c>
      <c r="J1826" s="574">
        <f>I1826*C1826</f>
        <v>350.4</v>
      </c>
      <c r="K1826" s="575"/>
    </row>
    <row r="1827" spans="1:11" x14ac:dyDescent="0.2">
      <c r="A1827" s="41"/>
      <c r="B1827" s="2"/>
      <c r="C1827" s="835"/>
      <c r="D1827" s="594"/>
      <c r="E1827" s="598"/>
      <c r="F1827" s="598"/>
      <c r="G1827" s="598"/>
      <c r="H1827" s="572"/>
      <c r="I1827" s="599"/>
      <c r="J1827" s="627"/>
    </row>
    <row r="1828" spans="1:11" x14ac:dyDescent="0.2">
      <c r="A1828" s="41" t="s">
        <v>80</v>
      </c>
      <c r="B1828" s="2" t="s">
        <v>1986</v>
      </c>
      <c r="C1828" s="835">
        <v>1</v>
      </c>
      <c r="D1828" s="594" t="s">
        <v>199</v>
      </c>
      <c r="E1828" s="572">
        <v>575.46</v>
      </c>
      <c r="F1828" s="597">
        <v>41.1</v>
      </c>
      <c r="G1828" s="597">
        <v>123.31</v>
      </c>
      <c r="H1828" s="594">
        <v>82.21</v>
      </c>
      <c r="I1828" s="573">
        <f>+E1828+F1828+G1828+H1828</f>
        <v>822.08</v>
      </c>
      <c r="J1828" s="574">
        <f>I1828*C1828</f>
        <v>822.08</v>
      </c>
      <c r="K1828" s="575"/>
    </row>
    <row r="1829" spans="1:11" x14ac:dyDescent="0.2">
      <c r="A1829" s="41"/>
      <c r="B1829" s="2"/>
      <c r="C1829" s="835"/>
      <c r="D1829" s="594"/>
      <c r="E1829" s="598"/>
      <c r="F1829" s="598"/>
      <c r="G1829" s="598"/>
      <c r="H1829" s="572"/>
      <c r="I1829" s="599"/>
      <c r="J1829" s="627"/>
    </row>
    <row r="1830" spans="1:11" x14ac:dyDescent="0.2">
      <c r="A1830" s="41" t="s">
        <v>81</v>
      </c>
      <c r="B1830" s="2" t="s">
        <v>1987</v>
      </c>
      <c r="C1830" s="835">
        <v>1</v>
      </c>
      <c r="D1830" s="594" t="s">
        <v>199</v>
      </c>
      <c r="E1830" s="572">
        <v>685.52</v>
      </c>
      <c r="F1830" s="597">
        <v>48.97</v>
      </c>
      <c r="G1830" s="597">
        <v>146.9</v>
      </c>
      <c r="H1830" s="594">
        <v>97.93</v>
      </c>
      <c r="I1830" s="573">
        <f>+E1830+F1830+G1830+H1830</f>
        <v>979.32</v>
      </c>
      <c r="J1830" s="574">
        <f>I1830*C1830</f>
        <v>979.32</v>
      </c>
      <c r="K1830" s="575"/>
    </row>
    <row r="1831" spans="1:11" x14ac:dyDescent="0.2">
      <c r="A1831" s="41"/>
      <c r="B1831" s="2"/>
      <c r="C1831" s="835"/>
      <c r="D1831" s="594"/>
      <c r="E1831" s="598"/>
      <c r="F1831" s="598"/>
      <c r="G1831" s="598"/>
      <c r="H1831" s="572"/>
      <c r="I1831" s="599"/>
      <c r="J1831" s="627"/>
    </row>
    <row r="1832" spans="1:11" x14ac:dyDescent="0.2">
      <c r="A1832" s="41" t="s">
        <v>92</v>
      </c>
      <c r="B1832" s="2" t="s">
        <v>1988</v>
      </c>
      <c r="C1832" s="835">
        <v>1</v>
      </c>
      <c r="D1832" s="594" t="s">
        <v>199</v>
      </c>
      <c r="E1832" s="572">
        <v>454.94</v>
      </c>
      <c r="F1832" s="597">
        <v>32.5</v>
      </c>
      <c r="G1832" s="597">
        <v>97.49</v>
      </c>
      <c r="H1832" s="594">
        <v>64.989999999999995</v>
      </c>
      <c r="I1832" s="573">
        <f>+E1832+F1832+G1832+H1832</f>
        <v>649.91999999999996</v>
      </c>
      <c r="J1832" s="574">
        <f>I1832*C1832</f>
        <v>649.91999999999996</v>
      </c>
      <c r="K1832" s="575"/>
    </row>
    <row r="1833" spans="1:11" x14ac:dyDescent="0.2">
      <c r="A1833" s="41"/>
      <c r="B1833" s="2"/>
      <c r="C1833" s="835"/>
      <c r="D1833" s="594"/>
      <c r="E1833" s="598"/>
      <c r="F1833" s="598"/>
      <c r="G1833" s="598"/>
      <c r="H1833" s="572"/>
      <c r="I1833" s="599"/>
      <c r="J1833" s="627"/>
    </row>
    <row r="1834" spans="1:11" x14ac:dyDescent="0.2">
      <c r="A1834" s="41" t="s">
        <v>94</v>
      </c>
      <c r="B1834" s="2" t="s">
        <v>1989</v>
      </c>
      <c r="C1834" s="835">
        <v>1</v>
      </c>
      <c r="D1834" s="594" t="s">
        <v>199</v>
      </c>
      <c r="E1834" s="572">
        <v>597.47</v>
      </c>
      <c r="F1834" s="597">
        <v>42.68</v>
      </c>
      <c r="G1834" s="597">
        <v>128.03</v>
      </c>
      <c r="H1834" s="594">
        <v>85.35</v>
      </c>
      <c r="I1834" s="573">
        <f>+E1834+F1834+G1834+H1834</f>
        <v>853.53</v>
      </c>
      <c r="J1834" s="574">
        <f>I1834*C1834</f>
        <v>853.53</v>
      </c>
      <c r="K1834" s="575"/>
    </row>
    <row r="1835" spans="1:11" x14ac:dyDescent="0.2">
      <c r="A1835" s="41"/>
      <c r="B1835" s="2"/>
      <c r="C1835" s="835"/>
      <c r="D1835" s="594"/>
      <c r="E1835" s="598"/>
      <c r="F1835" s="598"/>
      <c r="G1835" s="598"/>
      <c r="H1835" s="572"/>
      <c r="I1835" s="599"/>
      <c r="J1835" s="627"/>
    </row>
    <row r="1836" spans="1:11" x14ac:dyDescent="0.2">
      <c r="A1836" s="41" t="s">
        <v>96</v>
      </c>
      <c r="B1836" s="2" t="s">
        <v>1990</v>
      </c>
      <c r="C1836" s="835">
        <v>1</v>
      </c>
      <c r="D1836" s="594" t="s">
        <v>199</v>
      </c>
      <c r="E1836" s="572">
        <v>2501.4899999999998</v>
      </c>
      <c r="F1836" s="597">
        <v>178.68</v>
      </c>
      <c r="G1836" s="597">
        <v>536.03</v>
      </c>
      <c r="H1836" s="594">
        <v>357.36</v>
      </c>
      <c r="I1836" s="573">
        <f>+E1836+F1836+G1836+H1836</f>
        <v>3573.56</v>
      </c>
      <c r="J1836" s="574">
        <f>I1836*C1836</f>
        <v>3573.56</v>
      </c>
      <c r="K1836" s="575"/>
    </row>
    <row r="1837" spans="1:11" x14ac:dyDescent="0.2">
      <c r="A1837" s="41"/>
      <c r="B1837" s="2"/>
      <c r="C1837" s="835"/>
      <c r="D1837" s="594"/>
      <c r="E1837" s="598"/>
      <c r="F1837" s="598"/>
      <c r="G1837" s="598"/>
      <c r="H1837" s="572"/>
      <c r="I1837" s="599"/>
      <c r="J1837" s="627"/>
    </row>
    <row r="1838" spans="1:11" x14ac:dyDescent="0.2">
      <c r="A1838" s="41" t="s">
        <v>99</v>
      </c>
      <c r="B1838" s="2" t="s">
        <v>1984</v>
      </c>
      <c r="C1838" s="835">
        <v>1</v>
      </c>
      <c r="D1838" s="594" t="s">
        <v>199</v>
      </c>
      <c r="E1838" s="572">
        <v>355.34</v>
      </c>
      <c r="F1838" s="597">
        <v>25.38</v>
      </c>
      <c r="G1838" s="597">
        <v>76.14</v>
      </c>
      <c r="H1838" s="594">
        <v>50.76</v>
      </c>
      <c r="I1838" s="573">
        <f>+E1838+F1838+G1838+H1838</f>
        <v>507.62</v>
      </c>
      <c r="J1838" s="574">
        <f>I1838*C1838</f>
        <v>507.62</v>
      </c>
      <c r="K1838" s="575"/>
    </row>
    <row r="1839" spans="1:11" x14ac:dyDescent="0.2">
      <c r="A1839" s="41"/>
      <c r="B1839" s="2"/>
      <c r="C1839" s="835"/>
      <c r="D1839" s="594"/>
      <c r="E1839" s="598"/>
      <c r="F1839" s="598"/>
      <c r="G1839" s="598"/>
      <c r="H1839" s="572"/>
      <c r="I1839" s="599"/>
      <c r="J1839" s="627"/>
    </row>
    <row r="1840" spans="1:11" x14ac:dyDescent="0.2">
      <c r="A1840" s="41"/>
      <c r="B1840" s="30" t="s">
        <v>1991</v>
      </c>
      <c r="C1840" s="835"/>
      <c r="D1840" s="594"/>
      <c r="E1840" s="598"/>
      <c r="F1840" s="598"/>
      <c r="G1840" s="598"/>
      <c r="H1840" s="572"/>
      <c r="I1840" s="599"/>
      <c r="J1840" s="627"/>
    </row>
    <row r="1841" spans="1:11" x14ac:dyDescent="0.2">
      <c r="A1841" s="41"/>
      <c r="B1841" s="2"/>
      <c r="C1841" s="835"/>
      <c r="D1841" s="594"/>
      <c r="E1841" s="598"/>
      <c r="F1841" s="598"/>
      <c r="G1841" s="598"/>
      <c r="H1841" s="572"/>
      <c r="I1841" s="599"/>
      <c r="J1841" s="627"/>
    </row>
    <row r="1842" spans="1:11" x14ac:dyDescent="0.2">
      <c r="A1842" s="41" t="s">
        <v>101</v>
      </c>
      <c r="B1842" s="2" t="s">
        <v>1992</v>
      </c>
      <c r="C1842" s="835">
        <v>1</v>
      </c>
      <c r="D1842" s="594" t="s">
        <v>199</v>
      </c>
      <c r="E1842" s="572">
        <v>67.540000000000006</v>
      </c>
      <c r="F1842" s="597">
        <v>4.82</v>
      </c>
      <c r="G1842" s="597">
        <v>14.47</v>
      </c>
      <c r="H1842" s="594">
        <v>9.65</v>
      </c>
      <c r="I1842" s="573">
        <f>+E1842+F1842+G1842+H1842</f>
        <v>96.48</v>
      </c>
      <c r="J1842" s="574">
        <f>I1842*C1842</f>
        <v>96.48</v>
      </c>
      <c r="K1842" s="575"/>
    </row>
    <row r="1843" spans="1:11" x14ac:dyDescent="0.2">
      <c r="A1843" s="41"/>
      <c r="B1843" s="2"/>
      <c r="C1843" s="835"/>
      <c r="D1843" s="594"/>
      <c r="E1843" s="598"/>
      <c r="F1843" s="598"/>
      <c r="G1843" s="598"/>
      <c r="H1843" s="572"/>
      <c r="I1843" s="599"/>
      <c r="J1843" s="627"/>
    </row>
    <row r="1844" spans="1:11" x14ac:dyDescent="0.2">
      <c r="A1844" s="41"/>
      <c r="B1844" s="2"/>
      <c r="C1844" s="835"/>
      <c r="D1844" s="594"/>
      <c r="E1844" s="598"/>
      <c r="F1844" s="598"/>
      <c r="G1844" s="598"/>
      <c r="H1844" s="572"/>
      <c r="I1844" s="599"/>
      <c r="J1844" s="627"/>
    </row>
    <row r="1845" spans="1:11" ht="4.5" customHeight="1" x14ac:dyDescent="0.2">
      <c r="A1845" s="41"/>
      <c r="B1845" s="2"/>
      <c r="C1845" s="835"/>
      <c r="D1845" s="594"/>
      <c r="E1845" s="598"/>
      <c r="F1845" s="598"/>
      <c r="G1845" s="598"/>
      <c r="H1845" s="572"/>
      <c r="I1845" s="599"/>
      <c r="J1845" s="627"/>
    </row>
    <row r="1846" spans="1:11" ht="4.5" customHeight="1" x14ac:dyDescent="0.2">
      <c r="A1846" s="41"/>
      <c r="B1846" s="2"/>
      <c r="C1846" s="835"/>
      <c r="D1846" s="594"/>
      <c r="E1846" s="598"/>
      <c r="F1846" s="598"/>
      <c r="G1846" s="598"/>
      <c r="H1846" s="572"/>
      <c r="I1846" s="599"/>
      <c r="J1846" s="627"/>
    </row>
    <row r="1847" spans="1:11" ht="4.5" customHeight="1" x14ac:dyDescent="0.2">
      <c r="A1847" s="41"/>
      <c r="B1847" s="2"/>
      <c r="C1847" s="835"/>
      <c r="D1847" s="594"/>
      <c r="E1847" s="598"/>
      <c r="F1847" s="598"/>
      <c r="G1847" s="598"/>
      <c r="H1847" s="572"/>
      <c r="I1847" s="599"/>
      <c r="J1847" s="627"/>
    </row>
    <row r="1848" spans="1:11" x14ac:dyDescent="0.2">
      <c r="A1848" s="41"/>
      <c r="B1848" s="2"/>
      <c r="C1848" s="835"/>
      <c r="D1848" s="594"/>
      <c r="E1848" s="598"/>
      <c r="F1848" s="598"/>
      <c r="G1848" s="598"/>
      <c r="H1848" s="572"/>
      <c r="I1848" s="599"/>
      <c r="J1848" s="627"/>
    </row>
    <row r="1849" spans="1:11" ht="17.25" customHeight="1" x14ac:dyDescent="0.2">
      <c r="A1849" s="41"/>
      <c r="B1849" s="2"/>
      <c r="C1849" s="835"/>
      <c r="D1849" s="594"/>
      <c r="E1849" s="598"/>
      <c r="F1849" s="598"/>
      <c r="G1849" s="598"/>
      <c r="H1849" s="572"/>
      <c r="I1849" s="599"/>
      <c r="J1849" s="627"/>
    </row>
    <row r="1850" spans="1:11" ht="15.75" thickBot="1" x14ac:dyDescent="0.3">
      <c r="A1850" s="291"/>
      <c r="B1850" s="32" t="s">
        <v>111</v>
      </c>
      <c r="C1850" s="836"/>
      <c r="D1850" s="601"/>
      <c r="E1850" s="602"/>
      <c r="F1850" s="602"/>
      <c r="G1850" s="602"/>
      <c r="H1850" s="603"/>
      <c r="I1850" s="604"/>
      <c r="J1850" s="604">
        <f>SUM(J1816:J1848)</f>
        <v>8428.35</v>
      </c>
      <c r="K1850" s="577">
        <v>50</v>
      </c>
    </row>
    <row r="1851" spans="1:11" ht="15" thickTop="1" x14ac:dyDescent="0.2">
      <c r="A1851" s="41"/>
      <c r="B1851" s="2"/>
      <c r="C1851" s="835"/>
      <c r="D1851" s="594"/>
      <c r="E1851" s="598"/>
      <c r="F1851" s="598"/>
      <c r="G1851" s="598"/>
      <c r="H1851" s="572"/>
      <c r="I1851" s="599"/>
      <c r="J1851" s="627"/>
    </row>
    <row r="1852" spans="1:11" ht="18" customHeight="1" x14ac:dyDescent="0.25">
      <c r="A1852" s="313"/>
      <c r="B1852" s="287" t="s">
        <v>1918</v>
      </c>
      <c r="C1852" s="834"/>
      <c r="D1852" s="621"/>
      <c r="E1852" s="624"/>
      <c r="F1852" s="624"/>
      <c r="G1852" s="624"/>
      <c r="H1852" s="623"/>
      <c r="I1852" s="625"/>
      <c r="J1852" s="626"/>
    </row>
    <row r="1853" spans="1:11" x14ac:dyDescent="0.2">
      <c r="A1853" s="41"/>
      <c r="B1853" s="2"/>
      <c r="C1853" s="835"/>
      <c r="D1853" s="594"/>
      <c r="E1853" s="598"/>
      <c r="F1853" s="598"/>
      <c r="G1853" s="598"/>
      <c r="H1853" s="572"/>
      <c r="I1853" s="599"/>
      <c r="J1853" s="627"/>
    </row>
    <row r="1854" spans="1:11" ht="59.25" customHeight="1" x14ac:dyDescent="0.25">
      <c r="A1854" s="69"/>
      <c r="B1854" s="30" t="s">
        <v>3783</v>
      </c>
      <c r="C1854" s="834"/>
      <c r="D1854" s="621"/>
      <c r="E1854" s="624"/>
      <c r="F1854" s="624"/>
      <c r="G1854" s="624"/>
      <c r="H1854" s="623"/>
      <c r="I1854" s="625"/>
      <c r="J1854" s="626"/>
    </row>
    <row r="1855" spans="1:11" ht="15" x14ac:dyDescent="0.25">
      <c r="A1855" s="69"/>
      <c r="B1855" s="67"/>
      <c r="C1855" s="834"/>
      <c r="D1855" s="621"/>
      <c r="E1855" s="624"/>
      <c r="F1855" s="624"/>
      <c r="G1855" s="624"/>
      <c r="H1855" s="623"/>
      <c r="I1855" s="625"/>
      <c r="J1855" s="626"/>
    </row>
    <row r="1856" spans="1:11" x14ac:dyDescent="0.2">
      <c r="A1856" s="41"/>
      <c r="B1856" s="30" t="s">
        <v>1993</v>
      </c>
      <c r="C1856" s="835"/>
      <c r="D1856" s="594"/>
      <c r="E1856" s="598"/>
      <c r="F1856" s="598"/>
      <c r="G1856" s="598"/>
      <c r="H1856" s="572"/>
      <c r="I1856" s="599"/>
      <c r="J1856" s="627"/>
    </row>
    <row r="1857" spans="1:11" x14ac:dyDescent="0.2">
      <c r="A1857" s="41"/>
      <c r="B1857" s="2"/>
      <c r="C1857" s="835"/>
      <c r="D1857" s="594"/>
      <c r="E1857" s="598"/>
      <c r="F1857" s="598"/>
      <c r="G1857" s="598"/>
      <c r="H1857" s="572"/>
      <c r="I1857" s="599"/>
      <c r="J1857" s="627"/>
    </row>
    <row r="1858" spans="1:11" x14ac:dyDescent="0.2">
      <c r="A1858" s="41" t="s">
        <v>77</v>
      </c>
      <c r="B1858" s="2" t="s">
        <v>1994</v>
      </c>
      <c r="C1858" s="835">
        <v>1</v>
      </c>
      <c r="D1858" s="594" t="s">
        <v>199</v>
      </c>
      <c r="E1858" s="572">
        <v>69.19</v>
      </c>
      <c r="F1858" s="597">
        <v>4.9400000000000004</v>
      </c>
      <c r="G1858" s="597">
        <v>14.83</v>
      </c>
      <c r="H1858" s="594">
        <v>9.8800000000000008</v>
      </c>
      <c r="I1858" s="573">
        <f>+E1858+F1858+G1858+H1858</f>
        <v>98.84</v>
      </c>
      <c r="J1858" s="574">
        <f>I1858*C1858</f>
        <v>98.84</v>
      </c>
      <c r="K1858" s="575"/>
    </row>
    <row r="1859" spans="1:11" x14ac:dyDescent="0.2">
      <c r="A1859" s="41"/>
      <c r="B1859" s="2"/>
      <c r="C1859" s="835"/>
      <c r="D1859" s="594"/>
      <c r="E1859" s="598"/>
      <c r="F1859" s="598"/>
      <c r="G1859" s="598"/>
      <c r="H1859" s="572"/>
      <c r="I1859" s="599"/>
      <c r="J1859" s="627"/>
    </row>
    <row r="1860" spans="1:11" x14ac:dyDescent="0.2">
      <c r="A1860" s="41" t="s">
        <v>78</v>
      </c>
      <c r="B1860" s="2" t="s">
        <v>1995</v>
      </c>
      <c r="C1860" s="835">
        <v>1</v>
      </c>
      <c r="D1860" s="594" t="s">
        <v>199</v>
      </c>
      <c r="E1860" s="572">
        <v>168.24</v>
      </c>
      <c r="F1860" s="597">
        <v>12.02</v>
      </c>
      <c r="G1860" s="597">
        <v>36.049999999999997</v>
      </c>
      <c r="H1860" s="594">
        <v>24.03</v>
      </c>
      <c r="I1860" s="573">
        <f>+E1860+F1860+G1860+H1860</f>
        <v>240.34</v>
      </c>
      <c r="J1860" s="574">
        <f>I1860*C1860</f>
        <v>240.34</v>
      </c>
      <c r="K1860" s="575"/>
    </row>
    <row r="1861" spans="1:11" x14ac:dyDescent="0.2">
      <c r="A1861" s="41"/>
      <c r="B1861" s="2"/>
      <c r="C1861" s="835"/>
      <c r="D1861" s="594"/>
      <c r="E1861" s="598"/>
      <c r="F1861" s="598"/>
      <c r="G1861" s="598"/>
      <c r="H1861" s="572"/>
      <c r="I1861" s="599"/>
      <c r="J1861" s="627"/>
    </row>
    <row r="1862" spans="1:11" x14ac:dyDescent="0.2">
      <c r="A1862" s="41" t="s">
        <v>79</v>
      </c>
      <c r="B1862" s="2" t="s">
        <v>1996</v>
      </c>
      <c r="C1862" s="835">
        <v>1</v>
      </c>
      <c r="D1862" s="594" t="s">
        <v>199</v>
      </c>
      <c r="E1862" s="572">
        <v>183.65</v>
      </c>
      <c r="F1862" s="597">
        <v>13.12</v>
      </c>
      <c r="G1862" s="597">
        <v>39.35</v>
      </c>
      <c r="H1862" s="594">
        <v>26.24</v>
      </c>
      <c r="I1862" s="573">
        <f>+E1862+F1862+G1862+H1862</f>
        <v>262.36</v>
      </c>
      <c r="J1862" s="574">
        <f>I1862*C1862</f>
        <v>262.36</v>
      </c>
      <c r="K1862" s="575"/>
    </row>
    <row r="1863" spans="1:11" x14ac:dyDescent="0.2">
      <c r="A1863" s="41"/>
      <c r="B1863" s="2"/>
      <c r="C1863" s="835"/>
      <c r="D1863" s="594"/>
      <c r="E1863" s="598"/>
      <c r="F1863" s="598"/>
      <c r="G1863" s="598"/>
      <c r="H1863" s="572"/>
      <c r="I1863" s="599"/>
      <c r="J1863" s="627"/>
    </row>
    <row r="1864" spans="1:11" x14ac:dyDescent="0.2">
      <c r="A1864" s="41" t="s">
        <v>80</v>
      </c>
      <c r="B1864" s="2" t="s">
        <v>1997</v>
      </c>
      <c r="C1864" s="835">
        <v>1</v>
      </c>
      <c r="D1864" s="594" t="s">
        <v>199</v>
      </c>
      <c r="E1864" s="572">
        <v>685.52</v>
      </c>
      <c r="F1864" s="597">
        <v>48.97</v>
      </c>
      <c r="G1864" s="597">
        <v>146.9</v>
      </c>
      <c r="H1864" s="594">
        <v>97.93</v>
      </c>
      <c r="I1864" s="573">
        <f>+E1864+F1864+G1864+H1864</f>
        <v>979.32</v>
      </c>
      <c r="J1864" s="574">
        <f>I1864*C1864</f>
        <v>979.32</v>
      </c>
      <c r="K1864" s="575"/>
    </row>
    <row r="1865" spans="1:11" x14ac:dyDescent="0.2">
      <c r="A1865" s="41"/>
      <c r="B1865" s="2"/>
      <c r="C1865" s="835"/>
      <c r="D1865" s="594"/>
      <c r="E1865" s="598"/>
      <c r="F1865" s="598"/>
      <c r="G1865" s="598"/>
      <c r="H1865" s="572"/>
      <c r="I1865" s="599"/>
      <c r="J1865" s="627"/>
    </row>
    <row r="1866" spans="1:11" x14ac:dyDescent="0.2">
      <c r="A1866" s="41" t="s">
        <v>81</v>
      </c>
      <c r="B1866" s="2" t="s">
        <v>1998</v>
      </c>
      <c r="C1866" s="835">
        <v>1</v>
      </c>
      <c r="D1866" s="594" t="s">
        <v>199</v>
      </c>
      <c r="E1866" s="572">
        <v>413.12</v>
      </c>
      <c r="F1866" s="597">
        <v>29.51</v>
      </c>
      <c r="G1866" s="597">
        <v>88.53</v>
      </c>
      <c r="H1866" s="594">
        <v>59.02</v>
      </c>
      <c r="I1866" s="573">
        <f>+E1866+F1866+G1866+H1866</f>
        <v>590.17999999999995</v>
      </c>
      <c r="J1866" s="574">
        <f>I1866*C1866</f>
        <v>590.17999999999995</v>
      </c>
      <c r="K1866" s="575"/>
    </row>
    <row r="1867" spans="1:11" x14ac:dyDescent="0.2">
      <c r="A1867" s="41"/>
      <c r="B1867" s="2"/>
      <c r="C1867" s="835"/>
      <c r="D1867" s="594"/>
      <c r="E1867" s="598"/>
      <c r="F1867" s="598"/>
      <c r="G1867" s="598"/>
      <c r="H1867" s="572"/>
      <c r="I1867" s="599"/>
      <c r="J1867" s="627"/>
    </row>
    <row r="1868" spans="1:11" x14ac:dyDescent="0.2">
      <c r="A1868" s="41" t="s">
        <v>92</v>
      </c>
      <c r="B1868" s="2" t="s">
        <v>1999</v>
      </c>
      <c r="C1868" s="835">
        <v>4</v>
      </c>
      <c r="D1868" s="594" t="s">
        <v>199</v>
      </c>
      <c r="E1868" s="572">
        <v>61.66</v>
      </c>
      <c r="F1868" s="597">
        <v>4.4000000000000004</v>
      </c>
      <c r="G1868" s="597">
        <v>13.21</v>
      </c>
      <c r="H1868" s="594">
        <v>8.81</v>
      </c>
      <c r="I1868" s="573">
        <f>+E1868+F1868+G1868+H1868</f>
        <v>88.08</v>
      </c>
      <c r="J1868" s="574">
        <f>I1868*C1868</f>
        <v>352.32</v>
      </c>
      <c r="K1868" s="575"/>
    </row>
    <row r="1869" spans="1:11" x14ac:dyDescent="0.2">
      <c r="A1869" s="41"/>
      <c r="B1869" s="2"/>
      <c r="C1869" s="835"/>
      <c r="D1869" s="594"/>
      <c r="E1869" s="598"/>
      <c r="F1869" s="598"/>
      <c r="G1869" s="598"/>
      <c r="H1869" s="572"/>
      <c r="I1869" s="599"/>
      <c r="J1869" s="627"/>
    </row>
    <row r="1870" spans="1:11" x14ac:dyDescent="0.2">
      <c r="A1870" s="41" t="s">
        <v>94</v>
      </c>
      <c r="B1870" s="2" t="s">
        <v>2000</v>
      </c>
      <c r="C1870" s="835">
        <v>1</v>
      </c>
      <c r="D1870" s="594" t="s">
        <v>199</v>
      </c>
      <c r="E1870" s="572">
        <v>905.63</v>
      </c>
      <c r="F1870" s="597">
        <v>64.69</v>
      </c>
      <c r="G1870" s="597">
        <v>194.06</v>
      </c>
      <c r="H1870" s="594">
        <v>129.38</v>
      </c>
      <c r="I1870" s="573">
        <f>+E1870+F1870+G1870+H1870</f>
        <v>1293.76</v>
      </c>
      <c r="J1870" s="574">
        <f>I1870*C1870</f>
        <v>1293.76</v>
      </c>
      <c r="K1870" s="575"/>
    </row>
    <row r="1871" spans="1:11" x14ac:dyDescent="0.2">
      <c r="A1871" s="41"/>
      <c r="B1871" s="2"/>
      <c r="C1871" s="835"/>
      <c r="D1871" s="594"/>
      <c r="E1871" s="598"/>
      <c r="F1871" s="598"/>
      <c r="G1871" s="598"/>
      <c r="H1871" s="572"/>
      <c r="I1871" s="599"/>
      <c r="J1871" s="627"/>
    </row>
    <row r="1872" spans="1:11" x14ac:dyDescent="0.2">
      <c r="A1872" s="41" t="s">
        <v>96</v>
      </c>
      <c r="B1872" s="2" t="s">
        <v>2001</v>
      </c>
      <c r="C1872" s="835">
        <v>1</v>
      </c>
      <c r="D1872" s="594" t="s">
        <v>199</v>
      </c>
      <c r="E1872" s="572">
        <v>758.15</v>
      </c>
      <c r="F1872" s="597">
        <v>54.15</v>
      </c>
      <c r="G1872" s="597">
        <v>162.46</v>
      </c>
      <c r="H1872" s="594">
        <v>108.31</v>
      </c>
      <c r="I1872" s="573">
        <f>+E1872+F1872+G1872+H1872</f>
        <v>1083.07</v>
      </c>
      <c r="J1872" s="574">
        <f>I1872*C1872</f>
        <v>1083.07</v>
      </c>
      <c r="K1872" s="575"/>
    </row>
    <row r="1873" spans="1:11" x14ac:dyDescent="0.2">
      <c r="A1873" s="41"/>
      <c r="B1873" s="2"/>
      <c r="C1873" s="835"/>
      <c r="D1873" s="594"/>
      <c r="E1873" s="598"/>
      <c r="F1873" s="598"/>
      <c r="G1873" s="598"/>
      <c r="H1873" s="572"/>
      <c r="I1873" s="599"/>
      <c r="J1873" s="627"/>
    </row>
    <row r="1874" spans="1:11" x14ac:dyDescent="0.2">
      <c r="A1874" s="41" t="s">
        <v>99</v>
      </c>
      <c r="B1874" s="2" t="s">
        <v>2002</v>
      </c>
      <c r="C1874" s="835">
        <v>1</v>
      </c>
      <c r="D1874" s="594" t="s">
        <v>199</v>
      </c>
      <c r="E1874" s="572">
        <v>1345.87</v>
      </c>
      <c r="F1874" s="597">
        <v>96.13</v>
      </c>
      <c r="G1874" s="597">
        <v>288.39999999999998</v>
      </c>
      <c r="H1874" s="594">
        <v>192.27</v>
      </c>
      <c r="I1874" s="573">
        <f>+E1874+F1874+G1874+H1874</f>
        <v>1922.67</v>
      </c>
      <c r="J1874" s="574">
        <f>I1874*C1874</f>
        <v>1922.67</v>
      </c>
      <c r="K1874" s="575"/>
    </row>
    <row r="1875" spans="1:11" x14ac:dyDescent="0.2">
      <c r="A1875" s="41"/>
      <c r="B1875" s="2"/>
      <c r="C1875" s="835"/>
      <c r="D1875" s="594"/>
      <c r="E1875" s="598"/>
      <c r="F1875" s="598"/>
      <c r="G1875" s="598"/>
      <c r="H1875" s="572"/>
      <c r="I1875" s="599"/>
      <c r="J1875" s="627"/>
    </row>
    <row r="1876" spans="1:11" x14ac:dyDescent="0.2">
      <c r="A1876" s="41" t="s">
        <v>101</v>
      </c>
      <c r="B1876" s="2" t="s">
        <v>2003</v>
      </c>
      <c r="C1876" s="835">
        <v>1</v>
      </c>
      <c r="D1876" s="594" t="s">
        <v>199</v>
      </c>
      <c r="E1876" s="572">
        <v>5307.99</v>
      </c>
      <c r="F1876" s="597">
        <v>379.14</v>
      </c>
      <c r="G1876" s="597">
        <v>1137.43</v>
      </c>
      <c r="H1876" s="594">
        <v>758.28</v>
      </c>
      <c r="I1876" s="573">
        <f>+E1876+F1876+G1876+H1876</f>
        <v>7582.84</v>
      </c>
      <c r="J1876" s="574">
        <f>I1876*C1876</f>
        <v>7582.84</v>
      </c>
      <c r="K1876" s="575"/>
    </row>
    <row r="1877" spans="1:11" x14ac:dyDescent="0.2">
      <c r="A1877" s="41"/>
      <c r="B1877" s="2"/>
      <c r="C1877" s="835"/>
      <c r="D1877" s="594"/>
      <c r="E1877" s="598"/>
      <c r="F1877" s="598"/>
      <c r="G1877" s="598"/>
      <c r="H1877" s="572"/>
      <c r="I1877" s="599"/>
      <c r="J1877" s="627"/>
    </row>
    <row r="1878" spans="1:11" x14ac:dyDescent="0.2">
      <c r="A1878" s="41" t="s">
        <v>103</v>
      </c>
      <c r="B1878" s="2" t="s">
        <v>2004</v>
      </c>
      <c r="C1878" s="835">
        <v>1</v>
      </c>
      <c r="D1878" s="594" t="s">
        <v>199</v>
      </c>
      <c r="E1878" s="572">
        <v>1985.31</v>
      </c>
      <c r="F1878" s="597">
        <v>141.81</v>
      </c>
      <c r="G1878" s="597">
        <v>425.42</v>
      </c>
      <c r="H1878" s="594">
        <v>283.62</v>
      </c>
      <c r="I1878" s="573">
        <f>+E1878+F1878+G1878+H1878</f>
        <v>2836.16</v>
      </c>
      <c r="J1878" s="574">
        <f>I1878*C1878</f>
        <v>2836.16</v>
      </c>
      <c r="K1878" s="575"/>
    </row>
    <row r="1879" spans="1:11" x14ac:dyDescent="0.2">
      <c r="A1879" s="41"/>
      <c r="B1879" s="2"/>
      <c r="C1879" s="835"/>
      <c r="D1879" s="594"/>
      <c r="E1879" s="598"/>
      <c r="F1879" s="598"/>
      <c r="G1879" s="598"/>
      <c r="H1879" s="572"/>
      <c r="I1879" s="599"/>
      <c r="J1879" s="627"/>
    </row>
    <row r="1880" spans="1:11" x14ac:dyDescent="0.2">
      <c r="A1880" s="41"/>
      <c r="B1880" s="2"/>
      <c r="C1880" s="835"/>
      <c r="D1880" s="594"/>
      <c r="E1880" s="598"/>
      <c r="F1880" s="598"/>
      <c r="G1880" s="598"/>
      <c r="H1880" s="572"/>
      <c r="I1880" s="599"/>
      <c r="J1880" s="627"/>
    </row>
    <row r="1881" spans="1:11" ht="4.5" customHeight="1" x14ac:dyDescent="0.2">
      <c r="A1881" s="41"/>
      <c r="B1881" s="2"/>
      <c r="C1881" s="835"/>
      <c r="D1881" s="594"/>
      <c r="E1881" s="598"/>
      <c r="F1881" s="598"/>
      <c r="G1881" s="598"/>
      <c r="H1881" s="572"/>
      <c r="I1881" s="599"/>
      <c r="J1881" s="627"/>
    </row>
    <row r="1882" spans="1:11" ht="4.5" customHeight="1" x14ac:dyDescent="0.2">
      <c r="A1882" s="41"/>
      <c r="B1882" s="2"/>
      <c r="C1882" s="835"/>
      <c r="D1882" s="594"/>
      <c r="E1882" s="598"/>
      <c r="F1882" s="598"/>
      <c r="G1882" s="598"/>
      <c r="H1882" s="572"/>
      <c r="I1882" s="599"/>
      <c r="J1882" s="627"/>
    </row>
    <row r="1883" spans="1:11" ht="4.5" customHeight="1" x14ac:dyDescent="0.2">
      <c r="A1883" s="41"/>
      <c r="B1883" s="2"/>
      <c r="C1883" s="835"/>
      <c r="D1883" s="594"/>
      <c r="E1883" s="598"/>
      <c r="F1883" s="598"/>
      <c r="G1883" s="598"/>
      <c r="H1883" s="572"/>
      <c r="I1883" s="599"/>
      <c r="J1883" s="627"/>
    </row>
    <row r="1884" spans="1:11" x14ac:dyDescent="0.2">
      <c r="A1884" s="41"/>
      <c r="B1884" s="2"/>
      <c r="C1884" s="835"/>
      <c r="D1884" s="594"/>
      <c r="E1884" s="598"/>
      <c r="F1884" s="598"/>
      <c r="G1884" s="598"/>
      <c r="H1884" s="572"/>
      <c r="I1884" s="599"/>
      <c r="J1884" s="627"/>
    </row>
    <row r="1885" spans="1:11" ht="15.75" customHeight="1" x14ac:dyDescent="0.2">
      <c r="A1885" s="41"/>
      <c r="B1885" s="2"/>
      <c r="C1885" s="835"/>
      <c r="D1885" s="594"/>
      <c r="E1885" s="598"/>
      <c r="F1885" s="598"/>
      <c r="G1885" s="598"/>
      <c r="H1885" s="572"/>
      <c r="I1885" s="599"/>
      <c r="J1885" s="627"/>
    </row>
    <row r="1886" spans="1:11" ht="15.75" thickBot="1" x14ac:dyDescent="0.3">
      <c r="A1886" s="291"/>
      <c r="B1886" s="32" t="s">
        <v>111</v>
      </c>
      <c r="C1886" s="836"/>
      <c r="D1886" s="601"/>
      <c r="E1886" s="602"/>
      <c r="F1886" s="602"/>
      <c r="G1886" s="602"/>
      <c r="H1886" s="603"/>
      <c r="I1886" s="604"/>
      <c r="J1886" s="604">
        <f>SUM(J1852:J1884)</f>
        <v>17241.86</v>
      </c>
      <c r="K1886" s="577">
        <v>51</v>
      </c>
    </row>
    <row r="1887" spans="1:11" ht="15.75" thickTop="1" x14ac:dyDescent="0.25">
      <c r="A1887" s="313"/>
      <c r="B1887" s="67"/>
      <c r="C1887" s="834"/>
      <c r="D1887" s="621"/>
      <c r="E1887" s="624"/>
      <c r="F1887" s="624"/>
      <c r="G1887" s="624"/>
      <c r="H1887" s="623"/>
      <c r="I1887" s="625"/>
      <c r="J1887" s="626"/>
    </row>
    <row r="1888" spans="1:11" ht="30" x14ac:dyDescent="0.25">
      <c r="A1888" s="313"/>
      <c r="B1888" s="287" t="s">
        <v>2005</v>
      </c>
      <c r="C1888" s="834"/>
      <c r="D1888" s="621"/>
      <c r="E1888" s="624"/>
      <c r="F1888" s="624"/>
      <c r="G1888" s="624"/>
      <c r="H1888" s="623"/>
      <c r="I1888" s="625"/>
      <c r="J1888" s="626"/>
    </row>
    <row r="1889" spans="1:11" ht="15" x14ac:dyDescent="0.25">
      <c r="A1889" s="41"/>
      <c r="B1889" s="2"/>
      <c r="C1889" s="834"/>
      <c r="D1889" s="621"/>
      <c r="E1889" s="624"/>
      <c r="F1889" s="624"/>
      <c r="G1889" s="624"/>
      <c r="H1889" s="623"/>
      <c r="I1889" s="625"/>
      <c r="J1889" s="626"/>
    </row>
    <row r="1890" spans="1:11" ht="102" customHeight="1" x14ac:dyDescent="0.25">
      <c r="A1890" s="41"/>
      <c r="B1890" s="30" t="s">
        <v>3784</v>
      </c>
      <c r="C1890" s="834"/>
      <c r="D1890" s="621"/>
      <c r="E1890" s="624"/>
      <c r="F1890" s="624"/>
      <c r="G1890" s="624"/>
      <c r="H1890" s="623"/>
      <c r="I1890" s="625"/>
      <c r="J1890" s="626"/>
    </row>
    <row r="1891" spans="1:11" ht="15" x14ac:dyDescent="0.25">
      <c r="A1891" s="41"/>
      <c r="B1891" s="2"/>
      <c r="C1891" s="834"/>
      <c r="D1891" s="621"/>
      <c r="E1891" s="624"/>
      <c r="F1891" s="624"/>
      <c r="G1891" s="624"/>
      <c r="H1891" s="623"/>
      <c r="I1891" s="625"/>
      <c r="J1891" s="626"/>
    </row>
    <row r="1892" spans="1:11" ht="15" x14ac:dyDescent="0.25">
      <c r="A1892" s="41"/>
      <c r="B1892" s="30" t="s">
        <v>2006</v>
      </c>
      <c r="C1892" s="834"/>
      <c r="D1892" s="621"/>
      <c r="E1892" s="624"/>
      <c r="F1892" s="624"/>
      <c r="G1892" s="624"/>
      <c r="H1892" s="623"/>
      <c r="I1892" s="625"/>
      <c r="J1892" s="626"/>
    </row>
    <row r="1893" spans="1:11" ht="15" x14ac:dyDescent="0.25">
      <c r="A1893" s="41"/>
      <c r="B1893" s="30"/>
      <c r="C1893" s="834"/>
      <c r="D1893" s="621"/>
      <c r="E1893" s="624"/>
      <c r="F1893" s="624"/>
      <c r="G1893" s="624"/>
      <c r="H1893" s="623"/>
      <c r="I1893" s="625"/>
      <c r="J1893" s="626"/>
    </row>
    <row r="1894" spans="1:11" ht="28.5" x14ac:dyDescent="0.2">
      <c r="A1894" s="313" t="s">
        <v>77</v>
      </c>
      <c r="B1894" s="70" t="s">
        <v>2007</v>
      </c>
      <c r="C1894" s="844">
        <v>1</v>
      </c>
      <c r="D1894" s="594" t="s">
        <v>199</v>
      </c>
      <c r="E1894" s="572">
        <v>11501.2</v>
      </c>
      <c r="F1894" s="597">
        <v>821.51</v>
      </c>
      <c r="G1894" s="597">
        <v>2464.54</v>
      </c>
      <c r="H1894" s="594">
        <v>1643.03</v>
      </c>
      <c r="I1894" s="573">
        <f>+E1894+F1894+G1894+H1894</f>
        <v>16430.28</v>
      </c>
      <c r="J1894" s="574">
        <f>I1894*C1894</f>
        <v>16430.28</v>
      </c>
      <c r="K1894" s="575"/>
    </row>
    <row r="1895" spans="1:11" ht="15" x14ac:dyDescent="0.25">
      <c r="A1895" s="313"/>
      <c r="B1895" s="70"/>
      <c r="C1895" s="844"/>
      <c r="D1895" s="653"/>
      <c r="E1895" s="624"/>
      <c r="F1895" s="624"/>
      <c r="G1895" s="624"/>
      <c r="H1895" s="623"/>
      <c r="I1895" s="625"/>
      <c r="J1895" s="626"/>
    </row>
    <row r="1896" spans="1:11" s="3" customFormat="1" ht="28.5" x14ac:dyDescent="0.2">
      <c r="A1896" s="313" t="s">
        <v>78</v>
      </c>
      <c r="B1896" s="70" t="s">
        <v>2008</v>
      </c>
      <c r="C1896" s="844">
        <v>1</v>
      </c>
      <c r="D1896" s="594" t="s">
        <v>199</v>
      </c>
      <c r="E1896" s="572">
        <v>12578.4</v>
      </c>
      <c r="F1896" s="597">
        <v>898.46</v>
      </c>
      <c r="G1896" s="597">
        <v>2695.37</v>
      </c>
      <c r="H1896" s="594">
        <v>1796.91</v>
      </c>
      <c r="I1896" s="573">
        <f>+E1896+F1896+G1896+H1896</f>
        <v>17969.14</v>
      </c>
      <c r="J1896" s="574">
        <f>I1896*C1896</f>
        <v>17969.14</v>
      </c>
      <c r="K1896" s="575"/>
    </row>
    <row r="1897" spans="1:11" s="3" customFormat="1" ht="15" x14ac:dyDescent="0.25">
      <c r="A1897" s="313"/>
      <c r="B1897" s="70"/>
      <c r="C1897" s="844"/>
      <c r="D1897" s="653"/>
      <c r="E1897" s="624"/>
      <c r="F1897" s="624"/>
      <c r="G1897" s="624"/>
      <c r="H1897" s="623"/>
      <c r="I1897" s="625"/>
      <c r="J1897" s="626"/>
      <c r="K1897" s="652"/>
    </row>
    <row r="1898" spans="1:11" s="3" customFormat="1" ht="28.5" x14ac:dyDescent="0.2">
      <c r="A1898" s="313" t="s">
        <v>79</v>
      </c>
      <c r="B1898" s="70" t="s">
        <v>2009</v>
      </c>
      <c r="C1898" s="844">
        <v>1</v>
      </c>
      <c r="D1898" s="594" t="s">
        <v>199</v>
      </c>
      <c r="E1898" s="572">
        <v>11704.31</v>
      </c>
      <c r="F1898" s="597">
        <v>836.02</v>
      </c>
      <c r="G1898" s="597">
        <v>2508.0700000000002</v>
      </c>
      <c r="H1898" s="594">
        <v>1672.04</v>
      </c>
      <c r="I1898" s="573">
        <f>+E1898+F1898+G1898+H1898</f>
        <v>16720.439999999999</v>
      </c>
      <c r="J1898" s="574">
        <f>I1898*C1898</f>
        <v>16720.439999999999</v>
      </c>
      <c r="K1898" s="575"/>
    </row>
    <row r="1899" spans="1:11" s="3" customFormat="1" ht="15" x14ac:dyDescent="0.25">
      <c r="A1899" s="313"/>
      <c r="B1899" s="70"/>
      <c r="C1899" s="844"/>
      <c r="D1899" s="653"/>
      <c r="E1899" s="624"/>
      <c r="F1899" s="624"/>
      <c r="G1899" s="624"/>
      <c r="H1899" s="623"/>
      <c r="I1899" s="625"/>
      <c r="J1899" s="626"/>
      <c r="K1899" s="652"/>
    </row>
    <row r="1900" spans="1:11" s="3" customFormat="1" ht="28.5" x14ac:dyDescent="0.2">
      <c r="A1900" s="313" t="s">
        <v>80</v>
      </c>
      <c r="B1900" s="70" t="s">
        <v>2010</v>
      </c>
      <c r="C1900" s="844">
        <v>1</v>
      </c>
      <c r="D1900" s="594" t="s">
        <v>199</v>
      </c>
      <c r="E1900" s="572">
        <v>17832.990000000002</v>
      </c>
      <c r="F1900" s="597">
        <v>1273.79</v>
      </c>
      <c r="G1900" s="597">
        <v>3821.36</v>
      </c>
      <c r="H1900" s="594">
        <v>2547.5700000000002</v>
      </c>
      <c r="I1900" s="573">
        <f>+E1900+F1900+G1900+H1900</f>
        <v>25475.71</v>
      </c>
      <c r="J1900" s="574">
        <f>I1900*C1900</f>
        <v>25475.71</v>
      </c>
      <c r="K1900" s="575"/>
    </row>
    <row r="1901" spans="1:11" s="3" customFormat="1" ht="15" x14ac:dyDescent="0.25">
      <c r="A1901" s="313"/>
      <c r="B1901" s="70"/>
      <c r="C1901" s="844"/>
      <c r="D1901" s="653"/>
      <c r="E1901" s="624"/>
      <c r="F1901" s="624"/>
      <c r="G1901" s="624"/>
      <c r="H1901" s="623"/>
      <c r="I1901" s="625"/>
      <c r="J1901" s="626"/>
      <c r="K1901" s="652"/>
    </row>
    <row r="1902" spans="1:11" s="3" customFormat="1" ht="28.5" x14ac:dyDescent="0.2">
      <c r="A1902" s="313" t="s">
        <v>81</v>
      </c>
      <c r="B1902" s="70" t="s">
        <v>2011</v>
      </c>
      <c r="C1902" s="844">
        <v>1</v>
      </c>
      <c r="D1902" s="594" t="s">
        <v>199</v>
      </c>
      <c r="E1902" s="572">
        <v>18843.919999999998</v>
      </c>
      <c r="F1902" s="597">
        <v>1345.99</v>
      </c>
      <c r="G1902" s="597">
        <v>4037.98</v>
      </c>
      <c r="H1902" s="594">
        <v>2691.99</v>
      </c>
      <c r="I1902" s="573">
        <f>+E1902+F1902+G1902+H1902</f>
        <v>26919.88</v>
      </c>
      <c r="J1902" s="574">
        <f>I1902*C1902</f>
        <v>26919.88</v>
      </c>
      <c r="K1902" s="575"/>
    </row>
    <row r="1903" spans="1:11" s="3" customFormat="1" ht="15" x14ac:dyDescent="0.25">
      <c r="A1903" s="313"/>
      <c r="B1903" s="70"/>
      <c r="C1903" s="844"/>
      <c r="D1903" s="653"/>
      <c r="E1903" s="624"/>
      <c r="F1903" s="624"/>
      <c r="G1903" s="624"/>
      <c r="H1903" s="623"/>
      <c r="I1903" s="625"/>
      <c r="J1903" s="626"/>
      <c r="K1903" s="652"/>
    </row>
    <row r="1904" spans="1:11" s="3" customFormat="1" ht="28.5" x14ac:dyDescent="0.2">
      <c r="A1904" s="313" t="s">
        <v>92</v>
      </c>
      <c r="B1904" s="70" t="s">
        <v>2012</v>
      </c>
      <c r="C1904" s="844">
        <v>1</v>
      </c>
      <c r="D1904" s="594" t="s">
        <v>199</v>
      </c>
      <c r="E1904" s="572">
        <v>27392.61</v>
      </c>
      <c r="F1904" s="597">
        <v>1956.62</v>
      </c>
      <c r="G1904" s="597">
        <v>5869.85</v>
      </c>
      <c r="H1904" s="594">
        <v>3913.23</v>
      </c>
      <c r="I1904" s="573">
        <f>+E1904+F1904+G1904+H1904</f>
        <v>39132.31</v>
      </c>
      <c r="J1904" s="574">
        <f>I1904*C1904</f>
        <v>39132.31</v>
      </c>
      <c r="K1904" s="575"/>
    </row>
    <row r="1905" spans="1:11" ht="15" x14ac:dyDescent="0.25">
      <c r="A1905" s="313"/>
      <c r="B1905" s="70"/>
      <c r="C1905" s="844"/>
      <c r="D1905" s="653"/>
      <c r="E1905" s="624"/>
      <c r="F1905" s="624"/>
      <c r="G1905" s="624"/>
      <c r="H1905" s="623"/>
      <c r="I1905" s="625"/>
      <c r="J1905" s="626"/>
    </row>
    <row r="1906" spans="1:11" ht="15" x14ac:dyDescent="0.25">
      <c r="A1906" s="313"/>
      <c r="B1906" s="70"/>
      <c r="C1906" s="844"/>
      <c r="D1906" s="653"/>
      <c r="E1906" s="624"/>
      <c r="F1906" s="624"/>
      <c r="G1906" s="624"/>
      <c r="H1906" s="623"/>
      <c r="I1906" s="625"/>
      <c r="J1906" s="626"/>
    </row>
    <row r="1907" spans="1:11" ht="15" hidden="1" x14ac:dyDescent="0.25">
      <c r="A1907" s="313"/>
      <c r="B1907" s="70"/>
      <c r="C1907" s="844"/>
      <c r="D1907" s="653"/>
      <c r="E1907" s="624"/>
      <c r="F1907" s="624"/>
      <c r="G1907" s="624"/>
      <c r="H1907" s="623"/>
      <c r="I1907" s="625"/>
      <c r="J1907" s="626"/>
    </row>
    <row r="1908" spans="1:11" ht="12" customHeight="1" x14ac:dyDescent="0.25">
      <c r="A1908" s="313"/>
      <c r="B1908" s="70"/>
      <c r="C1908" s="844"/>
      <c r="D1908" s="653"/>
      <c r="E1908" s="624"/>
      <c r="F1908" s="624"/>
      <c r="G1908" s="624"/>
      <c r="H1908" s="623"/>
      <c r="I1908" s="625"/>
      <c r="J1908" s="626"/>
    </row>
    <row r="1909" spans="1:11" ht="15" x14ac:dyDescent="0.25">
      <c r="A1909" s="313"/>
      <c r="B1909" s="70"/>
      <c r="C1909" s="844"/>
      <c r="D1909" s="653"/>
      <c r="E1909" s="624"/>
      <c r="F1909" s="624"/>
      <c r="G1909" s="624"/>
      <c r="H1909" s="623"/>
      <c r="I1909" s="625"/>
      <c r="J1909" s="626"/>
    </row>
    <row r="1910" spans="1:11" ht="15" x14ac:dyDescent="0.25">
      <c r="A1910" s="313"/>
      <c r="B1910" s="67"/>
      <c r="C1910" s="834"/>
      <c r="D1910" s="621"/>
      <c r="E1910" s="624"/>
      <c r="F1910" s="624"/>
      <c r="G1910" s="624"/>
      <c r="H1910" s="623"/>
      <c r="I1910" s="625"/>
      <c r="J1910" s="626"/>
    </row>
    <row r="1911" spans="1:11" ht="15.75" thickBot="1" x14ac:dyDescent="0.3">
      <c r="A1911" s="291"/>
      <c r="B1911" s="32" t="s">
        <v>111</v>
      </c>
      <c r="C1911" s="836"/>
      <c r="D1911" s="601"/>
      <c r="E1911" s="602"/>
      <c r="F1911" s="602"/>
      <c r="G1911" s="602"/>
      <c r="H1911" s="603"/>
      <c r="I1911" s="604"/>
      <c r="J1911" s="604">
        <f>SUM(J1887:J1909)</f>
        <v>142647.76</v>
      </c>
      <c r="K1911" s="577">
        <v>52</v>
      </c>
    </row>
    <row r="1912" spans="1:11" ht="11.25" customHeight="1" thickTop="1" x14ac:dyDescent="0.25">
      <c r="A1912" s="313"/>
      <c r="B1912" s="67"/>
      <c r="C1912" s="834"/>
      <c r="D1912" s="621"/>
      <c r="E1912" s="624"/>
      <c r="F1912" s="624"/>
      <c r="G1912" s="624"/>
      <c r="H1912" s="623"/>
      <c r="I1912" s="625"/>
      <c r="J1912" s="626"/>
    </row>
    <row r="1913" spans="1:11" ht="30" x14ac:dyDescent="0.25">
      <c r="A1913" s="313"/>
      <c r="B1913" s="287" t="s">
        <v>2013</v>
      </c>
      <c r="C1913" s="834"/>
      <c r="D1913" s="621"/>
      <c r="E1913" s="624"/>
      <c r="F1913" s="624"/>
      <c r="G1913" s="624"/>
      <c r="H1913" s="623"/>
      <c r="I1913" s="625"/>
      <c r="J1913" s="626"/>
    </row>
    <row r="1914" spans="1:11" ht="8.1" customHeight="1" x14ac:dyDescent="0.2">
      <c r="A1914" s="41"/>
      <c r="B1914" s="2"/>
      <c r="C1914" s="835"/>
      <c r="D1914" s="594"/>
      <c r="E1914" s="598"/>
      <c r="F1914" s="598"/>
      <c r="G1914" s="598"/>
      <c r="H1914" s="572"/>
      <c r="I1914" s="599"/>
      <c r="J1914" s="627"/>
    </row>
    <row r="1915" spans="1:11" ht="100.5" customHeight="1" x14ac:dyDescent="0.2">
      <c r="A1915" s="41"/>
      <c r="B1915" s="30" t="s">
        <v>3785</v>
      </c>
      <c r="C1915" s="835"/>
      <c r="D1915" s="594"/>
      <c r="E1915" s="598"/>
      <c r="F1915" s="598"/>
      <c r="G1915" s="598"/>
      <c r="H1915" s="572"/>
      <c r="I1915" s="599"/>
      <c r="J1915" s="627"/>
    </row>
    <row r="1916" spans="1:11" ht="2.25" customHeight="1" x14ac:dyDescent="0.2">
      <c r="A1916" s="41"/>
      <c r="B1916" s="2"/>
      <c r="C1916" s="835"/>
      <c r="D1916" s="594"/>
      <c r="E1916" s="598"/>
      <c r="F1916" s="598"/>
      <c r="G1916" s="598"/>
      <c r="H1916" s="572"/>
      <c r="I1916" s="599"/>
      <c r="J1916" s="627"/>
    </row>
    <row r="1917" spans="1:11" x14ac:dyDescent="0.2">
      <c r="A1917" s="41"/>
      <c r="B1917" s="30" t="s">
        <v>2014</v>
      </c>
      <c r="C1917" s="835"/>
      <c r="D1917" s="594"/>
      <c r="E1917" s="598"/>
      <c r="F1917" s="598"/>
      <c r="G1917" s="598"/>
      <c r="H1917" s="572"/>
      <c r="I1917" s="599"/>
      <c r="J1917" s="627"/>
    </row>
    <row r="1918" spans="1:11" ht="9" customHeight="1" x14ac:dyDescent="0.2">
      <c r="A1918" s="41"/>
      <c r="B1918" s="2"/>
      <c r="C1918" s="835"/>
      <c r="D1918" s="594"/>
      <c r="E1918" s="598"/>
      <c r="F1918" s="598"/>
      <c r="G1918" s="598"/>
      <c r="H1918" s="572"/>
      <c r="I1918" s="599"/>
      <c r="J1918" s="627"/>
    </row>
    <row r="1919" spans="1:11" s="3" customFormat="1" ht="28.5" x14ac:dyDescent="0.2">
      <c r="A1919" s="41" t="s">
        <v>77</v>
      </c>
      <c r="B1919" s="2" t="s">
        <v>2015</v>
      </c>
      <c r="C1919" s="835">
        <v>1</v>
      </c>
      <c r="D1919" s="594" t="s">
        <v>199</v>
      </c>
      <c r="E1919" s="572">
        <v>31157.65</v>
      </c>
      <c r="F1919" s="597">
        <v>2225.5500000000002</v>
      </c>
      <c r="G1919" s="597">
        <v>6676.64</v>
      </c>
      <c r="H1919" s="594">
        <v>4451.09</v>
      </c>
      <c r="I1919" s="573">
        <f>+E1919+F1919+G1919+H1919</f>
        <v>44510.93</v>
      </c>
      <c r="J1919" s="574">
        <f>I1919*C1919</f>
        <v>44510.93</v>
      </c>
      <c r="K1919" s="575"/>
    </row>
    <row r="1920" spans="1:11" s="3" customFormat="1" ht="8.1" customHeight="1" x14ac:dyDescent="0.2">
      <c r="A1920" s="41"/>
      <c r="B1920" s="2"/>
      <c r="C1920" s="835"/>
      <c r="D1920" s="594"/>
      <c r="E1920" s="598"/>
      <c r="F1920" s="598"/>
      <c r="G1920" s="598"/>
      <c r="H1920" s="572"/>
      <c r="I1920" s="599"/>
      <c r="J1920" s="627"/>
      <c r="K1920" s="652"/>
    </row>
    <row r="1921" spans="1:11" s="3" customFormat="1" ht="28.5" x14ac:dyDescent="0.2">
      <c r="A1921" s="41" t="s">
        <v>78</v>
      </c>
      <c r="B1921" s="2" t="s">
        <v>2016</v>
      </c>
      <c r="C1921" s="835">
        <v>1</v>
      </c>
      <c r="D1921" s="594" t="s">
        <v>199</v>
      </c>
      <c r="E1921" s="572">
        <v>44517.42</v>
      </c>
      <c r="F1921" s="597">
        <v>3179.82</v>
      </c>
      <c r="G1921" s="597">
        <v>9539.4500000000007</v>
      </c>
      <c r="H1921" s="594">
        <v>6359.63</v>
      </c>
      <c r="I1921" s="573">
        <f>+E1921+F1921+G1921+H1921</f>
        <v>63596.32</v>
      </c>
      <c r="J1921" s="574">
        <f>I1921*C1921</f>
        <v>63596.32</v>
      </c>
      <c r="K1921" s="575"/>
    </row>
    <row r="1922" spans="1:11" s="3" customFormat="1" ht="8.1" customHeight="1" x14ac:dyDescent="0.2">
      <c r="A1922" s="41"/>
      <c r="B1922" s="2"/>
      <c r="C1922" s="835"/>
      <c r="D1922" s="594"/>
      <c r="E1922" s="598"/>
      <c r="F1922" s="598"/>
      <c r="G1922" s="598"/>
      <c r="H1922" s="572"/>
      <c r="I1922" s="599"/>
      <c r="J1922" s="627"/>
      <c r="K1922" s="652"/>
    </row>
    <row r="1923" spans="1:11" s="3" customFormat="1" ht="28.5" x14ac:dyDescent="0.2">
      <c r="A1923" s="41" t="s">
        <v>78</v>
      </c>
      <c r="B1923" s="2" t="s">
        <v>2017</v>
      </c>
      <c r="C1923" s="835">
        <v>1</v>
      </c>
      <c r="D1923" s="594" t="s">
        <v>199</v>
      </c>
      <c r="E1923" s="572">
        <v>44517.42</v>
      </c>
      <c r="F1923" s="597">
        <v>3179.82</v>
      </c>
      <c r="G1923" s="597">
        <v>9539.4500000000007</v>
      </c>
      <c r="H1923" s="594">
        <v>6359.63</v>
      </c>
      <c r="I1923" s="573">
        <f>+E1923+F1923+G1923+H1923</f>
        <v>63596.32</v>
      </c>
      <c r="J1923" s="574">
        <f>I1923*C1923</f>
        <v>63596.32</v>
      </c>
      <c r="K1923" s="575"/>
    </row>
    <row r="1924" spans="1:11" s="3" customFormat="1" ht="8.1" customHeight="1" x14ac:dyDescent="0.2">
      <c r="A1924" s="41"/>
      <c r="B1924" s="2"/>
      <c r="C1924" s="835"/>
      <c r="D1924" s="594"/>
      <c r="E1924" s="598"/>
      <c r="F1924" s="598"/>
      <c r="G1924" s="598"/>
      <c r="H1924" s="572"/>
      <c r="I1924" s="599"/>
      <c r="J1924" s="627"/>
      <c r="K1924" s="652"/>
    </row>
    <row r="1925" spans="1:11" s="3" customFormat="1" ht="28.5" x14ac:dyDescent="0.2">
      <c r="A1925" s="41" t="s">
        <v>79</v>
      </c>
      <c r="B1925" s="2" t="s">
        <v>2018</v>
      </c>
      <c r="C1925" s="835">
        <v>1</v>
      </c>
      <c r="D1925" s="594" t="s">
        <v>199</v>
      </c>
      <c r="E1925" s="572">
        <v>33346.01</v>
      </c>
      <c r="F1925" s="597">
        <v>2381.86</v>
      </c>
      <c r="G1925" s="597">
        <v>7145.57</v>
      </c>
      <c r="H1925" s="594">
        <v>4763.72</v>
      </c>
      <c r="I1925" s="573">
        <f>+E1925+F1925+G1925+H1925</f>
        <v>47637.16</v>
      </c>
      <c r="J1925" s="574">
        <f>I1925*C1925</f>
        <v>47637.16</v>
      </c>
      <c r="K1925" s="575"/>
    </row>
    <row r="1926" spans="1:11" s="3" customFormat="1" ht="8.1" customHeight="1" x14ac:dyDescent="0.2">
      <c r="A1926" s="41"/>
      <c r="B1926" s="2"/>
      <c r="C1926" s="835"/>
      <c r="D1926" s="594"/>
      <c r="E1926" s="598"/>
      <c r="F1926" s="598"/>
      <c r="G1926" s="598"/>
      <c r="H1926" s="572"/>
      <c r="I1926" s="599"/>
      <c r="J1926" s="627"/>
      <c r="K1926" s="652"/>
    </row>
    <row r="1927" spans="1:11" s="3" customFormat="1" ht="28.5" x14ac:dyDescent="0.2">
      <c r="A1927" s="41" t="s">
        <v>80</v>
      </c>
      <c r="B1927" s="2" t="s">
        <v>2019</v>
      </c>
      <c r="C1927" s="835">
        <v>1</v>
      </c>
      <c r="D1927" s="594" t="s">
        <v>199</v>
      </c>
      <c r="E1927" s="572">
        <v>15142.99</v>
      </c>
      <c r="F1927" s="597">
        <v>1081.6400000000001</v>
      </c>
      <c r="G1927" s="597">
        <v>3244.93</v>
      </c>
      <c r="H1927" s="594">
        <v>2163.2800000000002</v>
      </c>
      <c r="I1927" s="573">
        <f>+E1927+F1927+G1927+H1927</f>
        <v>21632.84</v>
      </c>
      <c r="J1927" s="574">
        <f>I1927*C1927</f>
        <v>21632.84</v>
      </c>
      <c r="K1927" s="575"/>
    </row>
    <row r="1928" spans="1:11" s="3" customFormat="1" ht="8.1" customHeight="1" x14ac:dyDescent="0.2">
      <c r="A1928" s="41"/>
      <c r="B1928" s="2"/>
      <c r="C1928" s="835"/>
      <c r="D1928" s="594"/>
      <c r="E1928" s="598"/>
      <c r="F1928" s="598"/>
      <c r="G1928" s="598"/>
      <c r="H1928" s="572"/>
      <c r="I1928" s="599"/>
      <c r="J1928" s="627"/>
      <c r="K1928" s="652"/>
    </row>
    <row r="1929" spans="1:11" s="3" customFormat="1" ht="28.5" x14ac:dyDescent="0.2">
      <c r="A1929" s="41" t="s">
        <v>81</v>
      </c>
      <c r="B1929" s="2" t="s">
        <v>2020</v>
      </c>
      <c r="C1929" s="835">
        <v>1</v>
      </c>
      <c r="D1929" s="594" t="s">
        <v>199</v>
      </c>
      <c r="E1929" s="572">
        <v>15142.99</v>
      </c>
      <c r="F1929" s="597">
        <v>1081.6400000000001</v>
      </c>
      <c r="G1929" s="597">
        <v>3244.93</v>
      </c>
      <c r="H1929" s="594">
        <v>2163.2800000000002</v>
      </c>
      <c r="I1929" s="573">
        <f>+E1929+F1929+G1929+H1929</f>
        <v>21632.84</v>
      </c>
      <c r="J1929" s="574">
        <f>I1929*C1929</f>
        <v>21632.84</v>
      </c>
      <c r="K1929" s="575"/>
    </row>
    <row r="1930" spans="1:11" s="3" customFormat="1" ht="8.1" customHeight="1" x14ac:dyDescent="0.2">
      <c r="A1930" s="41"/>
      <c r="B1930" s="2"/>
      <c r="C1930" s="835"/>
      <c r="D1930" s="594"/>
      <c r="E1930" s="598"/>
      <c r="F1930" s="598"/>
      <c r="G1930" s="598"/>
      <c r="H1930" s="572"/>
      <c r="I1930" s="599"/>
      <c r="J1930" s="627"/>
      <c r="K1930" s="652"/>
    </row>
    <row r="1931" spans="1:11" s="3" customFormat="1" ht="28.5" x14ac:dyDescent="0.2">
      <c r="A1931" s="41" t="s">
        <v>92</v>
      </c>
      <c r="B1931" s="2" t="s">
        <v>2021</v>
      </c>
      <c r="C1931" s="835">
        <v>1</v>
      </c>
      <c r="D1931" s="594" t="s">
        <v>199</v>
      </c>
      <c r="E1931" s="572">
        <v>15142.99</v>
      </c>
      <c r="F1931" s="597">
        <v>1081.6400000000001</v>
      </c>
      <c r="G1931" s="597">
        <v>3244.93</v>
      </c>
      <c r="H1931" s="594">
        <v>2163.2800000000002</v>
      </c>
      <c r="I1931" s="573">
        <f>+E1931+F1931+G1931+H1931</f>
        <v>21632.84</v>
      </c>
      <c r="J1931" s="574">
        <f>I1931*C1931</f>
        <v>21632.84</v>
      </c>
      <c r="K1931" s="575"/>
    </row>
    <row r="1932" spans="1:11" s="3" customFormat="1" ht="8.1" customHeight="1" x14ac:dyDescent="0.2">
      <c r="A1932" s="41"/>
      <c r="B1932" s="2"/>
      <c r="C1932" s="835"/>
      <c r="D1932" s="594"/>
      <c r="E1932" s="598"/>
      <c r="F1932" s="598"/>
      <c r="G1932" s="598"/>
      <c r="H1932" s="572"/>
      <c r="I1932" s="599"/>
      <c r="J1932" s="627"/>
      <c r="K1932" s="652"/>
    </row>
    <row r="1933" spans="1:11" s="3" customFormat="1" ht="28.5" x14ac:dyDescent="0.2">
      <c r="A1933" s="41" t="s">
        <v>94</v>
      </c>
      <c r="B1933" s="2" t="s">
        <v>2022</v>
      </c>
      <c r="C1933" s="835">
        <v>1</v>
      </c>
      <c r="D1933" s="594" t="s">
        <v>199</v>
      </c>
      <c r="E1933" s="572">
        <v>15142.99</v>
      </c>
      <c r="F1933" s="597">
        <v>1081.6400000000001</v>
      </c>
      <c r="G1933" s="597">
        <v>3244.93</v>
      </c>
      <c r="H1933" s="594">
        <v>2163.2800000000002</v>
      </c>
      <c r="I1933" s="573">
        <f>+E1933+F1933+G1933+H1933</f>
        <v>21632.84</v>
      </c>
      <c r="J1933" s="574">
        <f>I1933*C1933</f>
        <v>21632.84</v>
      </c>
      <c r="K1933" s="575"/>
    </row>
    <row r="1934" spans="1:11" s="3" customFormat="1" ht="8.1" customHeight="1" x14ac:dyDescent="0.2">
      <c r="A1934" s="41"/>
      <c r="B1934" s="2"/>
      <c r="C1934" s="835"/>
      <c r="D1934" s="594"/>
      <c r="E1934" s="598"/>
      <c r="F1934" s="598"/>
      <c r="G1934" s="598"/>
      <c r="H1934" s="572"/>
      <c r="I1934" s="599"/>
      <c r="J1934" s="627"/>
      <c r="K1934" s="652"/>
    </row>
    <row r="1935" spans="1:11" s="3" customFormat="1" ht="28.5" x14ac:dyDescent="0.2">
      <c r="A1935" s="41" t="s">
        <v>96</v>
      </c>
      <c r="B1935" s="2" t="s">
        <v>2023</v>
      </c>
      <c r="C1935" s="835">
        <v>1</v>
      </c>
      <c r="D1935" s="594" t="s">
        <v>199</v>
      </c>
      <c r="E1935" s="572">
        <v>27762.95</v>
      </c>
      <c r="F1935" s="597">
        <v>1983.07</v>
      </c>
      <c r="G1935" s="597">
        <v>5949.2</v>
      </c>
      <c r="H1935" s="594">
        <v>3966.14</v>
      </c>
      <c r="I1935" s="573">
        <f>+E1935+F1935+G1935+H1935</f>
        <v>39661.360000000001</v>
      </c>
      <c r="J1935" s="574">
        <f>I1935*C1935</f>
        <v>39661.360000000001</v>
      </c>
      <c r="K1935" s="575"/>
    </row>
    <row r="1936" spans="1:11" s="3" customFormat="1" ht="2.25" customHeight="1" x14ac:dyDescent="0.2">
      <c r="A1936" s="41"/>
      <c r="B1936" s="2"/>
      <c r="C1936" s="835"/>
      <c r="D1936" s="594"/>
      <c r="E1936" s="598"/>
      <c r="F1936" s="598"/>
      <c r="G1936" s="598"/>
      <c r="H1936" s="572"/>
      <c r="I1936" s="599"/>
      <c r="J1936" s="627"/>
      <c r="K1936" s="652"/>
    </row>
    <row r="1937" spans="1:11" s="3" customFormat="1" ht="28.5" x14ac:dyDescent="0.2">
      <c r="A1937" s="41" t="s">
        <v>99</v>
      </c>
      <c r="B1937" s="2" t="s">
        <v>2024</v>
      </c>
      <c r="C1937" s="835">
        <v>1</v>
      </c>
      <c r="D1937" s="594" t="s">
        <v>199</v>
      </c>
      <c r="E1937" s="572">
        <v>28964.55</v>
      </c>
      <c r="F1937" s="597">
        <v>2068.9</v>
      </c>
      <c r="G1937" s="597">
        <v>6206.69</v>
      </c>
      <c r="H1937" s="594">
        <v>4137.79</v>
      </c>
      <c r="I1937" s="573">
        <f>+E1937+F1937+G1937+H1937</f>
        <v>41377.93</v>
      </c>
      <c r="J1937" s="574">
        <f>I1937*C1937</f>
        <v>41377.93</v>
      </c>
      <c r="K1937" s="575"/>
    </row>
    <row r="1938" spans="1:11" ht="2.25" customHeight="1" x14ac:dyDescent="0.2">
      <c r="A1938" s="41"/>
      <c r="B1938" s="2"/>
      <c r="C1938" s="835"/>
      <c r="D1938" s="594"/>
      <c r="E1938" s="598"/>
      <c r="F1938" s="598"/>
      <c r="G1938" s="598"/>
      <c r="H1938" s="572"/>
      <c r="I1938" s="599"/>
      <c r="J1938" s="627"/>
    </row>
    <row r="1939" spans="1:11" ht="15.75" thickBot="1" x14ac:dyDescent="0.3">
      <c r="A1939" s="291"/>
      <c r="B1939" s="32" t="s">
        <v>111</v>
      </c>
      <c r="C1939" s="836"/>
      <c r="D1939" s="601"/>
      <c r="E1939" s="602"/>
      <c r="F1939" s="602"/>
      <c r="G1939" s="602"/>
      <c r="H1939" s="603"/>
      <c r="I1939" s="604"/>
      <c r="J1939" s="604">
        <f>SUM(J1915:J1937)</f>
        <v>386911.38</v>
      </c>
      <c r="K1939" s="577">
        <v>53</v>
      </c>
    </row>
    <row r="1940" spans="1:11" ht="11.25" customHeight="1" thickTop="1" x14ac:dyDescent="0.25">
      <c r="A1940" s="313"/>
      <c r="B1940" s="67"/>
      <c r="C1940" s="834"/>
      <c r="D1940" s="621"/>
      <c r="E1940" s="624"/>
      <c r="F1940" s="624"/>
      <c r="G1940" s="624"/>
      <c r="H1940" s="623"/>
      <c r="I1940" s="625"/>
      <c r="J1940" s="626"/>
    </row>
    <row r="1941" spans="1:11" ht="30" x14ac:dyDescent="0.25">
      <c r="A1941" s="313"/>
      <c r="B1941" s="287" t="s">
        <v>2013</v>
      </c>
      <c r="C1941" s="834"/>
      <c r="D1941" s="621"/>
      <c r="E1941" s="624"/>
      <c r="F1941" s="624"/>
      <c r="G1941" s="624"/>
      <c r="H1941" s="623"/>
      <c r="I1941" s="625"/>
      <c r="J1941" s="626"/>
    </row>
    <row r="1942" spans="1:11" ht="5.25" customHeight="1" x14ac:dyDescent="0.2">
      <c r="A1942" s="41"/>
      <c r="B1942" s="2"/>
      <c r="C1942" s="835"/>
      <c r="D1942" s="594"/>
      <c r="E1942" s="598"/>
      <c r="F1942" s="598"/>
      <c r="G1942" s="598"/>
      <c r="H1942" s="572"/>
      <c r="I1942" s="599"/>
      <c r="J1942" s="627"/>
    </row>
    <row r="1943" spans="1:11" ht="99.75" customHeight="1" x14ac:dyDescent="0.2">
      <c r="A1943" s="41"/>
      <c r="B1943" s="30" t="s">
        <v>3785</v>
      </c>
      <c r="C1943" s="835"/>
      <c r="D1943" s="594"/>
      <c r="E1943" s="598"/>
      <c r="F1943" s="598"/>
      <c r="G1943" s="598"/>
      <c r="H1943" s="572"/>
      <c r="I1943" s="599"/>
      <c r="J1943" s="627"/>
    </row>
    <row r="1944" spans="1:11" ht="8.1" customHeight="1" x14ac:dyDescent="0.2">
      <c r="A1944" s="41"/>
      <c r="B1944" s="2"/>
      <c r="C1944" s="835"/>
      <c r="D1944" s="594"/>
      <c r="E1944" s="598"/>
      <c r="F1944" s="598"/>
      <c r="G1944" s="598"/>
      <c r="H1944" s="572"/>
      <c r="I1944" s="599"/>
      <c r="J1944" s="627"/>
    </row>
    <row r="1945" spans="1:11" x14ac:dyDescent="0.2">
      <c r="A1945" s="41"/>
      <c r="B1945" s="30" t="s">
        <v>2025</v>
      </c>
      <c r="C1945" s="835"/>
      <c r="D1945" s="594"/>
      <c r="E1945" s="598"/>
      <c r="F1945" s="598"/>
      <c r="G1945" s="598"/>
      <c r="H1945" s="572"/>
      <c r="I1945" s="599"/>
      <c r="J1945" s="627"/>
    </row>
    <row r="1946" spans="1:11" ht="8.1" customHeight="1" x14ac:dyDescent="0.2">
      <c r="A1946" s="41"/>
      <c r="B1946" s="2"/>
      <c r="C1946" s="835"/>
      <c r="D1946" s="594"/>
      <c r="E1946" s="598"/>
      <c r="F1946" s="598"/>
      <c r="G1946" s="598"/>
      <c r="H1946" s="572"/>
      <c r="I1946" s="599"/>
      <c r="J1946" s="627"/>
    </row>
    <row r="1947" spans="1:11" s="3" customFormat="1" ht="28.5" x14ac:dyDescent="0.2">
      <c r="A1947" s="41" t="s">
        <v>77</v>
      </c>
      <c r="B1947" s="2" t="s">
        <v>2026</v>
      </c>
      <c r="C1947" s="835">
        <v>1</v>
      </c>
      <c r="D1947" s="594" t="s">
        <v>199</v>
      </c>
      <c r="E1947" s="572">
        <v>28368.05</v>
      </c>
      <c r="F1947" s="597">
        <v>2026.29</v>
      </c>
      <c r="G1947" s="597">
        <v>6078.87</v>
      </c>
      <c r="H1947" s="594">
        <v>4052.58</v>
      </c>
      <c r="I1947" s="573">
        <f>+E1947+F1947+G1947+H1947</f>
        <v>40525.79</v>
      </c>
      <c r="J1947" s="574">
        <f>I1947*C1947</f>
        <v>40525.79</v>
      </c>
      <c r="K1947" s="575"/>
    </row>
    <row r="1948" spans="1:11" s="3" customFormat="1" ht="8.1" customHeight="1" x14ac:dyDescent="0.2">
      <c r="A1948" s="41"/>
      <c r="B1948" s="2"/>
      <c r="C1948" s="835"/>
      <c r="D1948" s="594"/>
      <c r="E1948" s="598"/>
      <c r="F1948" s="598"/>
      <c r="G1948" s="598"/>
      <c r="H1948" s="572"/>
      <c r="I1948" s="599"/>
      <c r="J1948" s="627"/>
      <c r="K1948" s="652"/>
    </row>
    <row r="1949" spans="1:11" s="3" customFormat="1" ht="28.5" x14ac:dyDescent="0.2">
      <c r="A1949" s="41" t="s">
        <v>78</v>
      </c>
      <c r="B1949" s="2" t="s">
        <v>2027</v>
      </c>
      <c r="C1949" s="835">
        <v>1</v>
      </c>
      <c r="D1949" s="594" t="s">
        <v>199</v>
      </c>
      <c r="E1949" s="572">
        <v>39322.06</v>
      </c>
      <c r="F1949" s="597">
        <v>2808.72</v>
      </c>
      <c r="G1949" s="597">
        <v>8426.16</v>
      </c>
      <c r="H1949" s="594">
        <v>5617.44</v>
      </c>
      <c r="I1949" s="573">
        <f>+E1949+F1949+G1949+H1949</f>
        <v>56174.38</v>
      </c>
      <c r="J1949" s="574">
        <f>I1949*C1949</f>
        <v>56174.38</v>
      </c>
      <c r="K1949" s="575"/>
    </row>
    <row r="1950" spans="1:11" s="3" customFormat="1" ht="4.5" customHeight="1" x14ac:dyDescent="0.2">
      <c r="A1950" s="41"/>
      <c r="B1950" s="2"/>
      <c r="C1950" s="835"/>
      <c r="D1950" s="594"/>
      <c r="E1950" s="598"/>
      <c r="F1950" s="598"/>
      <c r="G1950" s="598"/>
      <c r="H1950" s="572"/>
      <c r="I1950" s="599"/>
      <c r="J1950" s="627"/>
      <c r="K1950" s="652"/>
    </row>
    <row r="1951" spans="1:11" s="3" customFormat="1" ht="28.5" x14ac:dyDescent="0.2">
      <c r="A1951" s="41" t="s">
        <v>79</v>
      </c>
      <c r="B1951" s="2" t="s">
        <v>2028</v>
      </c>
      <c r="C1951" s="835">
        <v>1</v>
      </c>
      <c r="D1951" s="594" t="s">
        <v>199</v>
      </c>
      <c r="E1951" s="572">
        <v>39326.589999999997</v>
      </c>
      <c r="F1951" s="597">
        <v>2809.04</v>
      </c>
      <c r="G1951" s="597">
        <v>8427.1299999999992</v>
      </c>
      <c r="H1951" s="594">
        <v>5618.08</v>
      </c>
      <c r="I1951" s="573">
        <f>+E1951+F1951+G1951+H1951</f>
        <v>56180.84</v>
      </c>
      <c r="J1951" s="574">
        <f>I1951*C1951</f>
        <v>56180.84</v>
      </c>
      <c r="K1951" s="575"/>
    </row>
    <row r="1952" spans="1:11" s="3" customFormat="1" ht="8.1" customHeight="1" x14ac:dyDescent="0.2">
      <c r="A1952" s="41"/>
      <c r="B1952" s="2"/>
      <c r="C1952" s="835"/>
      <c r="D1952" s="594"/>
      <c r="E1952" s="598"/>
      <c r="F1952" s="598"/>
      <c r="G1952" s="598"/>
      <c r="H1952" s="572"/>
      <c r="I1952" s="599"/>
      <c r="J1952" s="627"/>
      <c r="K1952" s="652"/>
    </row>
    <row r="1953" spans="1:11" s="3" customFormat="1" ht="28.5" x14ac:dyDescent="0.2">
      <c r="A1953" s="41" t="s">
        <v>80</v>
      </c>
      <c r="B1953" s="2" t="s">
        <v>2029</v>
      </c>
      <c r="C1953" s="835">
        <v>1</v>
      </c>
      <c r="D1953" s="594" t="s">
        <v>199</v>
      </c>
      <c r="E1953" s="572">
        <v>43530.31</v>
      </c>
      <c r="F1953" s="597">
        <v>3109.31</v>
      </c>
      <c r="G1953" s="597">
        <v>9327.92</v>
      </c>
      <c r="H1953" s="594">
        <v>6218.62</v>
      </c>
      <c r="I1953" s="573">
        <f>+E1953+F1953+G1953+H1953</f>
        <v>62186.16</v>
      </c>
      <c r="J1953" s="574">
        <f>I1953*C1953</f>
        <v>62186.16</v>
      </c>
      <c r="K1953" s="575"/>
    </row>
    <row r="1954" spans="1:11" s="3" customFormat="1" ht="8.1" customHeight="1" x14ac:dyDescent="0.2">
      <c r="A1954" s="41"/>
      <c r="B1954" s="2"/>
      <c r="C1954" s="835"/>
      <c r="D1954" s="594"/>
      <c r="E1954" s="598"/>
      <c r="F1954" s="598"/>
      <c r="G1954" s="598"/>
      <c r="H1954" s="572"/>
      <c r="I1954" s="599"/>
      <c r="J1954" s="627"/>
      <c r="K1954" s="652"/>
    </row>
    <row r="1955" spans="1:11" s="3" customFormat="1" ht="28.5" x14ac:dyDescent="0.2">
      <c r="A1955" s="41" t="s">
        <v>81</v>
      </c>
      <c r="B1955" s="2" t="s">
        <v>2030</v>
      </c>
      <c r="C1955" s="835">
        <v>1</v>
      </c>
      <c r="D1955" s="594" t="s">
        <v>199</v>
      </c>
      <c r="E1955" s="572">
        <v>31802.36</v>
      </c>
      <c r="F1955" s="597">
        <v>2271.6</v>
      </c>
      <c r="G1955" s="597">
        <v>6814.79</v>
      </c>
      <c r="H1955" s="594">
        <v>4543.1899999999996</v>
      </c>
      <c r="I1955" s="573">
        <f>+E1955+F1955+G1955+H1955</f>
        <v>45431.94</v>
      </c>
      <c r="J1955" s="574">
        <f>I1955*C1955</f>
        <v>45431.94</v>
      </c>
      <c r="K1955" s="575"/>
    </row>
    <row r="1956" spans="1:11" s="3" customFormat="1" ht="8.1" customHeight="1" x14ac:dyDescent="0.2">
      <c r="A1956" s="41"/>
      <c r="B1956" s="2"/>
      <c r="C1956" s="835"/>
      <c r="D1956" s="594"/>
      <c r="E1956" s="598"/>
      <c r="F1956" s="598"/>
      <c r="G1956" s="598"/>
      <c r="H1956" s="572"/>
      <c r="I1956" s="599"/>
      <c r="J1956" s="627"/>
      <c r="K1956" s="652"/>
    </row>
    <row r="1957" spans="1:11" s="3" customFormat="1" ht="28.5" x14ac:dyDescent="0.2">
      <c r="A1957" s="41" t="s">
        <v>92</v>
      </c>
      <c r="B1957" s="2" t="s">
        <v>2031</v>
      </c>
      <c r="C1957" s="835">
        <v>1</v>
      </c>
      <c r="D1957" s="594" t="s">
        <v>199</v>
      </c>
      <c r="E1957" s="572">
        <v>32929.68</v>
      </c>
      <c r="F1957" s="597">
        <v>2352.12</v>
      </c>
      <c r="G1957" s="597">
        <v>7056.36</v>
      </c>
      <c r="H1957" s="594">
        <v>4704.24</v>
      </c>
      <c r="I1957" s="573">
        <f>+E1957+F1957+G1957+H1957</f>
        <v>47042.400000000001</v>
      </c>
      <c r="J1957" s="574">
        <f>I1957*C1957</f>
        <v>47042.400000000001</v>
      </c>
      <c r="K1957" s="575"/>
    </row>
    <row r="1958" spans="1:11" s="3" customFormat="1" ht="8.1" customHeight="1" x14ac:dyDescent="0.2">
      <c r="A1958" s="41"/>
      <c r="B1958" s="2"/>
      <c r="C1958" s="835"/>
      <c r="D1958" s="594"/>
      <c r="E1958" s="598"/>
      <c r="F1958" s="598"/>
      <c r="G1958" s="598"/>
      <c r="H1958" s="572"/>
      <c r="I1958" s="599"/>
      <c r="J1958" s="627"/>
      <c r="K1958" s="652"/>
    </row>
    <row r="1959" spans="1:11" s="3" customFormat="1" ht="28.5" x14ac:dyDescent="0.2">
      <c r="A1959" s="41" t="s">
        <v>94</v>
      </c>
      <c r="B1959" s="2" t="s">
        <v>2032</v>
      </c>
      <c r="C1959" s="835">
        <v>1</v>
      </c>
      <c r="D1959" s="594" t="s">
        <v>199</v>
      </c>
      <c r="E1959" s="572">
        <v>50172.81</v>
      </c>
      <c r="F1959" s="597">
        <v>3583.77</v>
      </c>
      <c r="G1959" s="597">
        <v>10751.32</v>
      </c>
      <c r="H1959" s="594">
        <v>7167.54</v>
      </c>
      <c r="I1959" s="573">
        <f>+E1959+F1959+G1959+H1959</f>
        <v>71675.44</v>
      </c>
      <c r="J1959" s="574">
        <f>I1959*C1959</f>
        <v>71675.44</v>
      </c>
      <c r="K1959" s="575"/>
    </row>
    <row r="1960" spans="1:11" s="3" customFormat="1" ht="8.1" customHeight="1" x14ac:dyDescent="0.2">
      <c r="A1960" s="41"/>
      <c r="B1960" s="2"/>
      <c r="C1960" s="835"/>
      <c r="D1960" s="594"/>
      <c r="E1960" s="598"/>
      <c r="F1960" s="598"/>
      <c r="G1960" s="598"/>
      <c r="H1960" s="572"/>
      <c r="I1960" s="599"/>
      <c r="J1960" s="627"/>
      <c r="K1960" s="652"/>
    </row>
    <row r="1961" spans="1:11" s="3" customFormat="1" ht="28.5" x14ac:dyDescent="0.2">
      <c r="A1961" s="41" t="s">
        <v>96</v>
      </c>
      <c r="B1961" s="2" t="s">
        <v>2033</v>
      </c>
      <c r="C1961" s="835">
        <v>1</v>
      </c>
      <c r="D1961" s="594" t="s">
        <v>199</v>
      </c>
      <c r="E1961" s="572">
        <v>37156.589999999997</v>
      </c>
      <c r="F1961" s="597">
        <v>2654.04</v>
      </c>
      <c r="G1961" s="597">
        <v>7962.13</v>
      </c>
      <c r="H1961" s="594">
        <v>5308.08</v>
      </c>
      <c r="I1961" s="573">
        <f>+E1961+F1961+G1961+H1961</f>
        <v>53080.84</v>
      </c>
      <c r="J1961" s="574">
        <f>I1961*C1961</f>
        <v>53080.84</v>
      </c>
      <c r="K1961" s="575"/>
    </row>
    <row r="1962" spans="1:11" s="3" customFormat="1" ht="4.5" customHeight="1" x14ac:dyDescent="0.2">
      <c r="A1962" s="41"/>
      <c r="B1962" s="2"/>
      <c r="C1962" s="835"/>
      <c r="D1962" s="594"/>
      <c r="E1962" s="598"/>
      <c r="F1962" s="598"/>
      <c r="G1962" s="598"/>
      <c r="H1962" s="572"/>
      <c r="I1962" s="599"/>
      <c r="J1962" s="627"/>
      <c r="K1962" s="652"/>
    </row>
    <row r="1963" spans="1:11" s="3" customFormat="1" ht="28.5" x14ac:dyDescent="0.2">
      <c r="A1963" s="41" t="s">
        <v>99</v>
      </c>
      <c r="B1963" s="2" t="s">
        <v>2034</v>
      </c>
      <c r="C1963" s="835">
        <v>1</v>
      </c>
      <c r="D1963" s="594" t="s">
        <v>199</v>
      </c>
      <c r="E1963" s="572">
        <v>37156.589999999997</v>
      </c>
      <c r="F1963" s="597">
        <v>2654.04</v>
      </c>
      <c r="G1963" s="597">
        <v>7962.13</v>
      </c>
      <c r="H1963" s="594">
        <v>5308.08</v>
      </c>
      <c r="I1963" s="573">
        <f>+E1963+F1963+G1963+H1963</f>
        <v>53080.84</v>
      </c>
      <c r="J1963" s="574">
        <f>I1963*C1963</f>
        <v>53080.84</v>
      </c>
      <c r="K1963" s="575"/>
    </row>
    <row r="1964" spans="1:11" s="3" customFormat="1" ht="4.5" customHeight="1" x14ac:dyDescent="0.2">
      <c r="A1964" s="41"/>
      <c r="B1964" s="2"/>
      <c r="C1964" s="835"/>
      <c r="D1964" s="594"/>
      <c r="E1964" s="598"/>
      <c r="F1964" s="598"/>
      <c r="G1964" s="598"/>
      <c r="H1964" s="572"/>
      <c r="I1964" s="599"/>
      <c r="J1964" s="627"/>
      <c r="K1964" s="652"/>
    </row>
    <row r="1965" spans="1:11" s="3" customFormat="1" ht="28.5" x14ac:dyDescent="0.2">
      <c r="A1965" s="41" t="s">
        <v>101</v>
      </c>
      <c r="B1965" s="2" t="s">
        <v>2035</v>
      </c>
      <c r="C1965" s="835">
        <v>1</v>
      </c>
      <c r="D1965" s="594" t="s">
        <v>199</v>
      </c>
      <c r="E1965" s="572">
        <v>37641.22</v>
      </c>
      <c r="F1965" s="597">
        <v>2688.66</v>
      </c>
      <c r="G1965" s="597">
        <v>8065.98</v>
      </c>
      <c r="H1965" s="594">
        <v>5377.32</v>
      </c>
      <c r="I1965" s="573">
        <f>+E1965+F1965+G1965+H1965</f>
        <v>53773.18</v>
      </c>
      <c r="J1965" s="574">
        <f>I1965*C1965</f>
        <v>53773.18</v>
      </c>
      <c r="K1965" s="575"/>
    </row>
    <row r="1966" spans="1:11" ht="3.75" customHeight="1" x14ac:dyDescent="0.2">
      <c r="A1966" s="41"/>
      <c r="B1966" s="2"/>
      <c r="C1966" s="835"/>
      <c r="D1966" s="594"/>
      <c r="E1966" s="598"/>
      <c r="F1966" s="598"/>
      <c r="G1966" s="598"/>
      <c r="H1966" s="572"/>
      <c r="I1966" s="599"/>
      <c r="J1966" s="627"/>
    </row>
    <row r="1967" spans="1:11" ht="15.75" thickBot="1" x14ac:dyDescent="0.3">
      <c r="A1967" s="291"/>
      <c r="B1967" s="32" t="s">
        <v>111</v>
      </c>
      <c r="C1967" s="836"/>
      <c r="D1967" s="601"/>
      <c r="E1967" s="602"/>
      <c r="F1967" s="602"/>
      <c r="G1967" s="602"/>
      <c r="H1967" s="603"/>
      <c r="I1967" s="604"/>
      <c r="J1967" s="604">
        <f>SUM(J1943:J1965)</f>
        <v>539151.81000000006</v>
      </c>
      <c r="K1967" s="577">
        <v>54</v>
      </c>
    </row>
    <row r="1968" spans="1:11" ht="15" thickTop="1" x14ac:dyDescent="0.2">
      <c r="A1968" s="41"/>
      <c r="B1968" s="2"/>
      <c r="C1968" s="835"/>
      <c r="D1968" s="594"/>
      <c r="E1968" s="598"/>
      <c r="F1968" s="598"/>
      <c r="G1968" s="598"/>
      <c r="H1968" s="572"/>
      <c r="I1968" s="599"/>
      <c r="J1968" s="627"/>
    </row>
    <row r="1969" spans="1:11" ht="30" x14ac:dyDescent="0.2">
      <c r="A1969" s="313"/>
      <c r="B1969" s="287" t="s">
        <v>2013</v>
      </c>
      <c r="C1969" s="835"/>
      <c r="D1969" s="594"/>
      <c r="E1969" s="598"/>
      <c r="F1969" s="598"/>
      <c r="G1969" s="598"/>
      <c r="H1969" s="572"/>
      <c r="I1969" s="599"/>
      <c r="J1969" s="627"/>
    </row>
    <row r="1970" spans="1:11" ht="6.75" customHeight="1" x14ac:dyDescent="0.2">
      <c r="A1970" s="41"/>
      <c r="B1970" s="2"/>
      <c r="C1970" s="835"/>
      <c r="D1970" s="594"/>
      <c r="E1970" s="598"/>
      <c r="F1970" s="598"/>
      <c r="G1970" s="598"/>
      <c r="H1970" s="572"/>
      <c r="I1970" s="599"/>
      <c r="J1970" s="627"/>
    </row>
    <row r="1971" spans="1:11" ht="100.5" customHeight="1" x14ac:dyDescent="0.2">
      <c r="A1971" s="41"/>
      <c r="B1971" s="30" t="s">
        <v>3785</v>
      </c>
      <c r="C1971" s="835"/>
      <c r="D1971" s="594"/>
      <c r="E1971" s="598"/>
      <c r="F1971" s="598"/>
      <c r="G1971" s="598"/>
      <c r="H1971" s="572"/>
      <c r="I1971" s="599"/>
      <c r="J1971" s="627"/>
    </row>
    <row r="1972" spans="1:11" ht="9" customHeight="1" x14ac:dyDescent="0.2">
      <c r="A1972" s="41"/>
      <c r="B1972" s="2"/>
      <c r="C1972" s="835"/>
      <c r="D1972" s="594"/>
      <c r="E1972" s="598"/>
      <c r="F1972" s="598"/>
      <c r="G1972" s="598"/>
      <c r="H1972" s="572"/>
      <c r="I1972" s="599"/>
      <c r="J1972" s="627"/>
    </row>
    <row r="1973" spans="1:11" x14ac:dyDescent="0.2">
      <c r="A1973" s="41"/>
      <c r="B1973" s="30" t="s">
        <v>2025</v>
      </c>
      <c r="C1973" s="835"/>
      <c r="D1973" s="594"/>
      <c r="E1973" s="598"/>
      <c r="F1973" s="598"/>
      <c r="G1973" s="598"/>
      <c r="H1973" s="572"/>
      <c r="I1973" s="599"/>
      <c r="J1973" s="627"/>
    </row>
    <row r="1974" spans="1:11" x14ac:dyDescent="0.2">
      <c r="A1974" s="41"/>
      <c r="B1974" s="2"/>
      <c r="C1974" s="835"/>
      <c r="D1974" s="594"/>
      <c r="E1974" s="598"/>
      <c r="F1974" s="598"/>
      <c r="G1974" s="598"/>
      <c r="H1974" s="572"/>
      <c r="I1974" s="599"/>
      <c r="J1974" s="627"/>
    </row>
    <row r="1975" spans="1:11" s="3" customFormat="1" ht="28.5" x14ac:dyDescent="0.2">
      <c r="A1975" s="41" t="s">
        <v>77</v>
      </c>
      <c r="B1975" s="2" t="s">
        <v>2036</v>
      </c>
      <c r="C1975" s="835">
        <v>1</v>
      </c>
      <c r="D1975" s="594" t="s">
        <v>199</v>
      </c>
      <c r="E1975" s="572">
        <v>60410.8</v>
      </c>
      <c r="F1975" s="597">
        <v>4315.0600000000004</v>
      </c>
      <c r="G1975" s="597">
        <v>12945.17</v>
      </c>
      <c r="H1975" s="594">
        <v>8630.11</v>
      </c>
      <c r="I1975" s="573">
        <f>+E1975+F1975+G1975+H1975</f>
        <v>86301.14</v>
      </c>
      <c r="J1975" s="574">
        <f>I1975*C1975</f>
        <v>86301.14</v>
      </c>
      <c r="K1975" s="575"/>
    </row>
    <row r="1976" spans="1:11" s="3" customFormat="1" x14ac:dyDescent="0.2">
      <c r="A1976" s="41"/>
      <c r="B1976" s="2"/>
      <c r="C1976" s="835"/>
      <c r="D1976" s="594"/>
      <c r="E1976" s="598"/>
      <c r="F1976" s="598"/>
      <c r="G1976" s="598"/>
      <c r="H1976" s="572"/>
      <c r="I1976" s="599"/>
      <c r="J1976" s="627"/>
      <c r="K1976" s="652"/>
    </row>
    <row r="1977" spans="1:11" s="3" customFormat="1" ht="28.5" x14ac:dyDescent="0.2">
      <c r="A1977" s="41" t="s">
        <v>78</v>
      </c>
      <c r="B1977" s="2" t="s">
        <v>2037</v>
      </c>
      <c r="C1977" s="835">
        <v>1</v>
      </c>
      <c r="D1977" s="594" t="s">
        <v>199</v>
      </c>
      <c r="E1977" s="572">
        <v>60410.8</v>
      </c>
      <c r="F1977" s="597">
        <v>4315.0600000000004</v>
      </c>
      <c r="G1977" s="597">
        <v>12945.17</v>
      </c>
      <c r="H1977" s="594">
        <v>8630.11</v>
      </c>
      <c r="I1977" s="573">
        <f>+E1977+F1977+G1977+H1977</f>
        <v>86301.14</v>
      </c>
      <c r="J1977" s="574">
        <f>I1977*C1977</f>
        <v>86301.14</v>
      </c>
      <c r="K1977" s="575"/>
    </row>
    <row r="1978" spans="1:11" s="3" customFormat="1" x14ac:dyDescent="0.2">
      <c r="A1978" s="41"/>
      <c r="B1978" s="2"/>
      <c r="C1978" s="835"/>
      <c r="D1978" s="594"/>
      <c r="E1978" s="598"/>
      <c r="F1978" s="598"/>
      <c r="G1978" s="598"/>
      <c r="H1978" s="572"/>
      <c r="I1978" s="599"/>
      <c r="J1978" s="627"/>
      <c r="K1978" s="652"/>
    </row>
    <row r="1979" spans="1:11" s="3" customFormat="1" ht="28.5" x14ac:dyDescent="0.2">
      <c r="A1979" s="41" t="s">
        <v>79</v>
      </c>
      <c r="B1979" s="2" t="s">
        <v>2038</v>
      </c>
      <c r="C1979" s="835">
        <v>2</v>
      </c>
      <c r="D1979" s="594" t="s">
        <v>199</v>
      </c>
      <c r="E1979" s="572">
        <v>62652.81</v>
      </c>
      <c r="F1979" s="597">
        <v>4475.2</v>
      </c>
      <c r="G1979" s="597">
        <v>13425.6</v>
      </c>
      <c r="H1979" s="594">
        <v>8950.4</v>
      </c>
      <c r="I1979" s="573">
        <f>+E1979+F1979+G1979+H1979</f>
        <v>89504.01</v>
      </c>
      <c r="J1979" s="574">
        <f>I1979*C1979</f>
        <v>179008.02</v>
      </c>
      <c r="K1979" s="575"/>
    </row>
    <row r="1980" spans="1:11" s="3" customFormat="1" x14ac:dyDescent="0.2">
      <c r="A1980" s="41"/>
      <c r="B1980" s="2"/>
      <c r="C1980" s="835"/>
      <c r="D1980" s="594"/>
      <c r="E1980" s="598"/>
      <c r="F1980" s="598"/>
      <c r="G1980" s="598"/>
      <c r="H1980" s="572"/>
      <c r="I1980" s="599"/>
      <c r="J1980" s="627"/>
      <c r="K1980" s="652"/>
    </row>
    <row r="1981" spans="1:11" s="3" customFormat="1" ht="28.5" x14ac:dyDescent="0.2">
      <c r="A1981" s="41" t="s">
        <v>80</v>
      </c>
      <c r="B1981" s="2" t="s">
        <v>2039</v>
      </c>
      <c r="C1981" s="835">
        <v>1</v>
      </c>
      <c r="D1981" s="594" t="s">
        <v>199</v>
      </c>
      <c r="E1981" s="572">
        <v>63080.27</v>
      </c>
      <c r="F1981" s="597">
        <v>4505.7299999999996</v>
      </c>
      <c r="G1981" s="597">
        <v>13517.2</v>
      </c>
      <c r="H1981" s="594">
        <v>9011.4699999999993</v>
      </c>
      <c r="I1981" s="573">
        <f>+E1981+F1981+G1981+H1981</f>
        <v>90114.67</v>
      </c>
      <c r="J1981" s="574">
        <f>I1981*C1981</f>
        <v>90114.67</v>
      </c>
      <c r="K1981" s="575"/>
    </row>
    <row r="1982" spans="1:11" s="3" customFormat="1" x14ac:dyDescent="0.2">
      <c r="A1982" s="41"/>
      <c r="B1982" s="2"/>
      <c r="C1982" s="835"/>
      <c r="D1982" s="594"/>
      <c r="E1982" s="598"/>
      <c r="F1982" s="598"/>
      <c r="G1982" s="598"/>
      <c r="H1982" s="572"/>
      <c r="I1982" s="599"/>
      <c r="J1982" s="627"/>
      <c r="K1982" s="652"/>
    </row>
    <row r="1983" spans="1:11" s="3" customFormat="1" ht="28.5" x14ac:dyDescent="0.2">
      <c r="A1983" s="41" t="s">
        <v>81</v>
      </c>
      <c r="B1983" s="2" t="s">
        <v>2040</v>
      </c>
      <c r="C1983" s="835">
        <v>1</v>
      </c>
      <c r="D1983" s="594" t="s">
        <v>199</v>
      </c>
      <c r="E1983" s="572">
        <v>65043.99</v>
      </c>
      <c r="F1983" s="597">
        <v>4646</v>
      </c>
      <c r="G1983" s="597">
        <v>13938</v>
      </c>
      <c r="H1983" s="594">
        <v>9292</v>
      </c>
      <c r="I1983" s="573">
        <f>+E1983+F1983+G1983+H1983</f>
        <v>92919.99</v>
      </c>
      <c r="J1983" s="574">
        <f>I1983*C1983</f>
        <v>92919.99</v>
      </c>
      <c r="K1983" s="575"/>
    </row>
    <row r="1984" spans="1:11" s="3" customFormat="1" x14ac:dyDescent="0.2">
      <c r="A1984" s="41"/>
      <c r="B1984" s="2"/>
      <c r="C1984" s="835"/>
      <c r="D1984" s="594"/>
      <c r="E1984" s="598"/>
      <c r="F1984" s="598"/>
      <c r="G1984" s="598"/>
      <c r="H1984" s="572"/>
      <c r="I1984" s="599"/>
      <c r="J1984" s="627"/>
      <c r="K1984" s="652"/>
    </row>
    <row r="1985" spans="1:11" s="3" customFormat="1" ht="28.5" x14ac:dyDescent="0.2">
      <c r="A1985" s="41" t="s">
        <v>92</v>
      </c>
      <c r="B1985" s="2" t="s">
        <v>2041</v>
      </c>
      <c r="C1985" s="835">
        <v>1</v>
      </c>
      <c r="D1985" s="594" t="s">
        <v>199</v>
      </c>
      <c r="E1985" s="572">
        <v>67166.070000000007</v>
      </c>
      <c r="F1985" s="597">
        <v>4797.58</v>
      </c>
      <c r="G1985" s="597">
        <v>14392.73</v>
      </c>
      <c r="H1985" s="594">
        <v>9595.15</v>
      </c>
      <c r="I1985" s="573">
        <f>+E1985+F1985+G1985+H1985</f>
        <v>95951.53</v>
      </c>
      <c r="J1985" s="574">
        <f>I1985*C1985</f>
        <v>95951.53</v>
      </c>
      <c r="K1985" s="575"/>
    </row>
    <row r="1986" spans="1:11" s="3" customFormat="1" x14ac:dyDescent="0.2">
      <c r="A1986" s="41"/>
      <c r="B1986" s="2"/>
      <c r="C1986" s="835"/>
      <c r="D1986" s="594"/>
      <c r="E1986" s="598"/>
      <c r="F1986" s="598"/>
      <c r="G1986" s="598"/>
      <c r="H1986" s="572"/>
      <c r="I1986" s="599"/>
      <c r="J1986" s="627"/>
      <c r="K1986" s="652"/>
    </row>
    <row r="1987" spans="1:11" s="3" customFormat="1" ht="28.5" x14ac:dyDescent="0.2">
      <c r="A1987" s="41" t="s">
        <v>94</v>
      </c>
      <c r="B1987" s="2" t="s">
        <v>2042</v>
      </c>
      <c r="C1987" s="835">
        <v>1</v>
      </c>
      <c r="D1987" s="594" t="s">
        <v>199</v>
      </c>
      <c r="E1987" s="572">
        <v>42794.41</v>
      </c>
      <c r="F1987" s="597">
        <v>3056.74</v>
      </c>
      <c r="G1987" s="597">
        <v>9170.23</v>
      </c>
      <c r="H1987" s="594">
        <v>6113.49</v>
      </c>
      <c r="I1987" s="573">
        <f>+E1987+F1987+G1987+H1987</f>
        <v>61134.87</v>
      </c>
      <c r="J1987" s="574">
        <f>I1987*C1987</f>
        <v>61134.87</v>
      </c>
      <c r="K1987" s="575"/>
    </row>
    <row r="1988" spans="1:11" s="3" customFormat="1" x14ac:dyDescent="0.2">
      <c r="A1988" s="41"/>
      <c r="B1988" s="2"/>
      <c r="C1988" s="835"/>
      <c r="D1988" s="594"/>
      <c r="E1988" s="598"/>
      <c r="F1988" s="598"/>
      <c r="G1988" s="598"/>
      <c r="H1988" s="572"/>
      <c r="I1988" s="599"/>
      <c r="J1988" s="627"/>
      <c r="K1988" s="652"/>
    </row>
    <row r="1989" spans="1:11" s="3" customFormat="1" ht="28.5" x14ac:dyDescent="0.2">
      <c r="A1989" s="41" t="s">
        <v>96</v>
      </c>
      <c r="B1989" s="2" t="s">
        <v>2043</v>
      </c>
      <c r="C1989" s="835">
        <v>1</v>
      </c>
      <c r="D1989" s="594" t="s">
        <v>199</v>
      </c>
      <c r="E1989" s="572">
        <v>42802.97</v>
      </c>
      <c r="F1989" s="597">
        <v>3057.35</v>
      </c>
      <c r="G1989" s="597">
        <v>9172.06</v>
      </c>
      <c r="H1989" s="594">
        <v>6114.71</v>
      </c>
      <c r="I1989" s="573">
        <f>+E1989+F1989+G1989+H1989</f>
        <v>61147.09</v>
      </c>
      <c r="J1989" s="574">
        <f>I1989*C1989</f>
        <v>61147.09</v>
      </c>
      <c r="K1989" s="575"/>
    </row>
    <row r="1990" spans="1:11" s="3" customFormat="1" hidden="1" x14ac:dyDescent="0.2">
      <c r="A1990" s="41"/>
      <c r="B1990" s="2"/>
      <c r="C1990" s="835"/>
      <c r="D1990" s="594"/>
      <c r="E1990" s="598"/>
      <c r="F1990" s="598"/>
      <c r="G1990" s="598"/>
      <c r="H1990" s="572"/>
      <c r="I1990" s="599"/>
      <c r="J1990" s="627"/>
      <c r="K1990" s="652"/>
    </row>
    <row r="1991" spans="1:11" s="3" customFormat="1" ht="8.25" customHeight="1" x14ac:dyDescent="0.2">
      <c r="A1991" s="41"/>
      <c r="B1991" s="2"/>
      <c r="C1991" s="835"/>
      <c r="D1991" s="594"/>
      <c r="E1991" s="598"/>
      <c r="F1991" s="598"/>
      <c r="G1991" s="598"/>
      <c r="H1991" s="572"/>
      <c r="I1991" s="599"/>
      <c r="J1991" s="627"/>
      <c r="K1991" s="652"/>
    </row>
    <row r="1992" spans="1:11" ht="15.75" thickBot="1" x14ac:dyDescent="0.3">
      <c r="A1992" s="291"/>
      <c r="B1992" s="32" t="s">
        <v>111</v>
      </c>
      <c r="C1992" s="836"/>
      <c r="D1992" s="601"/>
      <c r="E1992" s="602"/>
      <c r="F1992" s="602"/>
      <c r="G1992" s="602"/>
      <c r="H1992" s="603"/>
      <c r="I1992" s="604"/>
      <c r="J1992" s="604">
        <f>SUM(J1968:J1990)</f>
        <v>752878.45</v>
      </c>
      <c r="K1992" s="577">
        <v>55</v>
      </c>
    </row>
    <row r="1993" spans="1:11" ht="15" thickTop="1" x14ac:dyDescent="0.2">
      <c r="A1993" s="41"/>
      <c r="B1993" s="2"/>
      <c r="C1993" s="835"/>
      <c r="D1993" s="594"/>
      <c r="E1993" s="598"/>
      <c r="F1993" s="598"/>
      <c r="G1993" s="598"/>
      <c r="H1993" s="572"/>
      <c r="I1993" s="599"/>
      <c r="J1993" s="627"/>
    </row>
    <row r="1994" spans="1:11" ht="30" x14ac:dyDescent="0.2">
      <c r="A1994" s="313"/>
      <c r="B1994" s="287" t="s">
        <v>2013</v>
      </c>
      <c r="C1994" s="835"/>
      <c r="D1994" s="594"/>
      <c r="E1994" s="598"/>
      <c r="F1994" s="598"/>
      <c r="G1994" s="598"/>
      <c r="H1994" s="572"/>
      <c r="I1994" s="599"/>
      <c r="J1994" s="627"/>
    </row>
    <row r="1995" spans="1:11" ht="8.25" customHeight="1" x14ac:dyDescent="0.2">
      <c r="A1995" s="41"/>
      <c r="B1995" s="2"/>
      <c r="C1995" s="835"/>
      <c r="D1995" s="594"/>
      <c r="E1995" s="598"/>
      <c r="F1995" s="598"/>
      <c r="G1995" s="598"/>
      <c r="H1995" s="572"/>
      <c r="I1995" s="599"/>
      <c r="J1995" s="627"/>
    </row>
    <row r="1996" spans="1:11" ht="100.5" customHeight="1" x14ac:dyDescent="0.2">
      <c r="A1996" s="41"/>
      <c r="B1996" s="30" t="s">
        <v>3785</v>
      </c>
      <c r="C1996" s="835"/>
      <c r="D1996" s="594"/>
      <c r="E1996" s="598"/>
      <c r="F1996" s="598"/>
      <c r="G1996" s="598"/>
      <c r="H1996" s="572"/>
      <c r="I1996" s="599"/>
      <c r="J1996" s="627"/>
    </row>
    <row r="1997" spans="1:11" ht="12" customHeight="1" x14ac:dyDescent="0.2">
      <c r="A1997" s="41"/>
      <c r="B1997" s="2"/>
      <c r="C1997" s="835"/>
      <c r="D1997" s="594"/>
      <c r="E1997" s="598"/>
      <c r="F1997" s="598"/>
      <c r="G1997" s="598"/>
      <c r="H1997" s="572"/>
      <c r="I1997" s="599"/>
      <c r="J1997" s="627"/>
    </row>
    <row r="1998" spans="1:11" x14ac:dyDescent="0.2">
      <c r="A1998" s="41"/>
      <c r="B1998" s="30" t="s">
        <v>2025</v>
      </c>
      <c r="C1998" s="835"/>
      <c r="D1998" s="594"/>
      <c r="E1998" s="598"/>
      <c r="F1998" s="598"/>
      <c r="G1998" s="598"/>
      <c r="H1998" s="572"/>
      <c r="I1998" s="599"/>
      <c r="J1998" s="627"/>
    </row>
    <row r="1999" spans="1:11" x14ac:dyDescent="0.2">
      <c r="A1999" s="41"/>
      <c r="B1999" s="2"/>
      <c r="C1999" s="835"/>
      <c r="D1999" s="594"/>
      <c r="E1999" s="598"/>
      <c r="F1999" s="598"/>
      <c r="G1999" s="598"/>
      <c r="H1999" s="572"/>
      <c r="I1999" s="599"/>
      <c r="J1999" s="627"/>
    </row>
    <row r="2000" spans="1:11" s="3" customFormat="1" ht="28.5" x14ac:dyDescent="0.2">
      <c r="A2000" s="41" t="s">
        <v>77</v>
      </c>
      <c r="B2000" s="2" t="s">
        <v>2044</v>
      </c>
      <c r="C2000" s="835">
        <v>1</v>
      </c>
      <c r="D2000" s="594" t="s">
        <v>199</v>
      </c>
      <c r="E2000" s="572">
        <v>42046.74</v>
      </c>
      <c r="F2000" s="597">
        <v>3003.34</v>
      </c>
      <c r="G2000" s="597">
        <v>9010.02</v>
      </c>
      <c r="H2000" s="594">
        <v>6006.68</v>
      </c>
      <c r="I2000" s="573">
        <f>+E2000+F2000+G2000+H2000</f>
        <v>60066.78</v>
      </c>
      <c r="J2000" s="574">
        <f>I2000*C2000</f>
        <v>60066.78</v>
      </c>
      <c r="K2000" s="575"/>
    </row>
    <row r="2001" spans="1:11" s="3" customFormat="1" x14ac:dyDescent="0.2">
      <c r="A2001" s="41"/>
      <c r="B2001" s="2"/>
      <c r="C2001" s="835"/>
      <c r="D2001" s="594"/>
      <c r="E2001" s="598"/>
      <c r="F2001" s="598"/>
      <c r="G2001" s="598"/>
      <c r="H2001" s="572"/>
      <c r="I2001" s="599"/>
      <c r="J2001" s="627"/>
      <c r="K2001" s="652"/>
    </row>
    <row r="2002" spans="1:11" s="3" customFormat="1" ht="28.5" x14ac:dyDescent="0.2">
      <c r="A2002" s="41" t="s">
        <v>78</v>
      </c>
      <c r="B2002" s="2" t="s">
        <v>2045</v>
      </c>
      <c r="C2002" s="835">
        <v>1</v>
      </c>
      <c r="D2002" s="594" t="s">
        <v>199</v>
      </c>
      <c r="E2002" s="572">
        <v>44899.59</v>
      </c>
      <c r="F2002" s="597">
        <v>3207.11</v>
      </c>
      <c r="G2002" s="597">
        <v>9621.34</v>
      </c>
      <c r="H2002" s="594">
        <v>6414.23</v>
      </c>
      <c r="I2002" s="573">
        <f>+E2002+F2002+G2002+H2002</f>
        <v>64142.27</v>
      </c>
      <c r="J2002" s="574">
        <f>I2002*C2002</f>
        <v>64142.27</v>
      </c>
      <c r="K2002" s="575"/>
    </row>
    <row r="2003" spans="1:11" s="3" customFormat="1" x14ac:dyDescent="0.2">
      <c r="A2003" s="41"/>
      <c r="B2003" s="2"/>
      <c r="C2003" s="835"/>
      <c r="D2003" s="594"/>
      <c r="E2003" s="598"/>
      <c r="F2003" s="598"/>
      <c r="G2003" s="598"/>
      <c r="H2003" s="572"/>
      <c r="I2003" s="599"/>
      <c r="J2003" s="627"/>
      <c r="K2003" s="652"/>
    </row>
    <row r="2004" spans="1:11" s="3" customFormat="1" ht="28.5" x14ac:dyDescent="0.2">
      <c r="A2004" s="41" t="s">
        <v>79</v>
      </c>
      <c r="B2004" s="2" t="s">
        <v>2046</v>
      </c>
      <c r="C2004" s="835">
        <v>1</v>
      </c>
      <c r="D2004" s="594" t="s">
        <v>199</v>
      </c>
      <c r="E2004" s="572">
        <v>44693.61</v>
      </c>
      <c r="F2004" s="597">
        <v>3192.4</v>
      </c>
      <c r="G2004" s="597">
        <v>9577.2000000000007</v>
      </c>
      <c r="H2004" s="594">
        <v>6384.8</v>
      </c>
      <c r="I2004" s="573">
        <f>+E2004+F2004+G2004+H2004</f>
        <v>63848.01</v>
      </c>
      <c r="J2004" s="574">
        <f>I2004*C2004</f>
        <v>63848.01</v>
      </c>
      <c r="K2004" s="575"/>
    </row>
    <row r="2005" spans="1:11" s="3" customFormat="1" x14ac:dyDescent="0.2">
      <c r="A2005" s="41"/>
      <c r="B2005" s="2"/>
      <c r="C2005" s="835"/>
      <c r="D2005" s="594"/>
      <c r="E2005" s="598"/>
      <c r="F2005" s="598"/>
      <c r="G2005" s="598"/>
      <c r="H2005" s="572"/>
      <c r="I2005" s="599"/>
      <c r="J2005" s="627"/>
      <c r="K2005" s="652"/>
    </row>
    <row r="2006" spans="1:11" s="3" customFormat="1" ht="28.5" x14ac:dyDescent="0.2">
      <c r="A2006" s="41" t="s">
        <v>80</v>
      </c>
      <c r="B2006" s="2" t="s">
        <v>2047</v>
      </c>
      <c r="C2006" s="835">
        <v>1</v>
      </c>
      <c r="D2006" s="594" t="s">
        <v>199</v>
      </c>
      <c r="E2006" s="572">
        <v>44693.61</v>
      </c>
      <c r="F2006" s="597">
        <v>3192.4</v>
      </c>
      <c r="G2006" s="597">
        <v>9577.2000000000007</v>
      </c>
      <c r="H2006" s="594">
        <v>6384.8</v>
      </c>
      <c r="I2006" s="573">
        <f>+E2006+F2006+G2006+H2006</f>
        <v>63848.01</v>
      </c>
      <c r="J2006" s="574">
        <f>I2006*C2006</f>
        <v>63848.01</v>
      </c>
      <c r="K2006" s="575"/>
    </row>
    <row r="2007" spans="1:11" s="3" customFormat="1" x14ac:dyDescent="0.2">
      <c r="A2007" s="41"/>
      <c r="B2007" s="2"/>
      <c r="C2007" s="835"/>
      <c r="D2007" s="594"/>
      <c r="E2007" s="598"/>
      <c r="F2007" s="598"/>
      <c r="G2007" s="598"/>
      <c r="H2007" s="572"/>
      <c r="I2007" s="599"/>
      <c r="J2007" s="627"/>
      <c r="K2007" s="652"/>
    </row>
    <row r="2008" spans="1:11" s="3" customFormat="1" ht="28.5" x14ac:dyDescent="0.2">
      <c r="A2008" s="41" t="s">
        <v>81</v>
      </c>
      <c r="B2008" s="2" t="s">
        <v>2048</v>
      </c>
      <c r="C2008" s="835">
        <v>1</v>
      </c>
      <c r="D2008" s="594" t="s">
        <v>199</v>
      </c>
      <c r="E2008" s="572">
        <v>43641.13</v>
      </c>
      <c r="F2008" s="597">
        <v>3117.22</v>
      </c>
      <c r="G2008" s="597">
        <v>9351.67</v>
      </c>
      <c r="H2008" s="594">
        <v>6234.45</v>
      </c>
      <c r="I2008" s="573">
        <f>+E2008+F2008+G2008+H2008</f>
        <v>62344.47</v>
      </c>
      <c r="J2008" s="574">
        <f>I2008*C2008</f>
        <v>62344.47</v>
      </c>
      <c r="K2008" s="575"/>
    </row>
    <row r="2009" spans="1:11" s="3" customFormat="1" x14ac:dyDescent="0.2">
      <c r="A2009" s="41"/>
      <c r="B2009" s="2"/>
      <c r="C2009" s="835"/>
      <c r="D2009" s="594"/>
      <c r="E2009" s="598"/>
      <c r="F2009" s="598"/>
      <c r="G2009" s="598"/>
      <c r="H2009" s="572"/>
      <c r="I2009" s="599"/>
      <c r="J2009" s="627"/>
      <c r="K2009" s="652"/>
    </row>
    <row r="2010" spans="1:11" s="3" customFormat="1" ht="28.5" x14ac:dyDescent="0.2">
      <c r="A2010" s="41" t="s">
        <v>92</v>
      </c>
      <c r="B2010" s="2" t="s">
        <v>2049</v>
      </c>
      <c r="C2010" s="835">
        <v>1</v>
      </c>
      <c r="D2010" s="594" t="s">
        <v>199</v>
      </c>
      <c r="E2010" s="572">
        <v>46291.47</v>
      </c>
      <c r="F2010" s="597">
        <v>3306.53</v>
      </c>
      <c r="G2010" s="597">
        <v>9919.6</v>
      </c>
      <c r="H2010" s="594">
        <v>6613.07</v>
      </c>
      <c r="I2010" s="573">
        <f>+E2010+F2010+G2010+H2010</f>
        <v>66130.67</v>
      </c>
      <c r="J2010" s="574">
        <f>I2010*C2010</f>
        <v>66130.67</v>
      </c>
      <c r="K2010" s="575"/>
    </row>
    <row r="2011" spans="1:11" s="3" customFormat="1" x14ac:dyDescent="0.2">
      <c r="A2011" s="41"/>
      <c r="B2011" s="2"/>
      <c r="C2011" s="835"/>
      <c r="D2011" s="594"/>
      <c r="E2011" s="598"/>
      <c r="F2011" s="598"/>
      <c r="G2011" s="598"/>
      <c r="H2011" s="572"/>
      <c r="I2011" s="599"/>
      <c r="J2011" s="627"/>
      <c r="K2011" s="652"/>
    </row>
    <row r="2012" spans="1:11" s="3" customFormat="1" ht="28.5" x14ac:dyDescent="0.2">
      <c r="A2012" s="41" t="s">
        <v>94</v>
      </c>
      <c r="B2012" s="2" t="s">
        <v>2050</v>
      </c>
      <c r="C2012" s="835">
        <v>1</v>
      </c>
      <c r="D2012" s="594" t="s">
        <v>199</v>
      </c>
      <c r="E2012" s="572">
        <v>46292.480000000003</v>
      </c>
      <c r="F2012" s="597">
        <v>3306.61</v>
      </c>
      <c r="G2012" s="597">
        <v>9919.82</v>
      </c>
      <c r="H2012" s="594">
        <v>6613.21</v>
      </c>
      <c r="I2012" s="573">
        <f>+E2012+F2012+G2012+H2012</f>
        <v>66132.12</v>
      </c>
      <c r="J2012" s="574">
        <f>I2012*C2012</f>
        <v>66132.12</v>
      </c>
      <c r="K2012" s="575"/>
    </row>
    <row r="2013" spans="1:11" s="3" customFormat="1" x14ac:dyDescent="0.2">
      <c r="A2013" s="41"/>
      <c r="B2013" s="2"/>
      <c r="C2013" s="835"/>
      <c r="D2013" s="594"/>
      <c r="E2013" s="598"/>
      <c r="F2013" s="598"/>
      <c r="G2013" s="598"/>
      <c r="H2013" s="572"/>
      <c r="I2013" s="599"/>
      <c r="J2013" s="627"/>
      <c r="K2013" s="652"/>
    </row>
    <row r="2014" spans="1:11" s="3" customFormat="1" ht="28.5" x14ac:dyDescent="0.2">
      <c r="A2014" s="41" t="s">
        <v>96</v>
      </c>
      <c r="B2014" s="2" t="s">
        <v>2051</v>
      </c>
      <c r="C2014" s="835">
        <v>1</v>
      </c>
      <c r="D2014" s="594" t="s">
        <v>199</v>
      </c>
      <c r="E2014" s="572">
        <v>52523.72</v>
      </c>
      <c r="F2014" s="597">
        <v>3751.69</v>
      </c>
      <c r="G2014" s="597">
        <v>11255.08</v>
      </c>
      <c r="H2014" s="594">
        <v>7503.39</v>
      </c>
      <c r="I2014" s="573">
        <f>+E2014+F2014+G2014+H2014</f>
        <v>75033.88</v>
      </c>
      <c r="J2014" s="574">
        <f>I2014*C2014</f>
        <v>75033.88</v>
      </c>
      <c r="K2014" s="575"/>
    </row>
    <row r="2015" spans="1:11" s="3" customFormat="1" hidden="1" x14ac:dyDescent="0.2">
      <c r="A2015" s="41"/>
      <c r="B2015" s="2"/>
      <c r="C2015" s="835"/>
      <c r="D2015" s="594"/>
      <c r="E2015" s="598"/>
      <c r="F2015" s="598"/>
      <c r="G2015" s="598"/>
      <c r="H2015" s="572"/>
      <c r="I2015" s="599"/>
      <c r="J2015" s="627"/>
      <c r="K2015" s="652"/>
    </row>
    <row r="2016" spans="1:11" ht="3.75" customHeight="1" x14ac:dyDescent="0.2">
      <c r="A2016" s="41"/>
      <c r="B2016" s="2"/>
      <c r="C2016" s="835"/>
      <c r="D2016" s="594"/>
      <c r="E2016" s="598"/>
      <c r="F2016" s="598"/>
      <c r="G2016" s="598"/>
      <c r="H2016" s="572"/>
      <c r="I2016" s="599"/>
      <c r="J2016" s="627"/>
    </row>
    <row r="2017" spans="1:11" ht="15.75" thickBot="1" x14ac:dyDescent="0.3">
      <c r="A2017" s="291"/>
      <c r="B2017" s="32" t="s">
        <v>111</v>
      </c>
      <c r="C2017" s="836"/>
      <c r="D2017" s="601"/>
      <c r="E2017" s="602"/>
      <c r="F2017" s="602"/>
      <c r="G2017" s="602"/>
      <c r="H2017" s="603"/>
      <c r="I2017" s="604"/>
      <c r="J2017" s="604">
        <f>SUM(J1993:J2015)</f>
        <v>521546.21</v>
      </c>
      <c r="K2017" s="577">
        <v>56</v>
      </c>
    </row>
    <row r="2018" spans="1:11" ht="15" thickTop="1" x14ac:dyDescent="0.2">
      <c r="A2018" s="42"/>
      <c r="B2018" s="2"/>
      <c r="C2018" s="845"/>
      <c r="D2018" s="594"/>
      <c r="F2018" s="572"/>
      <c r="H2018" s="614"/>
      <c r="I2018" s="614"/>
      <c r="J2018" s="600"/>
    </row>
    <row r="2019" spans="1:11" ht="30" x14ac:dyDescent="0.25">
      <c r="A2019" s="316"/>
      <c r="B2019" s="287" t="s">
        <v>2013</v>
      </c>
      <c r="C2019" s="846"/>
      <c r="D2019" s="621"/>
      <c r="E2019" s="624"/>
      <c r="F2019" s="624"/>
      <c r="G2019" s="654"/>
      <c r="H2019" s="655"/>
      <c r="I2019" s="655"/>
      <c r="J2019" s="656"/>
    </row>
    <row r="2020" spans="1:11" ht="15" x14ac:dyDescent="0.25">
      <c r="A2020" s="316"/>
      <c r="B2020" s="287"/>
      <c r="C2020" s="846"/>
      <c r="D2020" s="621"/>
      <c r="E2020" s="624"/>
      <c r="F2020" s="624"/>
      <c r="G2020" s="654"/>
      <c r="H2020" s="655"/>
      <c r="I2020" s="655"/>
      <c r="J2020" s="626"/>
    </row>
    <row r="2021" spans="1:11" ht="100.5" customHeight="1" x14ac:dyDescent="0.2">
      <c r="A2021" s="41"/>
      <c r="B2021" s="30" t="s">
        <v>3785</v>
      </c>
      <c r="C2021" s="835"/>
      <c r="D2021" s="594"/>
      <c r="E2021" s="598"/>
      <c r="F2021" s="598"/>
      <c r="G2021" s="598"/>
      <c r="H2021" s="572"/>
      <c r="I2021" s="599"/>
      <c r="J2021" s="627"/>
    </row>
    <row r="2022" spans="1:11" ht="8.1" customHeight="1" x14ac:dyDescent="0.2">
      <c r="A2022" s="41"/>
      <c r="B2022" s="2"/>
      <c r="C2022" s="835"/>
      <c r="D2022" s="594"/>
      <c r="E2022" s="598"/>
      <c r="F2022" s="598"/>
      <c r="G2022" s="598"/>
      <c r="H2022" s="572"/>
      <c r="I2022" s="599"/>
      <c r="J2022" s="627"/>
    </row>
    <row r="2023" spans="1:11" x14ac:dyDescent="0.2">
      <c r="A2023" s="1"/>
      <c r="B2023" s="30" t="s">
        <v>2052</v>
      </c>
      <c r="C2023" s="845"/>
      <c r="D2023" s="594"/>
      <c r="E2023" s="598"/>
      <c r="F2023" s="598"/>
      <c r="G2023" s="598"/>
      <c r="H2023" s="572"/>
      <c r="I2023" s="614"/>
      <c r="J2023" s="600"/>
    </row>
    <row r="2024" spans="1:11" ht="8.1" customHeight="1" x14ac:dyDescent="0.2">
      <c r="A2024" s="1"/>
      <c r="B2024" s="2"/>
      <c r="C2024" s="845"/>
      <c r="D2024" s="594"/>
      <c r="E2024" s="598"/>
      <c r="F2024" s="598"/>
      <c r="G2024" s="598"/>
      <c r="H2024" s="572"/>
      <c r="I2024" s="614"/>
      <c r="J2024" s="600"/>
    </row>
    <row r="2025" spans="1:11" s="3" customFormat="1" ht="28.5" x14ac:dyDescent="0.2">
      <c r="A2025" s="1" t="s">
        <v>77</v>
      </c>
      <c r="B2025" s="2" t="s">
        <v>2053</v>
      </c>
      <c r="C2025" s="845">
        <v>1</v>
      </c>
      <c r="D2025" s="594" t="s">
        <v>199</v>
      </c>
      <c r="E2025" s="572">
        <v>10274.49</v>
      </c>
      <c r="F2025" s="597">
        <v>733.89</v>
      </c>
      <c r="G2025" s="597">
        <v>2201.6799999999998</v>
      </c>
      <c r="H2025" s="594">
        <v>1467.78</v>
      </c>
      <c r="I2025" s="573">
        <f>+E2025+F2025+G2025+H2025</f>
        <v>14677.84</v>
      </c>
      <c r="J2025" s="574">
        <f>I2025*C2025</f>
        <v>14677.84</v>
      </c>
      <c r="K2025" s="575"/>
    </row>
    <row r="2026" spans="1:11" s="3" customFormat="1" ht="8.1" customHeight="1" x14ac:dyDescent="0.2">
      <c r="A2026" s="1"/>
      <c r="B2026" s="2"/>
      <c r="C2026" s="845"/>
      <c r="D2026" s="594"/>
      <c r="E2026" s="598"/>
      <c r="F2026" s="598"/>
      <c r="G2026" s="598"/>
      <c r="H2026" s="572"/>
      <c r="I2026" s="614"/>
      <c r="J2026" s="600"/>
      <c r="K2026" s="652"/>
    </row>
    <row r="2027" spans="1:11" s="3" customFormat="1" ht="28.5" x14ac:dyDescent="0.2">
      <c r="A2027" s="28" t="s">
        <v>78</v>
      </c>
      <c r="B2027" s="2" t="s">
        <v>2054</v>
      </c>
      <c r="C2027" s="845">
        <v>1</v>
      </c>
      <c r="D2027" s="594" t="s">
        <v>199</v>
      </c>
      <c r="E2027" s="572">
        <v>11557.41</v>
      </c>
      <c r="F2027" s="597">
        <v>825.53</v>
      </c>
      <c r="G2027" s="597">
        <v>2476.59</v>
      </c>
      <c r="H2027" s="594">
        <v>1651.06</v>
      </c>
      <c r="I2027" s="573">
        <f>+E2027+F2027+G2027+H2027</f>
        <v>16510.59</v>
      </c>
      <c r="J2027" s="574">
        <f>I2027*C2027</f>
        <v>16510.59</v>
      </c>
      <c r="K2027" s="575"/>
    </row>
    <row r="2028" spans="1:11" s="3" customFormat="1" ht="8.1" customHeight="1" x14ac:dyDescent="0.2">
      <c r="A2028" s="28"/>
      <c r="B2028" s="2"/>
      <c r="C2028" s="845"/>
      <c r="D2028" s="594"/>
      <c r="E2028" s="598"/>
      <c r="F2028" s="598"/>
      <c r="G2028" s="598"/>
      <c r="H2028" s="572"/>
      <c r="I2028" s="614"/>
      <c r="J2028" s="600"/>
      <c r="K2028" s="652"/>
    </row>
    <row r="2029" spans="1:11" s="3" customFormat="1" ht="28.5" x14ac:dyDescent="0.2">
      <c r="A2029" s="28" t="s">
        <v>79</v>
      </c>
      <c r="B2029" s="2" t="s">
        <v>2055</v>
      </c>
      <c r="C2029" s="845">
        <v>1</v>
      </c>
      <c r="D2029" s="594" t="s">
        <v>199</v>
      </c>
      <c r="E2029" s="572">
        <v>12340.26</v>
      </c>
      <c r="F2029" s="597">
        <v>881.45</v>
      </c>
      <c r="G2029" s="597">
        <v>2644.34</v>
      </c>
      <c r="H2029" s="594">
        <v>1762.89</v>
      </c>
      <c r="I2029" s="573">
        <f>+E2029+F2029+G2029+H2029</f>
        <v>17628.939999999999</v>
      </c>
      <c r="J2029" s="574">
        <f>I2029*C2029</f>
        <v>17628.939999999999</v>
      </c>
      <c r="K2029" s="575"/>
    </row>
    <row r="2030" spans="1:11" s="3" customFormat="1" ht="8.1" customHeight="1" x14ac:dyDescent="0.2">
      <c r="A2030" s="28"/>
      <c r="B2030" s="2"/>
      <c r="C2030" s="845"/>
      <c r="D2030" s="594"/>
      <c r="E2030" s="598"/>
      <c r="F2030" s="598"/>
      <c r="G2030" s="598"/>
      <c r="H2030" s="572"/>
      <c r="I2030" s="614"/>
      <c r="J2030" s="600"/>
      <c r="K2030" s="652"/>
    </row>
    <row r="2031" spans="1:11" s="3" customFormat="1" ht="28.5" x14ac:dyDescent="0.2">
      <c r="A2031" s="28" t="s">
        <v>80</v>
      </c>
      <c r="B2031" s="2" t="s">
        <v>2056</v>
      </c>
      <c r="C2031" s="845">
        <v>1</v>
      </c>
      <c r="D2031" s="594" t="s">
        <v>199</v>
      </c>
      <c r="E2031" s="572">
        <v>13235.03</v>
      </c>
      <c r="F2031" s="597">
        <v>945.36</v>
      </c>
      <c r="G2031" s="597">
        <v>2836.08</v>
      </c>
      <c r="H2031" s="594">
        <v>1890.72</v>
      </c>
      <c r="I2031" s="573">
        <f>+E2031+F2031+G2031+H2031</f>
        <v>18907.189999999999</v>
      </c>
      <c r="J2031" s="574">
        <f>I2031*C2031</f>
        <v>18907.189999999999</v>
      </c>
      <c r="K2031" s="575"/>
    </row>
    <row r="2032" spans="1:11" s="3" customFormat="1" ht="8.1" customHeight="1" x14ac:dyDescent="0.2">
      <c r="A2032" s="28"/>
      <c r="B2032" s="2"/>
      <c r="C2032" s="845"/>
      <c r="D2032" s="594"/>
      <c r="E2032" s="598"/>
      <c r="F2032" s="598"/>
      <c r="G2032" s="598"/>
      <c r="H2032" s="572"/>
      <c r="I2032" s="614"/>
      <c r="J2032" s="600"/>
      <c r="K2032" s="652"/>
    </row>
    <row r="2033" spans="1:11" s="3" customFormat="1" x14ac:dyDescent="0.2">
      <c r="A2033" s="28"/>
      <c r="B2033" s="30" t="s">
        <v>2057</v>
      </c>
      <c r="C2033" s="845"/>
      <c r="D2033" s="594"/>
      <c r="E2033" s="598"/>
      <c r="F2033" s="598"/>
      <c r="G2033" s="598"/>
      <c r="H2033" s="572"/>
      <c r="I2033" s="614"/>
      <c r="J2033" s="600"/>
      <c r="K2033" s="652"/>
    </row>
    <row r="2034" spans="1:11" s="3" customFormat="1" ht="8.1" customHeight="1" x14ac:dyDescent="0.2">
      <c r="A2034" s="28"/>
      <c r="B2034" s="2"/>
      <c r="C2034" s="845"/>
      <c r="D2034" s="594"/>
      <c r="E2034" s="598"/>
      <c r="F2034" s="598"/>
      <c r="G2034" s="598"/>
      <c r="H2034" s="572"/>
      <c r="I2034" s="614"/>
      <c r="J2034" s="600"/>
      <c r="K2034" s="652"/>
    </row>
    <row r="2035" spans="1:11" s="3" customFormat="1" ht="28.5" x14ac:dyDescent="0.2">
      <c r="A2035" s="28" t="s">
        <v>81</v>
      </c>
      <c r="B2035" s="2" t="s">
        <v>2058</v>
      </c>
      <c r="C2035" s="845">
        <v>1</v>
      </c>
      <c r="D2035" s="594" t="s">
        <v>199</v>
      </c>
      <c r="E2035" s="572">
        <v>16831.939999999999</v>
      </c>
      <c r="F2035" s="597">
        <v>1202.28</v>
      </c>
      <c r="G2035" s="597">
        <v>3606.84</v>
      </c>
      <c r="H2035" s="594">
        <v>2404.56</v>
      </c>
      <c r="I2035" s="573">
        <f>+E2035+F2035+G2035+H2035</f>
        <v>24045.62</v>
      </c>
      <c r="J2035" s="574">
        <f>I2035*C2035</f>
        <v>24045.62</v>
      </c>
      <c r="K2035" s="575"/>
    </row>
    <row r="2036" spans="1:11" s="3" customFormat="1" ht="8.1" customHeight="1" x14ac:dyDescent="0.2">
      <c r="A2036" s="28"/>
      <c r="B2036" s="30"/>
      <c r="C2036" s="845"/>
      <c r="D2036" s="594"/>
      <c r="E2036" s="598"/>
      <c r="F2036" s="598"/>
      <c r="G2036" s="598"/>
      <c r="H2036" s="572"/>
      <c r="I2036" s="614"/>
      <c r="J2036" s="600"/>
      <c r="K2036" s="652"/>
    </row>
    <row r="2037" spans="1:11" s="3" customFormat="1" ht="28.5" x14ac:dyDescent="0.2">
      <c r="A2037" s="28" t="s">
        <v>92</v>
      </c>
      <c r="B2037" s="2" t="s">
        <v>2059</v>
      </c>
      <c r="C2037" s="845">
        <v>1</v>
      </c>
      <c r="D2037" s="594" t="s">
        <v>199</v>
      </c>
      <c r="E2037" s="572">
        <v>28968.880000000001</v>
      </c>
      <c r="F2037" s="597">
        <v>2069.21</v>
      </c>
      <c r="G2037" s="597">
        <v>6207.62</v>
      </c>
      <c r="H2037" s="594">
        <v>4138.41</v>
      </c>
      <c r="I2037" s="573">
        <f>+E2037+F2037+G2037+H2037</f>
        <v>41384.120000000003</v>
      </c>
      <c r="J2037" s="574">
        <f>I2037*C2037</f>
        <v>41384.120000000003</v>
      </c>
      <c r="K2037" s="575"/>
    </row>
    <row r="2038" spans="1:11" s="3" customFormat="1" ht="8.1" customHeight="1" x14ac:dyDescent="0.2">
      <c r="A2038" s="28"/>
      <c r="B2038" s="30"/>
      <c r="C2038" s="845"/>
      <c r="D2038" s="594"/>
      <c r="E2038" s="598"/>
      <c r="F2038" s="598"/>
      <c r="G2038" s="598"/>
      <c r="H2038" s="572"/>
      <c r="I2038" s="614"/>
      <c r="J2038" s="600"/>
      <c r="K2038" s="652"/>
    </row>
    <row r="2039" spans="1:11" s="3" customFormat="1" x14ac:dyDescent="0.2">
      <c r="A2039" s="28"/>
      <c r="B2039" s="30" t="s">
        <v>2060</v>
      </c>
      <c r="C2039" s="845"/>
      <c r="D2039" s="594"/>
      <c r="E2039" s="598"/>
      <c r="F2039" s="598"/>
      <c r="G2039" s="598"/>
      <c r="H2039" s="572"/>
      <c r="I2039" s="614"/>
      <c r="J2039" s="600"/>
      <c r="K2039" s="652"/>
    </row>
    <row r="2040" spans="1:11" s="3" customFormat="1" ht="8.1" customHeight="1" x14ac:dyDescent="0.2">
      <c r="A2040" s="28"/>
      <c r="B2040" s="30"/>
      <c r="C2040" s="845"/>
      <c r="D2040" s="594"/>
      <c r="E2040" s="598"/>
      <c r="F2040" s="598"/>
      <c r="G2040" s="598"/>
      <c r="H2040" s="572"/>
      <c r="I2040" s="614"/>
      <c r="J2040" s="600"/>
      <c r="K2040" s="652"/>
    </row>
    <row r="2041" spans="1:11" s="3" customFormat="1" ht="28.5" x14ac:dyDescent="0.2">
      <c r="A2041" s="28" t="s">
        <v>94</v>
      </c>
      <c r="B2041" s="2" t="s">
        <v>2061</v>
      </c>
      <c r="C2041" s="845">
        <v>1</v>
      </c>
      <c r="D2041" s="594" t="s">
        <v>199</v>
      </c>
      <c r="E2041" s="572">
        <v>15390.49</v>
      </c>
      <c r="F2041" s="597">
        <v>1099.32</v>
      </c>
      <c r="G2041" s="597">
        <v>3297.96</v>
      </c>
      <c r="H2041" s="594">
        <v>2198.64</v>
      </c>
      <c r="I2041" s="573">
        <f>+E2041+F2041+G2041+H2041</f>
        <v>21986.41</v>
      </c>
      <c r="J2041" s="574">
        <f>I2041*C2041</f>
        <v>21986.41</v>
      </c>
      <c r="K2041" s="575"/>
    </row>
    <row r="2042" spans="1:11" s="3" customFormat="1" ht="8.1" customHeight="1" x14ac:dyDescent="0.2">
      <c r="A2042" s="28"/>
      <c r="B2042" s="30"/>
      <c r="C2042" s="845"/>
      <c r="D2042" s="594"/>
      <c r="E2042" s="598"/>
      <c r="F2042" s="598"/>
      <c r="G2042" s="598"/>
      <c r="H2042" s="572"/>
      <c r="I2042" s="614"/>
      <c r="J2042" s="600"/>
      <c r="K2042" s="652"/>
    </row>
    <row r="2043" spans="1:11" s="3" customFormat="1" ht="28.5" x14ac:dyDescent="0.2">
      <c r="A2043" s="28" t="s">
        <v>96</v>
      </c>
      <c r="B2043" s="2" t="s">
        <v>2062</v>
      </c>
      <c r="C2043" s="845">
        <v>1</v>
      </c>
      <c r="D2043" s="594" t="s">
        <v>199</v>
      </c>
      <c r="E2043" s="572">
        <v>17338.25</v>
      </c>
      <c r="F2043" s="597">
        <v>1238.45</v>
      </c>
      <c r="G2043" s="597">
        <v>3715.34</v>
      </c>
      <c r="H2043" s="594">
        <v>2476.89</v>
      </c>
      <c r="I2043" s="573">
        <f>+E2043+F2043+G2043+H2043</f>
        <v>24768.93</v>
      </c>
      <c r="J2043" s="574">
        <f>I2043*C2043</f>
        <v>24768.93</v>
      </c>
      <c r="K2043" s="575"/>
    </row>
    <row r="2044" spans="1:11" s="3" customFormat="1" hidden="1" x14ac:dyDescent="0.2">
      <c r="A2044" s="28"/>
      <c r="B2044" s="2"/>
      <c r="C2044" s="845"/>
      <c r="D2044" s="594"/>
      <c r="E2044" s="598"/>
      <c r="F2044" s="598"/>
      <c r="G2044" s="598"/>
      <c r="H2044" s="572"/>
      <c r="I2044" s="614"/>
      <c r="J2044" s="600"/>
      <c r="K2044" s="652"/>
    </row>
    <row r="2045" spans="1:11" ht="6.75" customHeight="1" x14ac:dyDescent="0.2">
      <c r="A2045" s="28"/>
      <c r="B2045" s="30"/>
      <c r="C2045" s="845"/>
      <c r="D2045" s="594"/>
      <c r="E2045" s="598"/>
      <c r="F2045" s="598"/>
      <c r="G2045" s="598"/>
      <c r="H2045" s="572"/>
      <c r="I2045" s="614"/>
      <c r="J2045" s="600"/>
    </row>
    <row r="2046" spans="1:11" ht="15.75" thickBot="1" x14ac:dyDescent="0.3">
      <c r="A2046" s="291"/>
      <c r="B2046" s="32" t="s">
        <v>111</v>
      </c>
      <c r="C2046" s="847"/>
      <c r="D2046" s="601"/>
      <c r="E2046" s="602"/>
      <c r="F2046" s="602"/>
      <c r="G2046" s="602"/>
      <c r="H2046" s="603"/>
      <c r="I2046" s="657"/>
      <c r="J2046" s="604">
        <f>SUM(J2022:J2044)</f>
        <v>179909.64</v>
      </c>
      <c r="K2046" s="577">
        <v>57</v>
      </c>
    </row>
    <row r="2047" spans="1:11" ht="15" thickTop="1" x14ac:dyDescent="0.2">
      <c r="A2047" s="41"/>
      <c r="B2047" s="2"/>
      <c r="C2047" s="845"/>
      <c r="D2047" s="594"/>
      <c r="E2047" s="598"/>
      <c r="F2047" s="598"/>
      <c r="G2047" s="598"/>
      <c r="H2047" s="572"/>
      <c r="I2047" s="614"/>
      <c r="J2047" s="600"/>
    </row>
    <row r="2048" spans="1:11" ht="30" x14ac:dyDescent="0.25">
      <c r="A2048" s="313"/>
      <c r="B2048" s="287" t="s">
        <v>2013</v>
      </c>
      <c r="C2048" s="846"/>
      <c r="D2048" s="621"/>
      <c r="E2048" s="624"/>
      <c r="F2048" s="624"/>
      <c r="G2048" s="624"/>
      <c r="H2048" s="623"/>
      <c r="I2048" s="655"/>
      <c r="J2048" s="656"/>
    </row>
    <row r="2049" spans="1:11" ht="8.1" customHeight="1" x14ac:dyDescent="0.2">
      <c r="A2049" s="41"/>
      <c r="B2049" s="2"/>
      <c r="C2049" s="845"/>
      <c r="D2049" s="594"/>
      <c r="E2049" s="598"/>
      <c r="F2049" s="598"/>
      <c r="G2049" s="598"/>
      <c r="H2049" s="572"/>
      <c r="I2049" s="614"/>
      <c r="J2049" s="600"/>
    </row>
    <row r="2050" spans="1:11" ht="99.75" customHeight="1" x14ac:dyDescent="0.2">
      <c r="A2050" s="41"/>
      <c r="B2050" s="30" t="s">
        <v>3785</v>
      </c>
      <c r="C2050" s="835"/>
      <c r="D2050" s="594"/>
      <c r="E2050" s="598"/>
      <c r="F2050" s="598"/>
      <c r="G2050" s="598"/>
      <c r="H2050" s="572"/>
      <c r="I2050" s="599"/>
      <c r="J2050" s="627"/>
    </row>
    <row r="2051" spans="1:11" ht="8.1" customHeight="1" x14ac:dyDescent="0.2">
      <c r="A2051" s="41"/>
      <c r="B2051" s="2"/>
      <c r="C2051" s="835"/>
      <c r="D2051" s="594"/>
      <c r="E2051" s="598"/>
      <c r="F2051" s="598"/>
      <c r="G2051" s="598"/>
      <c r="H2051" s="572"/>
      <c r="I2051" s="599"/>
      <c r="J2051" s="627"/>
    </row>
    <row r="2052" spans="1:11" x14ac:dyDescent="0.2">
      <c r="A2052" s="41"/>
      <c r="B2052" s="30" t="s">
        <v>2063</v>
      </c>
      <c r="C2052" s="845"/>
      <c r="D2052" s="594"/>
      <c r="E2052" s="598"/>
      <c r="F2052" s="598"/>
      <c r="G2052" s="598"/>
      <c r="H2052" s="572"/>
      <c r="I2052" s="614"/>
      <c r="J2052" s="600"/>
    </row>
    <row r="2053" spans="1:11" ht="8.1" customHeight="1" x14ac:dyDescent="0.2">
      <c r="A2053" s="41"/>
      <c r="B2053" s="2"/>
      <c r="C2053" s="845"/>
      <c r="D2053" s="594"/>
      <c r="E2053" s="598"/>
      <c r="F2053" s="598"/>
      <c r="G2053" s="598"/>
      <c r="H2053" s="572"/>
      <c r="I2053" s="614"/>
      <c r="J2053" s="600"/>
    </row>
    <row r="2054" spans="1:11" s="3" customFormat="1" ht="28.5" x14ac:dyDescent="0.2">
      <c r="A2054" s="41" t="s">
        <v>77</v>
      </c>
      <c r="B2054" s="2" t="s">
        <v>2064</v>
      </c>
      <c r="C2054" s="845">
        <v>1</v>
      </c>
      <c r="D2054" s="594" t="s">
        <v>199</v>
      </c>
      <c r="E2054" s="572">
        <v>42063.5</v>
      </c>
      <c r="F2054" s="597">
        <v>3004.54</v>
      </c>
      <c r="G2054" s="597">
        <v>9013.61</v>
      </c>
      <c r="H2054" s="594">
        <v>6009.07</v>
      </c>
      <c r="I2054" s="573">
        <f>+E2054+F2054+G2054+H2054</f>
        <v>60090.720000000001</v>
      </c>
      <c r="J2054" s="574">
        <f>I2054*C2054</f>
        <v>60090.720000000001</v>
      </c>
      <c r="K2054" s="575"/>
    </row>
    <row r="2055" spans="1:11" s="3" customFormat="1" ht="8.1" customHeight="1" x14ac:dyDescent="0.2">
      <c r="A2055" s="41"/>
      <c r="B2055" s="2"/>
      <c r="C2055" s="845"/>
      <c r="D2055" s="594"/>
      <c r="E2055" s="598"/>
      <c r="F2055" s="598"/>
      <c r="G2055" s="598"/>
      <c r="H2055" s="572"/>
      <c r="I2055" s="614"/>
      <c r="J2055" s="600"/>
      <c r="K2055" s="652"/>
    </row>
    <row r="2056" spans="1:11" s="3" customFormat="1" ht="28.5" x14ac:dyDescent="0.2">
      <c r="A2056" s="41" t="s">
        <v>78</v>
      </c>
      <c r="B2056" s="2" t="s">
        <v>2065</v>
      </c>
      <c r="C2056" s="845">
        <v>1</v>
      </c>
      <c r="D2056" s="594" t="s">
        <v>199</v>
      </c>
      <c r="E2056" s="572">
        <v>48736.69</v>
      </c>
      <c r="F2056" s="597">
        <v>3481.19</v>
      </c>
      <c r="G2056" s="597">
        <v>10443.58</v>
      </c>
      <c r="H2056" s="594">
        <v>6962.38</v>
      </c>
      <c r="I2056" s="573">
        <f>+E2056+F2056+G2056+H2056</f>
        <v>69623.839999999997</v>
      </c>
      <c r="J2056" s="574">
        <f>I2056*C2056</f>
        <v>69623.839999999997</v>
      </c>
      <c r="K2056" s="575"/>
    </row>
    <row r="2057" spans="1:11" s="3" customFormat="1" ht="8.1" customHeight="1" x14ac:dyDescent="0.2">
      <c r="A2057" s="41"/>
      <c r="B2057" s="2"/>
      <c r="C2057" s="845"/>
      <c r="D2057" s="594"/>
      <c r="E2057" s="598"/>
      <c r="F2057" s="598"/>
      <c r="G2057" s="598"/>
      <c r="H2057" s="572"/>
      <c r="I2057" s="614"/>
      <c r="J2057" s="600"/>
      <c r="K2057" s="652"/>
    </row>
    <row r="2058" spans="1:11" s="3" customFormat="1" ht="28.5" x14ac:dyDescent="0.2">
      <c r="A2058" s="41" t="s">
        <v>79</v>
      </c>
      <c r="B2058" s="2" t="s">
        <v>2066</v>
      </c>
      <c r="C2058" s="845">
        <v>1</v>
      </c>
      <c r="D2058" s="594" t="s">
        <v>199</v>
      </c>
      <c r="E2058" s="572">
        <v>54456.69</v>
      </c>
      <c r="F2058" s="597">
        <v>3889.76</v>
      </c>
      <c r="G2058" s="597">
        <v>11669.29</v>
      </c>
      <c r="H2058" s="594">
        <v>7779.53</v>
      </c>
      <c r="I2058" s="573">
        <f>+E2058+F2058+G2058+H2058</f>
        <v>77795.27</v>
      </c>
      <c r="J2058" s="574">
        <f>I2058*C2058</f>
        <v>77795.27</v>
      </c>
      <c r="K2058" s="575"/>
    </row>
    <row r="2059" spans="1:11" s="3" customFormat="1" x14ac:dyDescent="0.2">
      <c r="A2059" s="41"/>
      <c r="B2059" s="2"/>
      <c r="C2059" s="845"/>
      <c r="D2059" s="594"/>
      <c r="E2059" s="598"/>
      <c r="F2059" s="598"/>
      <c r="G2059" s="598"/>
      <c r="H2059" s="572"/>
      <c r="I2059" s="614"/>
      <c r="J2059" s="600"/>
      <c r="K2059" s="652"/>
    </row>
    <row r="2060" spans="1:11" s="3" customFormat="1" x14ac:dyDescent="0.2">
      <c r="A2060" s="41"/>
      <c r="B2060" s="2"/>
      <c r="C2060" s="845"/>
      <c r="D2060" s="594"/>
      <c r="E2060" s="598"/>
      <c r="F2060" s="598"/>
      <c r="G2060" s="598"/>
      <c r="H2060" s="572"/>
      <c r="I2060" s="614"/>
      <c r="J2060" s="600"/>
      <c r="K2060" s="652"/>
    </row>
    <row r="2061" spans="1:11" s="3" customFormat="1" x14ac:dyDescent="0.2">
      <c r="A2061" s="41"/>
      <c r="B2061" s="2"/>
      <c r="C2061" s="845"/>
      <c r="D2061" s="594"/>
      <c r="E2061" s="598"/>
      <c r="F2061" s="598"/>
      <c r="G2061" s="598"/>
      <c r="H2061" s="572"/>
      <c r="I2061" s="614"/>
      <c r="J2061" s="600"/>
      <c r="K2061" s="652"/>
    </row>
    <row r="2062" spans="1:11" s="3" customFormat="1" x14ac:dyDescent="0.2">
      <c r="A2062" s="41"/>
      <c r="B2062" s="2"/>
      <c r="C2062" s="845"/>
      <c r="D2062" s="594"/>
      <c r="E2062" s="598"/>
      <c r="F2062" s="598"/>
      <c r="G2062" s="598"/>
      <c r="H2062" s="572"/>
      <c r="I2062" s="614"/>
      <c r="J2062" s="600"/>
      <c r="K2062" s="652"/>
    </row>
    <row r="2063" spans="1:11" s="3" customFormat="1" x14ac:dyDescent="0.2">
      <c r="A2063" s="41"/>
      <c r="B2063" s="2"/>
      <c r="C2063" s="845"/>
      <c r="D2063" s="594"/>
      <c r="E2063" s="598"/>
      <c r="F2063" s="598"/>
      <c r="G2063" s="598"/>
      <c r="H2063" s="572"/>
      <c r="I2063" s="614"/>
      <c r="J2063" s="600"/>
      <c r="K2063" s="652"/>
    </row>
    <row r="2064" spans="1:11" s="3" customFormat="1" x14ac:dyDescent="0.2">
      <c r="A2064" s="41"/>
      <c r="B2064" s="2"/>
      <c r="C2064" s="845"/>
      <c r="D2064" s="594"/>
      <c r="E2064" s="598"/>
      <c r="F2064" s="598"/>
      <c r="G2064" s="598"/>
      <c r="H2064" s="572"/>
      <c r="I2064" s="614"/>
      <c r="J2064" s="600"/>
      <c r="K2064" s="652"/>
    </row>
    <row r="2065" spans="1:11" s="3" customFormat="1" x14ac:dyDescent="0.2">
      <c r="A2065" s="41"/>
      <c r="B2065" s="2"/>
      <c r="C2065" s="845"/>
      <c r="D2065" s="594"/>
      <c r="E2065" s="598"/>
      <c r="F2065" s="598"/>
      <c r="G2065" s="598"/>
      <c r="H2065" s="572"/>
      <c r="I2065" s="614"/>
      <c r="J2065" s="600"/>
      <c r="K2065" s="652"/>
    </row>
    <row r="2066" spans="1:11" s="3" customFormat="1" x14ac:dyDescent="0.2">
      <c r="A2066" s="41"/>
      <c r="B2066" s="2"/>
      <c r="C2066" s="845"/>
      <c r="D2066" s="594"/>
      <c r="E2066" s="598"/>
      <c r="F2066" s="598"/>
      <c r="G2066" s="598"/>
      <c r="H2066" s="572"/>
      <c r="I2066" s="614"/>
      <c r="J2066" s="600"/>
      <c r="K2066" s="652"/>
    </row>
    <row r="2067" spans="1:11" s="3" customFormat="1" x14ac:dyDescent="0.2">
      <c r="A2067" s="41"/>
      <c r="B2067" s="2"/>
      <c r="C2067" s="845"/>
      <c r="D2067" s="594"/>
      <c r="E2067" s="598"/>
      <c r="F2067" s="598"/>
      <c r="G2067" s="598"/>
      <c r="H2067" s="572"/>
      <c r="I2067" s="614"/>
      <c r="J2067" s="600"/>
      <c r="K2067" s="652"/>
    </row>
    <row r="2068" spans="1:11" s="3" customFormat="1" x14ac:dyDescent="0.2">
      <c r="A2068" s="41"/>
      <c r="B2068" s="2"/>
      <c r="C2068" s="845"/>
      <c r="D2068" s="594"/>
      <c r="E2068" s="598"/>
      <c r="F2068" s="598"/>
      <c r="G2068" s="598"/>
      <c r="H2068" s="572"/>
      <c r="I2068" s="614"/>
      <c r="J2068" s="600"/>
      <c r="K2068" s="652"/>
    </row>
    <row r="2069" spans="1:11" s="3" customFormat="1" x14ac:dyDescent="0.2">
      <c r="A2069" s="41"/>
      <c r="B2069" s="2"/>
      <c r="C2069" s="845"/>
      <c r="D2069" s="594"/>
      <c r="E2069" s="598"/>
      <c r="F2069" s="598"/>
      <c r="G2069" s="598"/>
      <c r="H2069" s="572"/>
      <c r="I2069" s="614"/>
      <c r="J2069" s="600"/>
      <c r="K2069" s="652"/>
    </row>
    <row r="2070" spans="1:11" s="3" customFormat="1" x14ac:dyDescent="0.2">
      <c r="A2070" s="41"/>
      <c r="B2070" s="2"/>
      <c r="C2070" s="845"/>
      <c r="D2070" s="594"/>
      <c r="E2070" s="598"/>
      <c r="F2070" s="598"/>
      <c r="G2070" s="598"/>
      <c r="H2070" s="572"/>
      <c r="I2070" s="614"/>
      <c r="J2070" s="600"/>
      <c r="K2070" s="652"/>
    </row>
    <row r="2071" spans="1:11" s="3" customFormat="1" x14ac:dyDescent="0.2">
      <c r="A2071" s="41"/>
      <c r="B2071" s="2"/>
      <c r="C2071" s="845"/>
      <c r="D2071" s="594"/>
      <c r="E2071" s="598"/>
      <c r="F2071" s="598"/>
      <c r="G2071" s="598"/>
      <c r="H2071" s="572"/>
      <c r="I2071" s="614"/>
      <c r="J2071" s="600"/>
      <c r="K2071" s="652"/>
    </row>
    <row r="2072" spans="1:11" s="3" customFormat="1" x14ac:dyDescent="0.2">
      <c r="A2072" s="41"/>
      <c r="B2072" s="2"/>
      <c r="C2072" s="845"/>
      <c r="D2072" s="594"/>
      <c r="E2072" s="598"/>
      <c r="F2072" s="598"/>
      <c r="G2072" s="598"/>
      <c r="H2072" s="572"/>
      <c r="I2072" s="614"/>
      <c r="J2072" s="600"/>
      <c r="K2072" s="652"/>
    </row>
    <row r="2073" spans="1:11" s="3" customFormat="1" hidden="1" x14ac:dyDescent="0.2">
      <c r="A2073" s="41"/>
      <c r="B2073" s="2"/>
      <c r="C2073" s="845"/>
      <c r="D2073" s="594"/>
      <c r="E2073" s="598"/>
      <c r="F2073" s="598"/>
      <c r="G2073" s="598"/>
      <c r="H2073" s="572"/>
      <c r="I2073" s="614"/>
      <c r="J2073" s="600"/>
      <c r="K2073" s="652"/>
    </row>
    <row r="2074" spans="1:11" s="3" customFormat="1" x14ac:dyDescent="0.2">
      <c r="A2074" s="41"/>
      <c r="B2074" s="2"/>
      <c r="C2074" s="845"/>
      <c r="D2074" s="594"/>
      <c r="E2074" s="598"/>
      <c r="F2074" s="598"/>
      <c r="G2074" s="598"/>
      <c r="H2074" s="572"/>
      <c r="I2074" s="614"/>
      <c r="J2074" s="600"/>
      <c r="K2074" s="652"/>
    </row>
    <row r="2075" spans="1:11" s="3" customFormat="1" hidden="1" x14ac:dyDescent="0.2">
      <c r="A2075" s="41"/>
      <c r="B2075" s="2"/>
      <c r="C2075" s="845"/>
      <c r="D2075" s="594"/>
      <c r="E2075" s="598"/>
      <c r="F2075" s="598"/>
      <c r="G2075" s="598"/>
      <c r="H2075" s="572"/>
      <c r="I2075" s="614"/>
      <c r="J2075" s="600"/>
      <c r="K2075" s="652"/>
    </row>
    <row r="2076" spans="1:11" s="3" customFormat="1" ht="26.25" customHeight="1" x14ac:dyDescent="0.2">
      <c r="A2076" s="41"/>
      <c r="B2076" s="2"/>
      <c r="C2076" s="835"/>
      <c r="D2076" s="594"/>
      <c r="E2076" s="598"/>
      <c r="F2076" s="598"/>
      <c r="G2076" s="598"/>
      <c r="H2076" s="572"/>
      <c r="I2076" s="599"/>
      <c r="J2076" s="627"/>
      <c r="K2076" s="652"/>
    </row>
    <row r="2077" spans="1:11" ht="15.75" thickBot="1" x14ac:dyDescent="0.3">
      <c r="A2077" s="291"/>
      <c r="B2077" s="32" t="s">
        <v>111</v>
      </c>
      <c r="C2077" s="836"/>
      <c r="D2077" s="601"/>
      <c r="E2077" s="602"/>
      <c r="F2077" s="602"/>
      <c r="G2077" s="602"/>
      <c r="H2077" s="603"/>
      <c r="I2077" s="604"/>
      <c r="J2077" s="604">
        <f>SUM(J2053:J2075)</f>
        <v>207509.83</v>
      </c>
      <c r="K2077" s="577">
        <v>58</v>
      </c>
    </row>
    <row r="2078" spans="1:11" ht="15" thickTop="1" x14ac:dyDescent="0.2">
      <c r="A2078" s="41"/>
      <c r="B2078" s="2"/>
      <c r="C2078" s="835"/>
      <c r="D2078" s="594"/>
      <c r="E2078" s="598"/>
      <c r="F2078" s="598"/>
      <c r="G2078" s="598"/>
      <c r="H2078" s="572"/>
      <c r="I2078" s="599"/>
      <c r="J2078" s="627"/>
    </row>
    <row r="2079" spans="1:11" ht="15" x14ac:dyDescent="0.2">
      <c r="A2079" s="41"/>
      <c r="B2079" s="287" t="s">
        <v>2067</v>
      </c>
      <c r="C2079" s="835"/>
      <c r="D2079" s="594"/>
      <c r="E2079" s="598"/>
      <c r="F2079" s="598"/>
      <c r="G2079" s="598"/>
      <c r="H2079" s="572"/>
      <c r="I2079" s="599"/>
      <c r="J2079" s="627"/>
    </row>
    <row r="2080" spans="1:11" x14ac:dyDescent="0.2">
      <c r="A2080" s="41"/>
      <c r="B2080" s="2"/>
      <c r="C2080" s="835"/>
      <c r="D2080" s="594"/>
      <c r="E2080" s="598"/>
      <c r="F2080" s="598"/>
      <c r="G2080" s="598"/>
      <c r="H2080" s="572"/>
      <c r="I2080" s="599"/>
      <c r="J2080" s="627"/>
    </row>
    <row r="2081" spans="1:11" ht="59.25" customHeight="1" x14ac:dyDescent="0.2">
      <c r="A2081" s="41"/>
      <c r="B2081" s="30" t="s">
        <v>3786</v>
      </c>
      <c r="C2081" s="835"/>
      <c r="D2081" s="594"/>
      <c r="E2081" s="598"/>
      <c r="F2081" s="598"/>
      <c r="G2081" s="598"/>
      <c r="H2081" s="572"/>
      <c r="I2081" s="599"/>
      <c r="J2081" s="627"/>
    </row>
    <row r="2082" spans="1:11" x14ac:dyDescent="0.2">
      <c r="A2082" s="41"/>
      <c r="B2082" s="30"/>
      <c r="C2082" s="835"/>
      <c r="D2082" s="594"/>
      <c r="E2082" s="598"/>
      <c r="F2082" s="598"/>
      <c r="G2082" s="598"/>
      <c r="H2082" s="572"/>
      <c r="I2082" s="599"/>
      <c r="J2082" s="627"/>
    </row>
    <row r="2083" spans="1:11" s="3" customFormat="1" ht="29.25" customHeight="1" x14ac:dyDescent="0.2">
      <c r="A2083" s="41" t="s">
        <v>77</v>
      </c>
      <c r="B2083" s="2" t="s">
        <v>3787</v>
      </c>
      <c r="C2083" s="848">
        <v>1</v>
      </c>
      <c r="D2083" s="605" t="s">
        <v>199</v>
      </c>
      <c r="E2083" s="572">
        <v>880.51</v>
      </c>
      <c r="F2083" s="597">
        <v>62.89</v>
      </c>
      <c r="G2083" s="597">
        <v>188.68</v>
      </c>
      <c r="H2083" s="594">
        <v>125.79</v>
      </c>
      <c r="I2083" s="573">
        <f>+E2083+F2083+G2083+H2083</f>
        <v>1257.8699999999999</v>
      </c>
      <c r="J2083" s="574">
        <f>I2083*C2083</f>
        <v>1257.8699999999999</v>
      </c>
      <c r="K2083" s="575"/>
    </row>
    <row r="2084" spans="1:11" s="3" customFormat="1" x14ac:dyDescent="0.2">
      <c r="A2084" s="41"/>
      <c r="B2084" s="2"/>
      <c r="C2084" s="848"/>
      <c r="D2084" s="605"/>
      <c r="E2084" s="598"/>
      <c r="F2084" s="598"/>
      <c r="G2084" s="598"/>
      <c r="H2084" s="572"/>
      <c r="I2084" s="599"/>
      <c r="J2084" s="627"/>
      <c r="K2084" s="652"/>
    </row>
    <row r="2085" spans="1:11" s="3" customFormat="1" ht="27.75" customHeight="1" x14ac:dyDescent="0.2">
      <c r="A2085" s="41" t="s">
        <v>78</v>
      </c>
      <c r="B2085" s="2" t="s">
        <v>3788</v>
      </c>
      <c r="C2085" s="848">
        <v>1</v>
      </c>
      <c r="D2085" s="605" t="s">
        <v>199</v>
      </c>
      <c r="E2085" s="572">
        <v>878.5</v>
      </c>
      <c r="F2085" s="597">
        <v>62.75</v>
      </c>
      <c r="G2085" s="597">
        <v>188.25</v>
      </c>
      <c r="H2085" s="594">
        <v>125.5</v>
      </c>
      <c r="I2085" s="573">
        <f>+E2085+F2085+G2085+H2085</f>
        <v>1255</v>
      </c>
      <c r="J2085" s="574">
        <f>I2085*C2085</f>
        <v>1255</v>
      </c>
      <c r="K2085" s="575"/>
    </row>
    <row r="2086" spans="1:11" x14ac:dyDescent="0.2">
      <c r="A2086" s="41"/>
      <c r="B2086" s="2"/>
      <c r="C2086" s="835"/>
      <c r="D2086" s="594"/>
      <c r="E2086" s="598"/>
      <c r="F2086" s="598"/>
      <c r="G2086" s="598"/>
      <c r="H2086" s="572"/>
      <c r="I2086" s="599"/>
      <c r="J2086" s="627"/>
    </row>
    <row r="2087" spans="1:11" x14ac:dyDescent="0.2">
      <c r="A2087" s="41"/>
      <c r="B2087" s="2"/>
      <c r="C2087" s="835"/>
      <c r="D2087" s="594"/>
      <c r="E2087" s="598"/>
      <c r="F2087" s="598"/>
      <c r="G2087" s="598"/>
      <c r="H2087" s="572"/>
      <c r="I2087" s="599"/>
      <c r="J2087" s="627"/>
    </row>
    <row r="2088" spans="1:11" x14ac:dyDescent="0.2">
      <c r="A2088" s="41"/>
      <c r="B2088" s="2"/>
      <c r="C2088" s="835"/>
      <c r="D2088" s="594"/>
      <c r="E2088" s="598"/>
      <c r="F2088" s="598"/>
      <c r="G2088" s="598"/>
      <c r="H2088" s="572"/>
      <c r="I2088" s="599"/>
      <c r="J2088" s="627"/>
    </row>
    <row r="2089" spans="1:11" x14ac:dyDescent="0.2">
      <c r="A2089" s="41"/>
      <c r="B2089" s="2"/>
      <c r="C2089" s="835"/>
      <c r="D2089" s="594"/>
      <c r="E2089" s="598"/>
      <c r="F2089" s="598"/>
      <c r="G2089" s="598"/>
      <c r="H2089" s="572"/>
      <c r="I2089" s="599"/>
      <c r="J2089" s="627"/>
    </row>
    <row r="2090" spans="1:11" x14ac:dyDescent="0.2">
      <c r="A2090" s="41"/>
      <c r="B2090" s="2"/>
      <c r="C2090" s="835"/>
      <c r="D2090" s="594"/>
      <c r="E2090" s="598"/>
      <c r="F2090" s="598"/>
      <c r="G2090" s="598"/>
      <c r="H2090" s="572"/>
      <c r="I2090" s="599"/>
      <c r="J2090" s="627"/>
    </row>
    <row r="2091" spans="1:11" x14ac:dyDescent="0.2">
      <c r="A2091" s="41"/>
      <c r="B2091" s="2"/>
      <c r="C2091" s="835"/>
      <c r="D2091" s="594"/>
      <c r="E2091" s="598"/>
      <c r="F2091" s="598"/>
      <c r="G2091" s="598"/>
      <c r="H2091" s="572"/>
      <c r="I2091" s="599"/>
      <c r="J2091" s="627"/>
    </row>
    <row r="2092" spans="1:11" x14ac:dyDescent="0.2">
      <c r="A2092" s="41"/>
      <c r="B2092" s="2"/>
      <c r="C2092" s="835"/>
      <c r="D2092" s="594"/>
      <c r="E2092" s="598"/>
      <c r="F2092" s="598"/>
      <c r="G2092" s="598"/>
      <c r="H2092" s="572"/>
      <c r="I2092" s="599"/>
      <c r="J2092" s="627"/>
    </row>
    <row r="2093" spans="1:11" x14ac:dyDescent="0.2">
      <c r="A2093" s="41"/>
      <c r="B2093" s="2"/>
      <c r="C2093" s="835"/>
      <c r="D2093" s="594"/>
      <c r="E2093" s="598"/>
      <c r="F2093" s="598"/>
      <c r="G2093" s="598"/>
      <c r="H2093" s="572"/>
      <c r="I2093" s="599"/>
      <c r="J2093" s="627"/>
    </row>
    <row r="2094" spans="1:11" x14ac:dyDescent="0.2">
      <c r="A2094" s="41"/>
      <c r="B2094" s="2"/>
      <c r="C2094" s="835"/>
      <c r="D2094" s="594"/>
      <c r="E2094" s="598"/>
      <c r="F2094" s="598"/>
      <c r="G2094" s="598"/>
      <c r="H2094" s="572"/>
      <c r="I2094" s="599"/>
      <c r="J2094" s="627"/>
    </row>
    <row r="2095" spans="1:11" x14ac:dyDescent="0.2">
      <c r="A2095" s="41"/>
      <c r="B2095" s="2"/>
      <c r="C2095" s="835"/>
      <c r="D2095" s="594"/>
      <c r="E2095" s="598"/>
      <c r="F2095" s="598"/>
      <c r="G2095" s="598"/>
      <c r="H2095" s="572"/>
      <c r="I2095" s="599"/>
      <c r="J2095" s="627"/>
    </row>
    <row r="2096" spans="1:11" x14ac:dyDescent="0.2">
      <c r="A2096" s="41"/>
      <c r="B2096" s="2"/>
      <c r="C2096" s="835"/>
      <c r="D2096" s="594"/>
      <c r="E2096" s="598"/>
      <c r="F2096" s="598"/>
      <c r="G2096" s="598"/>
      <c r="H2096" s="572"/>
      <c r="I2096" s="599"/>
      <c r="J2096" s="627"/>
    </row>
    <row r="2097" spans="1:11" x14ac:dyDescent="0.2">
      <c r="A2097" s="41"/>
      <c r="B2097" s="2"/>
      <c r="C2097" s="835"/>
      <c r="D2097" s="594"/>
      <c r="E2097" s="598"/>
      <c r="F2097" s="598"/>
      <c r="G2097" s="598"/>
      <c r="H2097" s="572"/>
      <c r="I2097" s="599"/>
      <c r="J2097" s="627"/>
    </row>
    <row r="2098" spans="1:11" x14ac:dyDescent="0.2">
      <c r="A2098" s="41"/>
      <c r="B2098" s="2"/>
      <c r="C2098" s="835"/>
      <c r="D2098" s="594"/>
      <c r="E2098" s="598"/>
      <c r="F2098" s="598"/>
      <c r="G2098" s="598"/>
      <c r="H2098" s="572"/>
      <c r="I2098" s="599"/>
      <c r="J2098" s="627"/>
    </row>
    <row r="2099" spans="1:11" x14ac:dyDescent="0.2">
      <c r="A2099" s="41"/>
      <c r="B2099" s="2"/>
      <c r="C2099" s="835"/>
      <c r="D2099" s="594"/>
      <c r="E2099" s="598"/>
      <c r="F2099" s="598"/>
      <c r="G2099" s="598"/>
      <c r="H2099" s="572"/>
      <c r="I2099" s="599"/>
      <c r="J2099" s="627"/>
    </row>
    <row r="2100" spans="1:11" x14ac:dyDescent="0.2">
      <c r="A2100" s="41"/>
      <c r="B2100" s="2"/>
      <c r="C2100" s="835"/>
      <c r="D2100" s="594"/>
      <c r="E2100" s="598"/>
      <c r="F2100" s="598"/>
      <c r="G2100" s="598"/>
      <c r="H2100" s="572"/>
      <c r="I2100" s="599"/>
      <c r="J2100" s="627"/>
    </row>
    <row r="2101" spans="1:11" x14ac:dyDescent="0.2">
      <c r="A2101" s="41"/>
      <c r="B2101" s="2"/>
      <c r="C2101" s="835"/>
      <c r="D2101" s="594"/>
      <c r="E2101" s="598"/>
      <c r="F2101" s="598"/>
      <c r="G2101" s="598"/>
      <c r="H2101" s="572"/>
      <c r="I2101" s="599"/>
      <c r="J2101" s="627"/>
    </row>
    <row r="2102" spans="1:11" x14ac:dyDescent="0.2">
      <c r="A2102" s="41"/>
      <c r="B2102" s="2"/>
      <c r="C2102" s="835"/>
      <c r="D2102" s="594"/>
      <c r="E2102" s="598"/>
      <c r="F2102" s="598"/>
      <c r="G2102" s="598"/>
      <c r="H2102" s="572"/>
      <c r="I2102" s="599"/>
      <c r="J2102" s="627"/>
    </row>
    <row r="2103" spans="1:11" x14ac:dyDescent="0.2">
      <c r="A2103" s="41"/>
      <c r="B2103" s="2"/>
      <c r="C2103" s="835"/>
      <c r="D2103" s="594"/>
      <c r="E2103" s="598"/>
      <c r="F2103" s="598"/>
      <c r="G2103" s="598"/>
      <c r="H2103" s="572"/>
      <c r="I2103" s="599"/>
      <c r="J2103" s="627"/>
    </row>
    <row r="2104" spans="1:11" x14ac:dyDescent="0.2">
      <c r="A2104" s="41"/>
      <c r="B2104" s="2"/>
      <c r="C2104" s="835"/>
      <c r="D2104" s="594"/>
      <c r="E2104" s="598"/>
      <c r="F2104" s="598"/>
      <c r="G2104" s="598"/>
      <c r="H2104" s="572"/>
      <c r="I2104" s="599"/>
      <c r="J2104" s="627"/>
    </row>
    <row r="2105" spans="1:11" x14ac:dyDescent="0.2">
      <c r="A2105" s="41"/>
      <c r="B2105" s="2"/>
      <c r="C2105" s="835"/>
      <c r="D2105" s="594"/>
      <c r="E2105" s="598"/>
      <c r="F2105" s="598"/>
      <c r="G2105" s="598"/>
      <c r="H2105" s="572"/>
      <c r="I2105" s="599"/>
      <c r="J2105" s="627"/>
    </row>
    <row r="2106" spans="1:11" ht="6.75" customHeight="1" x14ac:dyDescent="0.2">
      <c r="A2106" s="41"/>
      <c r="B2106" s="2"/>
      <c r="C2106" s="835"/>
      <c r="D2106" s="594"/>
      <c r="E2106" s="598"/>
      <c r="F2106" s="598"/>
      <c r="G2106" s="598"/>
      <c r="H2106" s="572"/>
      <c r="I2106" s="599"/>
      <c r="J2106" s="627"/>
    </row>
    <row r="2107" spans="1:11" x14ac:dyDescent="0.2">
      <c r="A2107" s="41"/>
      <c r="B2107" s="2"/>
      <c r="C2107" s="835"/>
      <c r="D2107" s="594"/>
      <c r="E2107" s="598"/>
      <c r="F2107" s="598"/>
      <c r="G2107" s="598"/>
      <c r="H2107" s="572"/>
      <c r="I2107" s="599"/>
      <c r="J2107" s="627"/>
    </row>
    <row r="2108" spans="1:11" hidden="1" x14ac:dyDescent="0.2">
      <c r="A2108" s="41"/>
      <c r="B2108" s="2"/>
      <c r="C2108" s="835"/>
      <c r="D2108" s="594"/>
      <c r="E2108" s="598"/>
      <c r="F2108" s="598"/>
      <c r="G2108" s="598"/>
      <c r="H2108" s="572"/>
      <c r="I2108" s="599"/>
      <c r="J2108" s="627"/>
    </row>
    <row r="2109" spans="1:11" x14ac:dyDescent="0.2">
      <c r="A2109" s="41"/>
      <c r="B2109" s="2"/>
      <c r="C2109" s="835"/>
      <c r="D2109" s="594"/>
      <c r="E2109" s="598"/>
      <c r="F2109" s="598"/>
      <c r="G2109" s="598"/>
      <c r="H2109" s="572"/>
      <c r="I2109" s="599"/>
      <c r="J2109" s="627"/>
    </row>
    <row r="2110" spans="1:11" ht="18.75" customHeight="1" x14ac:dyDescent="0.2">
      <c r="A2110" s="41"/>
      <c r="B2110" s="2"/>
      <c r="C2110" s="835"/>
      <c r="D2110" s="594"/>
      <c r="E2110" s="598"/>
      <c r="F2110" s="598"/>
      <c r="G2110" s="598"/>
      <c r="H2110" s="572"/>
      <c r="I2110" s="599"/>
      <c r="J2110" s="627"/>
    </row>
    <row r="2111" spans="1:11" ht="15.75" thickBot="1" x14ac:dyDescent="0.3">
      <c r="A2111" s="291"/>
      <c r="B2111" s="32" t="s">
        <v>111</v>
      </c>
      <c r="C2111" s="836"/>
      <c r="D2111" s="601"/>
      <c r="E2111" s="602"/>
      <c r="F2111" s="602"/>
      <c r="G2111" s="602"/>
      <c r="H2111" s="603"/>
      <c r="I2111" s="604"/>
      <c r="J2111" s="604">
        <f>SUM(J2082:J2109)</f>
        <v>2512.87</v>
      </c>
      <c r="K2111" s="577">
        <v>59</v>
      </c>
    </row>
    <row r="2112" spans="1:11" ht="15.75" thickTop="1" x14ac:dyDescent="0.25">
      <c r="A2112" s="316"/>
      <c r="B2112" s="67"/>
      <c r="C2112" s="834"/>
      <c r="D2112" s="621"/>
      <c r="E2112" s="624"/>
      <c r="F2112" s="624"/>
      <c r="G2112" s="624"/>
      <c r="H2112" s="623"/>
      <c r="I2112" s="625"/>
      <c r="J2112" s="626"/>
    </row>
    <row r="2113" spans="1:11" ht="15" x14ac:dyDescent="0.2">
      <c r="A2113" s="315"/>
      <c r="B2113" s="287" t="s">
        <v>2068</v>
      </c>
      <c r="C2113" s="835"/>
      <c r="D2113" s="594"/>
      <c r="E2113" s="598"/>
      <c r="F2113" s="598"/>
      <c r="G2113" s="598"/>
      <c r="H2113" s="572"/>
      <c r="I2113" s="599"/>
      <c r="J2113" s="627"/>
    </row>
    <row r="2114" spans="1:11" ht="10.5" customHeight="1" x14ac:dyDescent="0.2">
      <c r="A2114" s="315"/>
      <c r="B2114" s="287"/>
      <c r="C2114" s="835"/>
      <c r="D2114" s="594"/>
      <c r="E2114" s="598"/>
      <c r="F2114" s="598"/>
      <c r="G2114" s="598"/>
      <c r="H2114" s="572"/>
      <c r="I2114" s="599"/>
      <c r="J2114" s="627"/>
    </row>
    <row r="2115" spans="1:11" ht="71.25" customHeight="1" x14ac:dyDescent="0.2">
      <c r="A2115" s="315"/>
      <c r="B2115" s="30" t="s">
        <v>3789</v>
      </c>
      <c r="C2115" s="835"/>
      <c r="D2115" s="594"/>
      <c r="E2115" s="598"/>
      <c r="F2115" s="598"/>
      <c r="G2115" s="598"/>
      <c r="H2115" s="572"/>
      <c r="I2115" s="599"/>
      <c r="J2115" s="627"/>
    </row>
    <row r="2116" spans="1:11" ht="9" customHeight="1" x14ac:dyDescent="0.2">
      <c r="A2116" s="315"/>
      <c r="B2116" s="30"/>
      <c r="C2116" s="835"/>
      <c r="D2116" s="594"/>
      <c r="E2116" s="598"/>
      <c r="F2116" s="598"/>
      <c r="G2116" s="598"/>
      <c r="H2116" s="572"/>
      <c r="I2116" s="599"/>
      <c r="J2116" s="627"/>
    </row>
    <row r="2117" spans="1:11" x14ac:dyDescent="0.2">
      <c r="A2117" s="315"/>
      <c r="B2117" s="30" t="s">
        <v>2069</v>
      </c>
      <c r="C2117" s="835"/>
      <c r="D2117" s="594"/>
      <c r="E2117" s="598"/>
      <c r="F2117" s="598"/>
      <c r="G2117" s="598"/>
      <c r="H2117" s="572"/>
      <c r="I2117" s="599"/>
      <c r="J2117" s="627"/>
    </row>
    <row r="2118" spans="1:11" x14ac:dyDescent="0.2">
      <c r="A2118" s="315"/>
      <c r="B2118" s="30"/>
      <c r="C2118" s="835"/>
      <c r="D2118" s="594"/>
      <c r="E2118" s="598"/>
      <c r="F2118" s="598"/>
      <c r="G2118" s="598"/>
      <c r="H2118" s="572"/>
      <c r="I2118" s="599"/>
      <c r="J2118" s="627"/>
    </row>
    <row r="2119" spans="1:11" ht="28.5" x14ac:dyDescent="0.2">
      <c r="A2119" s="78" t="s">
        <v>77</v>
      </c>
      <c r="B2119" s="2" t="s">
        <v>2070</v>
      </c>
      <c r="C2119" s="835">
        <v>1</v>
      </c>
      <c r="D2119" s="594" t="s">
        <v>199</v>
      </c>
      <c r="E2119" s="572">
        <v>745.37</v>
      </c>
      <c r="F2119" s="597">
        <v>53.24</v>
      </c>
      <c r="G2119" s="597">
        <v>159.72</v>
      </c>
      <c r="H2119" s="594">
        <v>106.48</v>
      </c>
      <c r="I2119" s="573">
        <f>+E2119+F2119+G2119+H2119</f>
        <v>1064.81</v>
      </c>
      <c r="J2119" s="574">
        <f>I2119*C2119</f>
        <v>1064.81</v>
      </c>
      <c r="K2119" s="575"/>
    </row>
    <row r="2120" spans="1:11" x14ac:dyDescent="0.2">
      <c r="A2120" s="315"/>
      <c r="B2120" s="2"/>
      <c r="C2120" s="835"/>
      <c r="D2120" s="594"/>
      <c r="E2120" s="598"/>
      <c r="F2120" s="598"/>
      <c r="G2120" s="598"/>
      <c r="H2120" s="572"/>
      <c r="I2120" s="599"/>
      <c r="J2120" s="627"/>
    </row>
    <row r="2121" spans="1:11" ht="28.5" x14ac:dyDescent="0.2">
      <c r="A2121" s="78" t="s">
        <v>78</v>
      </c>
      <c r="B2121" s="2" t="s">
        <v>2071</v>
      </c>
      <c r="C2121" s="835">
        <v>1</v>
      </c>
      <c r="D2121" s="594" t="s">
        <v>199</v>
      </c>
      <c r="E2121" s="572">
        <v>792.4</v>
      </c>
      <c r="F2121" s="597">
        <v>56.6</v>
      </c>
      <c r="G2121" s="597">
        <v>169.8</v>
      </c>
      <c r="H2121" s="594">
        <v>113.2</v>
      </c>
      <c r="I2121" s="573">
        <f>+E2121+F2121+G2121+H2121</f>
        <v>1132</v>
      </c>
      <c r="J2121" s="574">
        <f>I2121*C2121</f>
        <v>1132</v>
      </c>
      <c r="K2121" s="575"/>
    </row>
    <row r="2122" spans="1:11" x14ac:dyDescent="0.2">
      <c r="A2122" s="315"/>
      <c r="B2122" s="2"/>
      <c r="C2122" s="835"/>
      <c r="D2122" s="594"/>
      <c r="E2122" s="598"/>
      <c r="F2122" s="598"/>
      <c r="G2122" s="598"/>
      <c r="H2122" s="572"/>
      <c r="I2122" s="599"/>
      <c r="J2122" s="627"/>
    </row>
    <row r="2123" spans="1:11" ht="28.5" x14ac:dyDescent="0.2">
      <c r="A2123" s="78" t="s">
        <v>78</v>
      </c>
      <c r="B2123" s="2" t="s">
        <v>2072</v>
      </c>
      <c r="C2123" s="835">
        <v>1</v>
      </c>
      <c r="D2123" s="594" t="s">
        <v>199</v>
      </c>
      <c r="E2123" s="572">
        <v>792.4</v>
      </c>
      <c r="F2123" s="597">
        <v>56.6</v>
      </c>
      <c r="G2123" s="597">
        <v>169.8</v>
      </c>
      <c r="H2123" s="594">
        <v>113.2</v>
      </c>
      <c r="I2123" s="573">
        <f>+E2123+F2123+G2123+H2123</f>
        <v>1132</v>
      </c>
      <c r="J2123" s="574">
        <f>I2123*C2123</f>
        <v>1132</v>
      </c>
      <c r="K2123" s="575"/>
    </row>
    <row r="2124" spans="1:11" x14ac:dyDescent="0.2">
      <c r="A2124" s="315"/>
      <c r="B2124" s="2"/>
      <c r="C2124" s="835"/>
      <c r="D2124" s="594"/>
      <c r="E2124" s="598"/>
      <c r="F2124" s="598"/>
      <c r="G2124" s="598"/>
      <c r="H2124" s="572"/>
      <c r="I2124" s="599"/>
      <c r="J2124" s="627"/>
    </row>
    <row r="2125" spans="1:11" ht="28.5" x14ac:dyDescent="0.2">
      <c r="A2125" s="78" t="s">
        <v>79</v>
      </c>
      <c r="B2125" s="2" t="s">
        <v>2073</v>
      </c>
      <c r="C2125" s="835">
        <v>1</v>
      </c>
      <c r="D2125" s="594" t="s">
        <v>199</v>
      </c>
      <c r="E2125" s="572">
        <v>792.4</v>
      </c>
      <c r="F2125" s="597">
        <v>56.6</v>
      </c>
      <c r="G2125" s="597">
        <v>169.8</v>
      </c>
      <c r="H2125" s="594">
        <v>113.2</v>
      </c>
      <c r="I2125" s="573">
        <f>+E2125+F2125+G2125+H2125</f>
        <v>1132</v>
      </c>
      <c r="J2125" s="574">
        <f>I2125*C2125</f>
        <v>1132</v>
      </c>
      <c r="K2125" s="575"/>
    </row>
    <row r="2126" spans="1:11" x14ac:dyDescent="0.2">
      <c r="A2126" s="315"/>
      <c r="B2126" s="2"/>
      <c r="C2126" s="835"/>
      <c r="D2126" s="594"/>
      <c r="E2126" s="598"/>
      <c r="F2126" s="598"/>
      <c r="G2126" s="598"/>
      <c r="H2126" s="572"/>
      <c r="I2126" s="599"/>
      <c r="J2126" s="627"/>
    </row>
    <row r="2127" spans="1:11" ht="28.5" x14ac:dyDescent="0.2">
      <c r="A2127" s="78" t="s">
        <v>80</v>
      </c>
      <c r="B2127" s="2" t="s">
        <v>2074</v>
      </c>
      <c r="C2127" s="835">
        <v>1</v>
      </c>
      <c r="D2127" s="594" t="s">
        <v>199</v>
      </c>
      <c r="E2127" s="572">
        <v>857.27</v>
      </c>
      <c r="F2127" s="597">
        <v>61.23</v>
      </c>
      <c r="G2127" s="597">
        <v>183.7</v>
      </c>
      <c r="H2127" s="594">
        <v>122.47</v>
      </c>
      <c r="I2127" s="573">
        <f>+E2127+F2127+G2127+H2127</f>
        <v>1224.67</v>
      </c>
      <c r="J2127" s="574">
        <f>I2127*C2127</f>
        <v>1224.67</v>
      </c>
      <c r="K2127" s="575"/>
    </row>
    <row r="2128" spans="1:11" x14ac:dyDescent="0.2">
      <c r="A2128" s="315"/>
      <c r="B2128" s="2"/>
      <c r="C2128" s="835"/>
      <c r="D2128" s="594"/>
      <c r="E2128" s="598"/>
      <c r="F2128" s="598"/>
      <c r="G2128" s="598"/>
      <c r="H2128" s="572"/>
      <c r="I2128" s="599"/>
      <c r="J2128" s="627"/>
    </row>
    <row r="2129" spans="1:11" ht="28.5" x14ac:dyDescent="0.2">
      <c r="A2129" s="78" t="s">
        <v>81</v>
      </c>
      <c r="B2129" s="2" t="s">
        <v>2075</v>
      </c>
      <c r="C2129" s="835">
        <v>1</v>
      </c>
      <c r="D2129" s="594" t="s">
        <v>199</v>
      </c>
      <c r="E2129" s="572">
        <v>930.73</v>
      </c>
      <c r="F2129" s="597">
        <v>66.48</v>
      </c>
      <c r="G2129" s="597">
        <v>199.44</v>
      </c>
      <c r="H2129" s="594">
        <v>132.96</v>
      </c>
      <c r="I2129" s="573">
        <f>+E2129+F2129+G2129+H2129</f>
        <v>1329.61</v>
      </c>
      <c r="J2129" s="574">
        <f>I2129*C2129</f>
        <v>1329.61</v>
      </c>
      <c r="K2129" s="575"/>
    </row>
    <row r="2130" spans="1:11" x14ac:dyDescent="0.2">
      <c r="A2130" s="315"/>
      <c r="B2130" s="2"/>
      <c r="C2130" s="835"/>
      <c r="D2130" s="594"/>
      <c r="E2130" s="598"/>
      <c r="F2130" s="598"/>
      <c r="G2130" s="598"/>
      <c r="H2130" s="572"/>
      <c r="I2130" s="599"/>
      <c r="J2130" s="627"/>
    </row>
    <row r="2131" spans="1:11" ht="28.5" x14ac:dyDescent="0.2">
      <c r="A2131" s="78" t="s">
        <v>92</v>
      </c>
      <c r="B2131" s="2" t="s">
        <v>2076</v>
      </c>
      <c r="C2131" s="835">
        <v>1</v>
      </c>
      <c r="D2131" s="594" t="s">
        <v>199</v>
      </c>
      <c r="E2131" s="572">
        <v>845.33</v>
      </c>
      <c r="F2131" s="597">
        <v>60.38</v>
      </c>
      <c r="G2131" s="597">
        <v>181.14</v>
      </c>
      <c r="H2131" s="594">
        <v>120.76</v>
      </c>
      <c r="I2131" s="573">
        <f>+E2131+F2131+G2131+H2131</f>
        <v>1207.6099999999999</v>
      </c>
      <c r="J2131" s="574">
        <f>I2131*C2131</f>
        <v>1207.6099999999999</v>
      </c>
      <c r="K2131" s="575"/>
    </row>
    <row r="2132" spans="1:11" x14ac:dyDescent="0.2">
      <c r="A2132" s="315"/>
      <c r="B2132" s="2"/>
      <c r="C2132" s="835"/>
      <c r="D2132" s="594"/>
      <c r="E2132" s="598"/>
      <c r="F2132" s="598"/>
      <c r="G2132" s="598"/>
      <c r="H2132" s="572"/>
      <c r="I2132" s="599"/>
      <c r="J2132" s="627"/>
    </row>
    <row r="2133" spans="1:11" ht="28.5" x14ac:dyDescent="0.2">
      <c r="A2133" s="78" t="s">
        <v>94</v>
      </c>
      <c r="B2133" s="2" t="s">
        <v>2077</v>
      </c>
      <c r="C2133" s="835">
        <v>1</v>
      </c>
      <c r="D2133" s="594" t="s">
        <v>199</v>
      </c>
      <c r="E2133" s="572">
        <v>879.93</v>
      </c>
      <c r="F2133" s="597">
        <v>62.85</v>
      </c>
      <c r="G2133" s="597">
        <v>188.56</v>
      </c>
      <c r="H2133" s="594">
        <v>125.7</v>
      </c>
      <c r="I2133" s="573">
        <f>+E2133+F2133+G2133+H2133</f>
        <v>1257.04</v>
      </c>
      <c r="J2133" s="574">
        <f>I2133*C2133</f>
        <v>1257.04</v>
      </c>
      <c r="K2133" s="575"/>
    </row>
    <row r="2134" spans="1:11" x14ac:dyDescent="0.2">
      <c r="A2134" s="315"/>
      <c r="B2134" s="2"/>
      <c r="C2134" s="835"/>
      <c r="D2134" s="594"/>
      <c r="E2134" s="598"/>
      <c r="F2134" s="598"/>
      <c r="G2134" s="598"/>
      <c r="H2134" s="572"/>
      <c r="I2134" s="599"/>
      <c r="J2134" s="627"/>
    </row>
    <row r="2135" spans="1:11" ht="28.5" x14ac:dyDescent="0.2">
      <c r="A2135" s="78" t="s">
        <v>96</v>
      </c>
      <c r="B2135" s="2" t="s">
        <v>2078</v>
      </c>
      <c r="C2135" s="835">
        <v>1</v>
      </c>
      <c r="D2135" s="594" t="s">
        <v>199</v>
      </c>
      <c r="E2135" s="572">
        <v>868.79</v>
      </c>
      <c r="F2135" s="597">
        <v>62.06</v>
      </c>
      <c r="G2135" s="597">
        <v>186.17</v>
      </c>
      <c r="H2135" s="594">
        <v>124.11</v>
      </c>
      <c r="I2135" s="573">
        <f>+E2135+F2135+G2135+H2135</f>
        <v>1241.1300000000001</v>
      </c>
      <c r="J2135" s="574">
        <f>I2135*C2135</f>
        <v>1241.1300000000001</v>
      </c>
      <c r="K2135" s="575"/>
    </row>
    <row r="2136" spans="1:11" hidden="1" x14ac:dyDescent="0.2">
      <c r="A2136" s="78"/>
      <c r="B2136" s="2"/>
      <c r="C2136" s="835"/>
      <c r="D2136" s="594"/>
      <c r="E2136" s="598"/>
      <c r="F2136" s="598"/>
      <c r="G2136" s="598"/>
      <c r="H2136" s="572"/>
      <c r="I2136" s="599"/>
      <c r="J2136" s="627"/>
    </row>
    <row r="2137" spans="1:11" ht="7.5" customHeight="1" x14ac:dyDescent="0.2">
      <c r="A2137" s="78"/>
      <c r="B2137" s="2"/>
      <c r="C2137" s="835"/>
      <c r="D2137" s="594"/>
      <c r="E2137" s="598"/>
      <c r="F2137" s="598"/>
      <c r="G2137" s="598"/>
      <c r="H2137" s="572"/>
      <c r="I2137" s="599"/>
      <c r="J2137" s="627"/>
    </row>
    <row r="2138" spans="1:11" ht="15.75" thickBot="1" x14ac:dyDescent="0.3">
      <c r="A2138" s="291"/>
      <c r="B2138" s="32" t="s">
        <v>111</v>
      </c>
      <c r="C2138" s="836"/>
      <c r="D2138" s="601"/>
      <c r="E2138" s="602"/>
      <c r="F2138" s="602"/>
      <c r="G2138" s="602"/>
      <c r="H2138" s="603"/>
      <c r="I2138" s="604"/>
      <c r="J2138" s="604">
        <f>SUM(J2115:J2136)</f>
        <v>10720.87</v>
      </c>
      <c r="K2138" s="577">
        <v>60</v>
      </c>
    </row>
    <row r="2139" spans="1:11" ht="15" thickTop="1" x14ac:dyDescent="0.2">
      <c r="A2139" s="315"/>
      <c r="B2139" s="2"/>
      <c r="C2139" s="835"/>
      <c r="D2139" s="594"/>
      <c r="E2139" s="598"/>
      <c r="F2139" s="598"/>
      <c r="G2139" s="598"/>
      <c r="H2139" s="572"/>
      <c r="I2139" s="599"/>
      <c r="J2139" s="627"/>
    </row>
    <row r="2140" spans="1:11" ht="15" x14ac:dyDescent="0.2">
      <c r="A2140" s="315"/>
      <c r="B2140" s="287" t="s">
        <v>2079</v>
      </c>
      <c r="C2140" s="835"/>
      <c r="D2140" s="594"/>
      <c r="E2140" s="598"/>
      <c r="F2140" s="598"/>
      <c r="G2140" s="598"/>
      <c r="H2140" s="572"/>
      <c r="I2140" s="599"/>
      <c r="J2140" s="627"/>
    </row>
    <row r="2141" spans="1:11" x14ac:dyDescent="0.2">
      <c r="A2141" s="315"/>
      <c r="B2141" s="2"/>
      <c r="C2141" s="835"/>
      <c r="D2141" s="594"/>
      <c r="E2141" s="598"/>
      <c r="F2141" s="598"/>
      <c r="G2141" s="598"/>
      <c r="H2141" s="572"/>
      <c r="I2141" s="599"/>
      <c r="J2141" s="627"/>
    </row>
    <row r="2142" spans="1:11" ht="72" customHeight="1" x14ac:dyDescent="0.2">
      <c r="A2142" s="315"/>
      <c r="B2142" s="30" t="s">
        <v>3790</v>
      </c>
      <c r="C2142" s="835"/>
      <c r="D2142" s="594"/>
      <c r="E2142" s="598"/>
      <c r="F2142" s="598"/>
      <c r="G2142" s="598"/>
      <c r="H2142" s="572"/>
      <c r="I2142" s="599"/>
      <c r="J2142" s="627"/>
    </row>
    <row r="2143" spans="1:11" x14ac:dyDescent="0.2">
      <c r="A2143" s="315"/>
      <c r="B2143" s="30"/>
      <c r="C2143" s="835"/>
      <c r="D2143" s="594"/>
      <c r="E2143" s="598"/>
      <c r="F2143" s="598"/>
      <c r="G2143" s="598"/>
      <c r="H2143" s="572"/>
      <c r="I2143" s="599"/>
      <c r="J2143" s="627"/>
    </row>
    <row r="2144" spans="1:11" x14ac:dyDescent="0.2">
      <c r="A2144" s="315"/>
      <c r="B2144" s="30" t="s">
        <v>2081</v>
      </c>
      <c r="C2144" s="835"/>
      <c r="D2144" s="594"/>
      <c r="E2144" s="598"/>
      <c r="F2144" s="598"/>
      <c r="G2144" s="598"/>
      <c r="H2144" s="572"/>
      <c r="I2144" s="599"/>
      <c r="J2144" s="627"/>
    </row>
    <row r="2145" spans="1:11" x14ac:dyDescent="0.2">
      <c r="A2145" s="315"/>
      <c r="B2145" s="2"/>
      <c r="C2145" s="835"/>
      <c r="D2145" s="594"/>
      <c r="E2145" s="598"/>
      <c r="F2145" s="598"/>
      <c r="G2145" s="598"/>
      <c r="H2145" s="572"/>
      <c r="I2145" s="599"/>
      <c r="J2145" s="627"/>
    </row>
    <row r="2146" spans="1:11" ht="28.5" x14ac:dyDescent="0.2">
      <c r="A2146" s="78" t="s">
        <v>77</v>
      </c>
      <c r="B2146" s="2" t="s">
        <v>2082</v>
      </c>
      <c r="C2146" s="835">
        <v>1</v>
      </c>
      <c r="D2146" s="594" t="s">
        <v>199</v>
      </c>
      <c r="E2146" s="572">
        <v>911.29</v>
      </c>
      <c r="F2146" s="597">
        <v>65.09</v>
      </c>
      <c r="G2146" s="597">
        <v>195.28</v>
      </c>
      <c r="H2146" s="594">
        <v>130.18</v>
      </c>
      <c r="I2146" s="573">
        <f>+E2146+F2146+G2146+H2146</f>
        <v>1301.8399999999999</v>
      </c>
      <c r="J2146" s="574">
        <f>I2146*C2146</f>
        <v>1301.8399999999999</v>
      </c>
      <c r="K2146" s="575"/>
    </row>
    <row r="2147" spans="1:11" x14ac:dyDescent="0.2">
      <c r="A2147" s="78"/>
      <c r="B2147" s="2"/>
      <c r="C2147" s="835"/>
      <c r="D2147" s="594"/>
      <c r="E2147" s="598"/>
      <c r="F2147" s="598"/>
      <c r="G2147" s="598"/>
      <c r="H2147" s="572"/>
      <c r="I2147" s="599"/>
      <c r="J2147" s="627"/>
    </row>
    <row r="2148" spans="1:11" ht="28.5" x14ac:dyDescent="0.2">
      <c r="A2148" s="78" t="s">
        <v>78</v>
      </c>
      <c r="B2148" s="2" t="s">
        <v>2083</v>
      </c>
      <c r="C2148" s="835">
        <v>1</v>
      </c>
      <c r="D2148" s="594" t="s">
        <v>199</v>
      </c>
      <c r="E2148" s="572">
        <v>820</v>
      </c>
      <c r="F2148" s="597">
        <v>58.57</v>
      </c>
      <c r="G2148" s="597">
        <v>175.72</v>
      </c>
      <c r="H2148" s="594">
        <v>117.14</v>
      </c>
      <c r="I2148" s="573">
        <f>+E2148+F2148+G2148+H2148</f>
        <v>1171.43</v>
      </c>
      <c r="J2148" s="574">
        <f>I2148*C2148</f>
        <v>1171.43</v>
      </c>
      <c r="K2148" s="575"/>
    </row>
    <row r="2149" spans="1:11" x14ac:dyDescent="0.2">
      <c r="A2149" s="78"/>
      <c r="B2149" s="2"/>
      <c r="C2149" s="835"/>
      <c r="D2149" s="594"/>
      <c r="E2149" s="598"/>
      <c r="F2149" s="598"/>
      <c r="G2149" s="598"/>
      <c r="H2149" s="572"/>
      <c r="I2149" s="599"/>
      <c r="J2149" s="627"/>
    </row>
    <row r="2150" spans="1:11" ht="28.5" x14ac:dyDescent="0.2">
      <c r="A2150" s="78" t="s">
        <v>79</v>
      </c>
      <c r="B2150" s="2" t="s">
        <v>2084</v>
      </c>
      <c r="C2150" s="835">
        <v>1</v>
      </c>
      <c r="D2150" s="594" t="s">
        <v>199</v>
      </c>
      <c r="E2150" s="572">
        <v>820</v>
      </c>
      <c r="F2150" s="597">
        <v>58.57</v>
      </c>
      <c r="G2150" s="597">
        <v>175.72</v>
      </c>
      <c r="H2150" s="594">
        <v>117.14</v>
      </c>
      <c r="I2150" s="573">
        <f>+E2150+F2150+G2150+H2150</f>
        <v>1171.43</v>
      </c>
      <c r="J2150" s="574">
        <f>I2150*C2150</f>
        <v>1171.43</v>
      </c>
      <c r="K2150" s="575"/>
    </row>
    <row r="2151" spans="1:11" x14ac:dyDescent="0.2">
      <c r="A2151" s="78"/>
      <c r="B2151" s="2"/>
      <c r="C2151" s="835"/>
      <c r="D2151" s="594"/>
      <c r="E2151" s="598"/>
      <c r="F2151" s="598"/>
      <c r="G2151" s="598"/>
      <c r="H2151" s="572"/>
      <c r="I2151" s="599"/>
      <c r="J2151" s="627"/>
    </row>
    <row r="2152" spans="1:11" ht="28.5" x14ac:dyDescent="0.2">
      <c r="A2152" s="78" t="s">
        <v>80</v>
      </c>
      <c r="B2152" s="2" t="s">
        <v>2085</v>
      </c>
      <c r="C2152" s="835">
        <v>1</v>
      </c>
      <c r="D2152" s="594" t="s">
        <v>199</v>
      </c>
      <c r="E2152" s="572">
        <v>890.7</v>
      </c>
      <c r="F2152" s="597">
        <v>63.62</v>
      </c>
      <c r="G2152" s="597">
        <v>190.86</v>
      </c>
      <c r="H2152" s="594">
        <v>127.24</v>
      </c>
      <c r="I2152" s="573">
        <f>+E2152+F2152+G2152+H2152</f>
        <v>1272.42</v>
      </c>
      <c r="J2152" s="574">
        <f>I2152*C2152</f>
        <v>1272.42</v>
      </c>
      <c r="K2152" s="575"/>
    </row>
    <row r="2153" spans="1:11" x14ac:dyDescent="0.2">
      <c r="A2153" s="78"/>
      <c r="B2153" s="2"/>
      <c r="C2153" s="835"/>
      <c r="D2153" s="594"/>
      <c r="E2153" s="598"/>
      <c r="F2153" s="598"/>
      <c r="G2153" s="598"/>
      <c r="H2153" s="572"/>
      <c r="I2153" s="599"/>
      <c r="J2153" s="627"/>
    </row>
    <row r="2154" spans="1:11" ht="28.5" x14ac:dyDescent="0.2">
      <c r="A2154" s="78" t="s">
        <v>81</v>
      </c>
      <c r="B2154" s="2" t="s">
        <v>2086</v>
      </c>
      <c r="C2154" s="835">
        <v>1</v>
      </c>
      <c r="D2154" s="594" t="s">
        <v>199</v>
      </c>
      <c r="E2154" s="572">
        <v>911.29</v>
      </c>
      <c r="F2154" s="597">
        <v>65.09</v>
      </c>
      <c r="G2154" s="597">
        <v>195.28</v>
      </c>
      <c r="H2154" s="594">
        <v>130.18</v>
      </c>
      <c r="I2154" s="573">
        <f>+E2154+F2154+G2154+H2154</f>
        <v>1301.8399999999999</v>
      </c>
      <c r="J2154" s="574">
        <f>I2154*C2154</f>
        <v>1301.8399999999999</v>
      </c>
      <c r="K2154" s="575"/>
    </row>
    <row r="2155" spans="1:11" x14ac:dyDescent="0.2">
      <c r="A2155" s="315"/>
      <c r="B2155" s="2"/>
      <c r="C2155" s="835"/>
      <c r="D2155" s="594"/>
      <c r="E2155" s="598"/>
      <c r="F2155" s="598"/>
      <c r="G2155" s="598"/>
      <c r="H2155" s="572"/>
      <c r="I2155" s="599"/>
      <c r="J2155" s="627"/>
    </row>
    <row r="2156" spans="1:11" ht="28.5" x14ac:dyDescent="0.2">
      <c r="A2156" s="78" t="s">
        <v>92</v>
      </c>
      <c r="B2156" s="2" t="s">
        <v>2087</v>
      </c>
      <c r="C2156" s="835">
        <v>1</v>
      </c>
      <c r="D2156" s="594" t="s">
        <v>199</v>
      </c>
      <c r="E2156" s="572">
        <v>930.73</v>
      </c>
      <c r="F2156" s="597">
        <v>66.48</v>
      </c>
      <c r="G2156" s="597">
        <v>199.44</v>
      </c>
      <c r="H2156" s="594">
        <v>132.96</v>
      </c>
      <c r="I2156" s="573">
        <f>+E2156+F2156+G2156+H2156</f>
        <v>1329.61</v>
      </c>
      <c r="J2156" s="574">
        <f>I2156*C2156</f>
        <v>1329.61</v>
      </c>
      <c r="K2156" s="575"/>
    </row>
    <row r="2157" spans="1:11" x14ac:dyDescent="0.2">
      <c r="A2157" s="315"/>
      <c r="B2157" s="2"/>
      <c r="C2157" s="835"/>
      <c r="D2157" s="594"/>
      <c r="E2157" s="598"/>
      <c r="F2157" s="598"/>
      <c r="G2157" s="598"/>
      <c r="H2157" s="572"/>
      <c r="I2157" s="599"/>
      <c r="J2157" s="627"/>
    </row>
    <row r="2158" spans="1:11" ht="28.5" x14ac:dyDescent="0.2">
      <c r="A2158" s="78" t="s">
        <v>94</v>
      </c>
      <c r="B2158" s="2" t="s">
        <v>2088</v>
      </c>
      <c r="C2158" s="835">
        <v>1</v>
      </c>
      <c r="D2158" s="594" t="s">
        <v>199</v>
      </c>
      <c r="E2158" s="572">
        <v>940.08</v>
      </c>
      <c r="F2158" s="597">
        <v>67.150000000000006</v>
      </c>
      <c r="G2158" s="597">
        <v>201.44</v>
      </c>
      <c r="H2158" s="594">
        <v>134.30000000000001</v>
      </c>
      <c r="I2158" s="573">
        <f>+E2158+F2158+G2158+H2158</f>
        <v>1342.97</v>
      </c>
      <c r="J2158" s="574">
        <f>I2158*C2158</f>
        <v>1342.97</v>
      </c>
      <c r="K2158" s="575"/>
    </row>
    <row r="2159" spans="1:11" x14ac:dyDescent="0.2">
      <c r="A2159" s="315"/>
      <c r="B2159" s="2"/>
      <c r="C2159" s="835"/>
      <c r="D2159" s="594"/>
      <c r="E2159" s="598"/>
      <c r="F2159" s="598"/>
      <c r="G2159" s="598"/>
      <c r="H2159" s="572"/>
      <c r="I2159" s="599"/>
      <c r="J2159" s="627"/>
    </row>
    <row r="2160" spans="1:11" ht="28.5" x14ac:dyDescent="0.2">
      <c r="A2160" s="78" t="s">
        <v>96</v>
      </c>
      <c r="B2160" s="2" t="s">
        <v>2089</v>
      </c>
      <c r="C2160" s="835">
        <v>1</v>
      </c>
      <c r="D2160" s="594" t="s">
        <v>199</v>
      </c>
      <c r="E2160" s="572">
        <v>940.08</v>
      </c>
      <c r="F2160" s="597">
        <v>67.150000000000006</v>
      </c>
      <c r="G2160" s="597">
        <v>201.44</v>
      </c>
      <c r="H2160" s="594">
        <v>134.30000000000001</v>
      </c>
      <c r="I2160" s="573">
        <f>+E2160+F2160+G2160+H2160</f>
        <v>1342.97</v>
      </c>
      <c r="J2160" s="574">
        <f>I2160*C2160</f>
        <v>1342.97</v>
      </c>
      <c r="K2160" s="575"/>
    </row>
    <row r="2161" spans="1:11" ht="6" customHeight="1" x14ac:dyDescent="0.2">
      <c r="A2161" s="315"/>
      <c r="B2161" s="2"/>
      <c r="C2161" s="835"/>
      <c r="D2161" s="594"/>
      <c r="E2161" s="598"/>
      <c r="F2161" s="598"/>
      <c r="G2161" s="598"/>
      <c r="H2161" s="572"/>
      <c r="I2161" s="599"/>
      <c r="J2161" s="627"/>
    </row>
    <row r="2162" spans="1:11" ht="28.5" x14ac:dyDescent="0.2">
      <c r="A2162" s="78" t="s">
        <v>99</v>
      </c>
      <c r="B2162" s="2" t="s">
        <v>2090</v>
      </c>
      <c r="C2162" s="835">
        <v>1</v>
      </c>
      <c r="D2162" s="594" t="s">
        <v>199</v>
      </c>
      <c r="E2162" s="572">
        <v>991.69</v>
      </c>
      <c r="F2162" s="597">
        <v>70.83</v>
      </c>
      <c r="G2162" s="597">
        <v>212.5</v>
      </c>
      <c r="H2162" s="594">
        <v>141.66999999999999</v>
      </c>
      <c r="I2162" s="573">
        <f>+E2162+F2162+G2162+H2162</f>
        <v>1416.69</v>
      </c>
      <c r="J2162" s="574">
        <f>I2162*C2162</f>
        <v>1416.69</v>
      </c>
      <c r="K2162" s="575"/>
    </row>
    <row r="2163" spans="1:11" ht="8.25" customHeight="1" x14ac:dyDescent="0.2">
      <c r="A2163" s="78"/>
      <c r="B2163" s="2"/>
      <c r="C2163" s="835"/>
      <c r="D2163" s="594"/>
      <c r="E2163" s="598"/>
      <c r="F2163" s="598"/>
      <c r="G2163" s="598"/>
      <c r="H2163" s="572"/>
      <c r="I2163" s="599"/>
      <c r="J2163" s="627"/>
    </row>
    <row r="2164" spans="1:11" ht="15.75" thickBot="1" x14ac:dyDescent="0.3">
      <c r="A2164" s="290"/>
      <c r="B2164" s="32" t="s">
        <v>111</v>
      </c>
      <c r="C2164" s="836"/>
      <c r="D2164" s="601"/>
      <c r="E2164" s="602"/>
      <c r="F2164" s="602"/>
      <c r="G2164" s="602"/>
      <c r="H2164" s="603"/>
      <c r="I2164" s="604"/>
      <c r="J2164" s="604">
        <f>SUM(J2141:J2162)</f>
        <v>11651.2</v>
      </c>
      <c r="K2164" s="577">
        <v>61</v>
      </c>
    </row>
    <row r="2165" spans="1:11" ht="15" thickTop="1" x14ac:dyDescent="0.2">
      <c r="A2165" s="78"/>
      <c r="B2165" s="2"/>
      <c r="C2165" s="835"/>
      <c r="D2165" s="594"/>
      <c r="E2165" s="598"/>
      <c r="F2165" s="598"/>
      <c r="G2165" s="598"/>
      <c r="H2165" s="572"/>
      <c r="I2165" s="599"/>
      <c r="J2165" s="627"/>
    </row>
    <row r="2166" spans="1:11" ht="15" x14ac:dyDescent="0.2">
      <c r="A2166" s="78"/>
      <c r="B2166" s="287" t="s">
        <v>2079</v>
      </c>
      <c r="C2166" s="835"/>
      <c r="D2166" s="594"/>
      <c r="E2166" s="598"/>
      <c r="F2166" s="598"/>
      <c r="G2166" s="598"/>
      <c r="H2166" s="572"/>
      <c r="I2166" s="599"/>
      <c r="J2166" s="627"/>
    </row>
    <row r="2167" spans="1:11" x14ac:dyDescent="0.2">
      <c r="A2167" s="78"/>
      <c r="B2167" s="2"/>
      <c r="C2167" s="835"/>
      <c r="D2167" s="594"/>
      <c r="E2167" s="598"/>
      <c r="F2167" s="598"/>
      <c r="G2167" s="598"/>
      <c r="H2167" s="572"/>
      <c r="I2167" s="599"/>
      <c r="J2167" s="627"/>
    </row>
    <row r="2168" spans="1:11" ht="71.25" customHeight="1" x14ac:dyDescent="0.2">
      <c r="A2168" s="78"/>
      <c r="B2168" s="30" t="s">
        <v>2080</v>
      </c>
      <c r="C2168" s="835"/>
      <c r="D2168" s="594"/>
      <c r="E2168" s="598"/>
      <c r="F2168" s="598"/>
      <c r="G2168" s="598"/>
      <c r="H2168" s="572"/>
      <c r="I2168" s="599"/>
      <c r="J2168" s="627"/>
    </row>
    <row r="2169" spans="1:11" ht="11.25" customHeight="1" x14ac:dyDescent="0.2">
      <c r="A2169" s="78"/>
      <c r="B2169" s="30"/>
      <c r="C2169" s="835"/>
      <c r="D2169" s="594"/>
      <c r="E2169" s="598"/>
      <c r="F2169" s="598"/>
      <c r="G2169" s="598"/>
      <c r="H2169" s="572"/>
      <c r="I2169" s="599"/>
      <c r="J2169" s="627"/>
    </row>
    <row r="2170" spans="1:11" x14ac:dyDescent="0.2">
      <c r="A2170" s="78"/>
      <c r="B2170" s="30" t="s">
        <v>2081</v>
      </c>
      <c r="C2170" s="835"/>
      <c r="D2170" s="594"/>
      <c r="E2170" s="598"/>
      <c r="F2170" s="598"/>
      <c r="G2170" s="598"/>
      <c r="H2170" s="572"/>
      <c r="I2170" s="599"/>
      <c r="J2170" s="627"/>
    </row>
    <row r="2171" spans="1:11" x14ac:dyDescent="0.2">
      <c r="A2171" s="315"/>
      <c r="B2171" s="2"/>
      <c r="C2171" s="835"/>
      <c r="D2171" s="594"/>
      <c r="E2171" s="598"/>
      <c r="F2171" s="598"/>
      <c r="G2171" s="598"/>
      <c r="H2171" s="572"/>
      <c r="I2171" s="599"/>
      <c r="J2171" s="627"/>
    </row>
    <row r="2172" spans="1:11" ht="28.5" x14ac:dyDescent="0.2">
      <c r="A2172" s="78" t="s">
        <v>77</v>
      </c>
      <c r="B2172" s="2" t="s">
        <v>2091</v>
      </c>
      <c r="C2172" s="835">
        <v>1</v>
      </c>
      <c r="D2172" s="594" t="s">
        <v>199</v>
      </c>
      <c r="E2172" s="572">
        <v>1124.18</v>
      </c>
      <c r="F2172" s="597">
        <v>80.3</v>
      </c>
      <c r="G2172" s="597">
        <v>240.9</v>
      </c>
      <c r="H2172" s="594">
        <v>160.6</v>
      </c>
      <c r="I2172" s="573">
        <f>+E2172+F2172+G2172+H2172</f>
        <v>1605.98</v>
      </c>
      <c r="J2172" s="574">
        <f>I2172*C2172</f>
        <v>1605.98</v>
      </c>
      <c r="K2172" s="575"/>
    </row>
    <row r="2173" spans="1:11" x14ac:dyDescent="0.2">
      <c r="A2173" s="315"/>
      <c r="B2173" s="2"/>
      <c r="C2173" s="835"/>
      <c r="D2173" s="594"/>
      <c r="E2173" s="598"/>
      <c r="F2173" s="598"/>
      <c r="G2173" s="598"/>
      <c r="H2173" s="572"/>
      <c r="I2173" s="599"/>
      <c r="J2173" s="627"/>
    </row>
    <row r="2174" spans="1:11" ht="28.5" x14ac:dyDescent="0.2">
      <c r="A2174" s="78" t="s">
        <v>78</v>
      </c>
      <c r="B2174" s="2" t="s">
        <v>2092</v>
      </c>
      <c r="C2174" s="835">
        <v>1</v>
      </c>
      <c r="D2174" s="594" t="s">
        <v>199</v>
      </c>
      <c r="E2174" s="572">
        <v>1170.1600000000001</v>
      </c>
      <c r="F2174" s="597">
        <v>83.58</v>
      </c>
      <c r="G2174" s="597">
        <v>250.75</v>
      </c>
      <c r="H2174" s="594">
        <v>167.17</v>
      </c>
      <c r="I2174" s="573">
        <f>+E2174+F2174+G2174+H2174</f>
        <v>1671.66</v>
      </c>
      <c r="J2174" s="574">
        <f>I2174*C2174</f>
        <v>1671.66</v>
      </c>
      <c r="K2174" s="575"/>
    </row>
    <row r="2175" spans="1:11" x14ac:dyDescent="0.2">
      <c r="A2175" s="315"/>
      <c r="B2175" s="2"/>
      <c r="C2175" s="835"/>
      <c r="D2175" s="594"/>
      <c r="E2175" s="598"/>
      <c r="F2175" s="598"/>
      <c r="G2175" s="598"/>
      <c r="H2175" s="572"/>
      <c r="I2175" s="599"/>
      <c r="J2175" s="627"/>
    </row>
    <row r="2176" spans="1:11" ht="28.5" x14ac:dyDescent="0.2">
      <c r="A2176" s="78" t="s">
        <v>79</v>
      </c>
      <c r="B2176" s="2" t="s">
        <v>2093</v>
      </c>
      <c r="C2176" s="835">
        <v>1</v>
      </c>
      <c r="D2176" s="594" t="s">
        <v>199</v>
      </c>
      <c r="E2176" s="572">
        <v>1174.42</v>
      </c>
      <c r="F2176" s="597">
        <v>83.89</v>
      </c>
      <c r="G2176" s="597">
        <v>251.66</v>
      </c>
      <c r="H2176" s="594">
        <v>167.77</v>
      </c>
      <c r="I2176" s="573">
        <f>+E2176+F2176+G2176+H2176</f>
        <v>1677.74</v>
      </c>
      <c r="J2176" s="574">
        <f>I2176*C2176</f>
        <v>1677.74</v>
      </c>
      <c r="K2176" s="575"/>
    </row>
    <row r="2177" spans="1:11" x14ac:dyDescent="0.2">
      <c r="A2177" s="315"/>
      <c r="B2177" s="2"/>
      <c r="C2177" s="835"/>
      <c r="D2177" s="594"/>
      <c r="E2177" s="598"/>
      <c r="F2177" s="598"/>
      <c r="G2177" s="598"/>
      <c r="H2177" s="572"/>
      <c r="I2177" s="599"/>
      <c r="J2177" s="627"/>
    </row>
    <row r="2178" spans="1:11" ht="28.5" x14ac:dyDescent="0.2">
      <c r="A2178" s="78" t="s">
        <v>80</v>
      </c>
      <c r="B2178" s="2" t="s">
        <v>2094</v>
      </c>
      <c r="C2178" s="835">
        <v>1</v>
      </c>
      <c r="D2178" s="594" t="s">
        <v>199</v>
      </c>
      <c r="E2178" s="572">
        <v>940.08</v>
      </c>
      <c r="F2178" s="597">
        <v>67.150000000000006</v>
      </c>
      <c r="G2178" s="597">
        <v>201.44</v>
      </c>
      <c r="H2178" s="594">
        <v>134.30000000000001</v>
      </c>
      <c r="I2178" s="573">
        <f>+E2178+F2178+G2178+H2178</f>
        <v>1342.97</v>
      </c>
      <c r="J2178" s="574">
        <f>I2178*C2178</f>
        <v>1342.97</v>
      </c>
      <c r="K2178" s="575"/>
    </row>
    <row r="2179" spans="1:11" x14ac:dyDescent="0.2">
      <c r="A2179" s="315"/>
      <c r="B2179" s="2"/>
      <c r="C2179" s="835"/>
      <c r="D2179" s="594"/>
      <c r="E2179" s="598"/>
      <c r="F2179" s="598"/>
      <c r="G2179" s="598"/>
      <c r="H2179" s="572"/>
      <c r="I2179" s="599"/>
      <c r="J2179" s="627"/>
    </row>
    <row r="2180" spans="1:11" ht="28.5" x14ac:dyDescent="0.2">
      <c r="A2180" s="78" t="s">
        <v>81</v>
      </c>
      <c r="B2180" s="2" t="s">
        <v>2095</v>
      </c>
      <c r="C2180" s="835">
        <v>1</v>
      </c>
      <c r="D2180" s="594" t="s">
        <v>199</v>
      </c>
      <c r="E2180" s="572">
        <v>1037.27</v>
      </c>
      <c r="F2180" s="597">
        <v>74.09</v>
      </c>
      <c r="G2180" s="597">
        <v>222.27</v>
      </c>
      <c r="H2180" s="594">
        <v>148.18</v>
      </c>
      <c r="I2180" s="573">
        <f>+E2180+F2180+G2180+H2180</f>
        <v>1481.81</v>
      </c>
      <c r="J2180" s="574">
        <f>I2180*C2180</f>
        <v>1481.81</v>
      </c>
      <c r="K2180" s="575"/>
    </row>
    <row r="2181" spans="1:11" x14ac:dyDescent="0.2">
      <c r="A2181" s="315"/>
      <c r="B2181" s="2"/>
      <c r="C2181" s="835"/>
      <c r="D2181" s="594"/>
      <c r="E2181" s="598"/>
      <c r="F2181" s="598"/>
      <c r="G2181" s="598"/>
      <c r="H2181" s="572"/>
      <c r="I2181" s="599"/>
      <c r="J2181" s="627"/>
    </row>
    <row r="2182" spans="1:11" ht="28.5" x14ac:dyDescent="0.2">
      <c r="A2182" s="78" t="s">
        <v>92</v>
      </c>
      <c r="B2182" s="2" t="s">
        <v>2096</v>
      </c>
      <c r="C2182" s="835">
        <v>1</v>
      </c>
      <c r="D2182" s="594" t="s">
        <v>199</v>
      </c>
      <c r="E2182" s="572">
        <v>1065.08</v>
      </c>
      <c r="F2182" s="597">
        <v>76.08</v>
      </c>
      <c r="G2182" s="597">
        <v>228.23</v>
      </c>
      <c r="H2182" s="594">
        <v>152.15</v>
      </c>
      <c r="I2182" s="573">
        <f>+E2182+F2182+G2182+H2182</f>
        <v>1521.54</v>
      </c>
      <c r="J2182" s="574">
        <f>I2182*C2182</f>
        <v>1521.54</v>
      </c>
      <c r="K2182" s="575"/>
    </row>
    <row r="2183" spans="1:11" x14ac:dyDescent="0.2">
      <c r="A2183" s="315"/>
      <c r="B2183" s="2"/>
      <c r="C2183" s="835"/>
      <c r="D2183" s="594"/>
      <c r="E2183" s="598"/>
      <c r="F2183" s="598"/>
      <c r="G2183" s="598"/>
      <c r="H2183" s="572"/>
      <c r="I2183" s="599"/>
      <c r="J2183" s="627"/>
    </row>
    <row r="2184" spans="1:11" ht="28.5" x14ac:dyDescent="0.2">
      <c r="A2184" s="78" t="s">
        <v>94</v>
      </c>
      <c r="B2184" s="2" t="s">
        <v>2097</v>
      </c>
      <c r="C2184" s="835">
        <v>1</v>
      </c>
      <c r="D2184" s="594" t="s">
        <v>199</v>
      </c>
      <c r="E2184" s="572">
        <v>1071.76</v>
      </c>
      <c r="F2184" s="597">
        <v>76.55</v>
      </c>
      <c r="G2184" s="597">
        <v>229.66</v>
      </c>
      <c r="H2184" s="594">
        <v>153.11000000000001</v>
      </c>
      <c r="I2184" s="573">
        <f>+E2184+F2184+G2184+H2184</f>
        <v>1531.08</v>
      </c>
      <c r="J2184" s="574">
        <f>I2184*C2184</f>
        <v>1531.08</v>
      </c>
      <c r="K2184" s="575"/>
    </row>
    <row r="2185" spans="1:11" x14ac:dyDescent="0.2">
      <c r="A2185" s="315"/>
      <c r="B2185" s="2"/>
      <c r="C2185" s="835"/>
      <c r="D2185" s="594"/>
      <c r="E2185" s="598"/>
      <c r="F2185" s="598"/>
      <c r="G2185" s="598"/>
      <c r="H2185" s="572"/>
      <c r="I2185" s="599"/>
      <c r="J2185" s="627"/>
    </row>
    <row r="2186" spans="1:11" ht="28.5" x14ac:dyDescent="0.2">
      <c r="A2186" s="315" t="s">
        <v>96</v>
      </c>
      <c r="B2186" s="2" t="s">
        <v>2098</v>
      </c>
      <c r="C2186" s="835">
        <v>1</v>
      </c>
      <c r="D2186" s="594" t="s">
        <v>199</v>
      </c>
      <c r="E2186" s="572">
        <v>1071.76</v>
      </c>
      <c r="F2186" s="597">
        <v>76.55</v>
      </c>
      <c r="G2186" s="597">
        <v>229.66</v>
      </c>
      <c r="H2186" s="594">
        <v>153.11000000000001</v>
      </c>
      <c r="I2186" s="573">
        <f>+E2186+F2186+G2186+H2186</f>
        <v>1531.08</v>
      </c>
      <c r="J2186" s="574">
        <f>I2186*C2186</f>
        <v>1531.08</v>
      </c>
      <c r="K2186" s="575"/>
    </row>
    <row r="2187" spans="1:11" ht="8.25" customHeight="1" x14ac:dyDescent="0.2">
      <c r="A2187" s="315"/>
      <c r="B2187" s="2"/>
      <c r="C2187" s="835"/>
      <c r="D2187" s="594"/>
      <c r="E2187" s="598"/>
      <c r="F2187" s="598"/>
      <c r="G2187" s="598"/>
      <c r="H2187" s="572"/>
      <c r="I2187" s="599"/>
      <c r="J2187" s="627"/>
    </row>
    <row r="2188" spans="1:11" ht="28.5" x14ac:dyDescent="0.2">
      <c r="A2188" s="78" t="s">
        <v>99</v>
      </c>
      <c r="B2188" s="2" t="s">
        <v>2099</v>
      </c>
      <c r="C2188" s="835">
        <v>3</v>
      </c>
      <c r="D2188" s="594" t="s">
        <v>199</v>
      </c>
      <c r="E2188" s="572">
        <v>1253.68</v>
      </c>
      <c r="F2188" s="597">
        <v>89.55</v>
      </c>
      <c r="G2188" s="597">
        <v>268.64999999999998</v>
      </c>
      <c r="H2188" s="594">
        <v>179.1</v>
      </c>
      <c r="I2188" s="573">
        <f>+E2188+F2188+G2188+H2188</f>
        <v>1790.98</v>
      </c>
      <c r="J2188" s="574">
        <f>I2188*C2188</f>
        <v>5372.94</v>
      </c>
      <c r="K2188" s="575"/>
    </row>
    <row r="2189" spans="1:11" ht="9" customHeight="1" x14ac:dyDescent="0.2">
      <c r="A2189" s="78"/>
      <c r="B2189" s="2"/>
      <c r="C2189" s="835"/>
      <c r="D2189" s="594"/>
      <c r="E2189" s="598"/>
      <c r="F2189" s="598"/>
      <c r="G2189" s="598"/>
      <c r="H2189" s="572"/>
      <c r="I2189" s="599"/>
      <c r="J2189" s="627"/>
    </row>
    <row r="2190" spans="1:11" ht="15.75" thickBot="1" x14ac:dyDescent="0.3">
      <c r="A2190" s="290"/>
      <c r="B2190" s="32" t="s">
        <v>111</v>
      </c>
      <c r="C2190" s="836"/>
      <c r="D2190" s="601"/>
      <c r="E2190" s="602"/>
      <c r="F2190" s="602"/>
      <c r="G2190" s="602"/>
      <c r="H2190" s="603"/>
      <c r="I2190" s="604"/>
      <c r="J2190" s="604">
        <f>SUM(J2167:J2188)</f>
        <v>17736.8</v>
      </c>
      <c r="K2190" s="577">
        <v>62</v>
      </c>
    </row>
    <row r="2191" spans="1:11" ht="15" thickTop="1" x14ac:dyDescent="0.2">
      <c r="A2191" s="78"/>
      <c r="B2191" s="2"/>
      <c r="C2191" s="835"/>
      <c r="D2191" s="594"/>
      <c r="E2191" s="598"/>
      <c r="F2191" s="598"/>
      <c r="G2191" s="598"/>
      <c r="H2191" s="572"/>
      <c r="I2191" s="599"/>
      <c r="J2191" s="627"/>
    </row>
    <row r="2192" spans="1:11" ht="15" x14ac:dyDescent="0.2">
      <c r="A2192" s="78"/>
      <c r="B2192" s="287" t="s">
        <v>2079</v>
      </c>
      <c r="C2192" s="835"/>
      <c r="D2192" s="594"/>
      <c r="E2192" s="598"/>
      <c r="F2192" s="598"/>
      <c r="G2192" s="598"/>
      <c r="H2192" s="572"/>
      <c r="I2192" s="599"/>
      <c r="J2192" s="627"/>
    </row>
    <row r="2193" spans="1:11" x14ac:dyDescent="0.2">
      <c r="A2193" s="78"/>
      <c r="B2193" s="2"/>
      <c r="C2193" s="835"/>
      <c r="D2193" s="594"/>
      <c r="E2193" s="598"/>
      <c r="F2193" s="598"/>
      <c r="G2193" s="598"/>
      <c r="H2193" s="572"/>
      <c r="I2193" s="599"/>
      <c r="J2193" s="627"/>
    </row>
    <row r="2194" spans="1:11" ht="70.5" customHeight="1" x14ac:dyDescent="0.2">
      <c r="A2194" s="315"/>
      <c r="B2194" s="30" t="s">
        <v>2080</v>
      </c>
      <c r="C2194" s="835"/>
      <c r="D2194" s="594"/>
      <c r="E2194" s="598"/>
      <c r="F2194" s="598"/>
      <c r="G2194" s="598"/>
      <c r="H2194" s="572"/>
      <c r="I2194" s="599"/>
      <c r="J2194" s="627"/>
    </row>
    <row r="2195" spans="1:11" x14ac:dyDescent="0.2">
      <c r="A2195" s="315"/>
      <c r="B2195" s="30"/>
      <c r="C2195" s="835"/>
      <c r="D2195" s="594"/>
      <c r="E2195" s="598"/>
      <c r="F2195" s="598"/>
      <c r="G2195" s="598"/>
      <c r="H2195" s="572"/>
      <c r="I2195" s="599"/>
      <c r="J2195" s="627"/>
    </row>
    <row r="2196" spans="1:11" x14ac:dyDescent="0.2">
      <c r="A2196" s="78"/>
      <c r="B2196" s="30" t="s">
        <v>2081</v>
      </c>
      <c r="C2196" s="835"/>
      <c r="D2196" s="594"/>
      <c r="E2196" s="598"/>
      <c r="F2196" s="598"/>
      <c r="G2196" s="598"/>
      <c r="H2196" s="572"/>
      <c r="I2196" s="599"/>
      <c r="J2196" s="627"/>
    </row>
    <row r="2197" spans="1:11" x14ac:dyDescent="0.2">
      <c r="A2197" s="78"/>
      <c r="B2197" s="2"/>
      <c r="C2197" s="835"/>
      <c r="D2197" s="594"/>
      <c r="E2197" s="598"/>
      <c r="F2197" s="598"/>
      <c r="G2197" s="598"/>
      <c r="H2197" s="572"/>
      <c r="I2197" s="599"/>
      <c r="J2197" s="627"/>
    </row>
    <row r="2198" spans="1:11" ht="28.5" x14ac:dyDescent="0.2">
      <c r="A2198" s="78" t="s">
        <v>77</v>
      </c>
      <c r="B2198" s="2" t="s">
        <v>2100</v>
      </c>
      <c r="C2198" s="835">
        <v>2</v>
      </c>
      <c r="D2198" s="594" t="s">
        <v>199</v>
      </c>
      <c r="E2198" s="572">
        <v>1237.0999999999999</v>
      </c>
      <c r="F2198" s="597">
        <v>88.36</v>
      </c>
      <c r="G2198" s="597">
        <v>265.08999999999997</v>
      </c>
      <c r="H2198" s="594">
        <v>176.73</v>
      </c>
      <c r="I2198" s="573">
        <f>+E2198+F2198+G2198+H2198</f>
        <v>1767.28</v>
      </c>
      <c r="J2198" s="574">
        <f>I2198*C2198</f>
        <v>3534.56</v>
      </c>
      <c r="K2198" s="575"/>
    </row>
    <row r="2199" spans="1:11" x14ac:dyDescent="0.2">
      <c r="A2199" s="78"/>
      <c r="B2199" s="2"/>
      <c r="C2199" s="835"/>
      <c r="D2199" s="594"/>
      <c r="E2199" s="598"/>
      <c r="F2199" s="598"/>
      <c r="G2199" s="598"/>
      <c r="H2199" s="572"/>
      <c r="I2199" s="599"/>
      <c r="J2199" s="627"/>
    </row>
    <row r="2200" spans="1:11" ht="28.5" x14ac:dyDescent="0.2">
      <c r="A2200" s="78" t="s">
        <v>78</v>
      </c>
      <c r="B2200" s="2" t="s">
        <v>2101</v>
      </c>
      <c r="C2200" s="835">
        <v>1</v>
      </c>
      <c r="D2200" s="594" t="s">
        <v>199</v>
      </c>
      <c r="E2200" s="572">
        <v>1198.22</v>
      </c>
      <c r="F2200" s="597">
        <v>85.59</v>
      </c>
      <c r="G2200" s="597">
        <v>256.76</v>
      </c>
      <c r="H2200" s="594">
        <v>171.17</v>
      </c>
      <c r="I2200" s="573">
        <f>+E2200+F2200+G2200+H2200</f>
        <v>1711.74</v>
      </c>
      <c r="J2200" s="574">
        <f>I2200*C2200</f>
        <v>1711.74</v>
      </c>
      <c r="K2200" s="575"/>
    </row>
    <row r="2201" spans="1:11" x14ac:dyDescent="0.2">
      <c r="A2201" s="78"/>
      <c r="B2201" s="2"/>
      <c r="C2201" s="835"/>
      <c r="D2201" s="594"/>
      <c r="E2201" s="598"/>
      <c r="F2201" s="598"/>
      <c r="G2201" s="598"/>
      <c r="H2201" s="572"/>
      <c r="I2201" s="599"/>
      <c r="J2201" s="627"/>
    </row>
    <row r="2202" spans="1:11" ht="28.5" x14ac:dyDescent="0.2">
      <c r="A2202" s="78" t="s">
        <v>79</v>
      </c>
      <c r="B2202" s="2" t="s">
        <v>2102</v>
      </c>
      <c r="C2202" s="835">
        <v>1</v>
      </c>
      <c r="D2202" s="594" t="s">
        <v>199</v>
      </c>
      <c r="E2202" s="572">
        <v>1103.69</v>
      </c>
      <c r="F2202" s="597">
        <v>78.84</v>
      </c>
      <c r="G2202" s="597">
        <v>236.51</v>
      </c>
      <c r="H2202" s="594">
        <v>157.66999999999999</v>
      </c>
      <c r="I2202" s="573">
        <f>+E2202+F2202+G2202+H2202</f>
        <v>1576.71</v>
      </c>
      <c r="J2202" s="574">
        <f>I2202*C2202</f>
        <v>1576.71</v>
      </c>
      <c r="K2202" s="575"/>
    </row>
    <row r="2203" spans="1:11" x14ac:dyDescent="0.2">
      <c r="A2203" s="78"/>
      <c r="B2203" s="2"/>
      <c r="C2203" s="835"/>
      <c r="D2203" s="594"/>
      <c r="E2203" s="598"/>
      <c r="F2203" s="598"/>
      <c r="G2203" s="598"/>
      <c r="H2203" s="572"/>
      <c r="I2203" s="599"/>
      <c r="J2203" s="627"/>
    </row>
    <row r="2204" spans="1:11" ht="28.5" x14ac:dyDescent="0.2">
      <c r="A2204" s="78" t="s">
        <v>80</v>
      </c>
      <c r="B2204" s="2" t="s">
        <v>2103</v>
      </c>
      <c r="C2204" s="835">
        <v>1</v>
      </c>
      <c r="D2204" s="594" t="s">
        <v>199</v>
      </c>
      <c r="E2204" s="572">
        <v>1121.82</v>
      </c>
      <c r="F2204" s="597">
        <v>80.13</v>
      </c>
      <c r="G2204" s="597">
        <v>240.39</v>
      </c>
      <c r="H2204" s="594">
        <v>160.26</v>
      </c>
      <c r="I2204" s="573">
        <f>+E2204+F2204+G2204+H2204</f>
        <v>1602.6</v>
      </c>
      <c r="J2204" s="574">
        <f>I2204*C2204</f>
        <v>1602.6</v>
      </c>
      <c r="K2204" s="575"/>
    </row>
    <row r="2205" spans="1:11" x14ac:dyDescent="0.2">
      <c r="A2205" s="78"/>
      <c r="B2205" s="2"/>
      <c r="C2205" s="835"/>
      <c r="D2205" s="594"/>
      <c r="E2205" s="598"/>
      <c r="F2205" s="598"/>
      <c r="G2205" s="598"/>
      <c r="H2205" s="572"/>
      <c r="I2205" s="599"/>
      <c r="J2205" s="627"/>
    </row>
    <row r="2206" spans="1:11" ht="28.5" x14ac:dyDescent="0.2">
      <c r="A2206" s="78" t="s">
        <v>81</v>
      </c>
      <c r="B2206" s="2" t="s">
        <v>2104</v>
      </c>
      <c r="C2206" s="835">
        <v>1</v>
      </c>
      <c r="D2206" s="594" t="s">
        <v>199</v>
      </c>
      <c r="E2206" s="572">
        <v>1308.8499999999999</v>
      </c>
      <c r="F2206" s="597">
        <v>93.49</v>
      </c>
      <c r="G2206" s="597">
        <v>280.47000000000003</v>
      </c>
      <c r="H2206" s="594">
        <v>186.98</v>
      </c>
      <c r="I2206" s="573">
        <f>+E2206+F2206+G2206+H2206</f>
        <v>1869.79</v>
      </c>
      <c r="J2206" s="574">
        <f>I2206*C2206</f>
        <v>1869.79</v>
      </c>
      <c r="K2206" s="575"/>
    </row>
    <row r="2207" spans="1:11" x14ac:dyDescent="0.2">
      <c r="A2207" s="78"/>
      <c r="B2207" s="2"/>
      <c r="C2207" s="835"/>
      <c r="D2207" s="594"/>
      <c r="E2207" s="598"/>
      <c r="F2207" s="598"/>
      <c r="G2207" s="598"/>
      <c r="H2207" s="572"/>
      <c r="I2207" s="599"/>
      <c r="J2207" s="627"/>
    </row>
    <row r="2208" spans="1:11" ht="28.5" x14ac:dyDescent="0.2">
      <c r="A2208" s="78" t="s">
        <v>92</v>
      </c>
      <c r="B2208" s="2" t="s">
        <v>2105</v>
      </c>
      <c r="C2208" s="835">
        <v>1</v>
      </c>
      <c r="D2208" s="594" t="s">
        <v>199</v>
      </c>
      <c r="E2208" s="572">
        <v>1071.76</v>
      </c>
      <c r="F2208" s="597">
        <v>76.55</v>
      </c>
      <c r="G2208" s="597">
        <v>229.66</v>
      </c>
      <c r="H2208" s="594">
        <v>153.11000000000001</v>
      </c>
      <c r="I2208" s="573">
        <f>+E2208+F2208+G2208+H2208</f>
        <v>1531.08</v>
      </c>
      <c r="J2208" s="574">
        <f>I2208*C2208</f>
        <v>1531.08</v>
      </c>
      <c r="K2208" s="575"/>
    </row>
    <row r="2209" spans="1:11" x14ac:dyDescent="0.2">
      <c r="A2209" s="78"/>
      <c r="B2209" s="2"/>
      <c r="C2209" s="835"/>
      <c r="D2209" s="594"/>
      <c r="E2209" s="598"/>
      <c r="F2209" s="598"/>
      <c r="G2209" s="598"/>
      <c r="H2209" s="572"/>
      <c r="I2209" s="599"/>
      <c r="J2209" s="627"/>
    </row>
    <row r="2210" spans="1:11" ht="28.5" x14ac:dyDescent="0.2">
      <c r="A2210" s="78" t="s">
        <v>94</v>
      </c>
      <c r="B2210" s="2" t="s">
        <v>2106</v>
      </c>
      <c r="C2210" s="835">
        <v>2</v>
      </c>
      <c r="D2210" s="594" t="s">
        <v>199</v>
      </c>
      <c r="E2210" s="572">
        <v>845.33</v>
      </c>
      <c r="F2210" s="597">
        <v>60.38</v>
      </c>
      <c r="G2210" s="597">
        <v>181.14</v>
      </c>
      <c r="H2210" s="594">
        <v>120.76</v>
      </c>
      <c r="I2210" s="573">
        <f>+E2210+F2210+G2210+H2210</f>
        <v>1207.6099999999999</v>
      </c>
      <c r="J2210" s="574">
        <f>I2210*C2210</f>
        <v>2415.2199999999998</v>
      </c>
      <c r="K2210" s="575"/>
    </row>
    <row r="2211" spans="1:11" x14ac:dyDescent="0.2">
      <c r="A2211" s="78"/>
      <c r="B2211" s="2"/>
      <c r="C2211" s="835"/>
      <c r="D2211" s="594"/>
      <c r="E2211" s="598"/>
      <c r="F2211" s="598"/>
      <c r="G2211" s="598"/>
      <c r="H2211" s="572"/>
      <c r="I2211" s="599"/>
      <c r="J2211" s="627"/>
    </row>
    <row r="2212" spans="1:11" s="8" customFormat="1" ht="28.5" x14ac:dyDescent="0.2">
      <c r="A2212" s="78" t="s">
        <v>96</v>
      </c>
      <c r="B2212" s="2" t="s">
        <v>2107</v>
      </c>
      <c r="C2212" s="835">
        <v>1</v>
      </c>
      <c r="D2212" s="594" t="s">
        <v>199</v>
      </c>
      <c r="E2212" s="572">
        <v>1353.81</v>
      </c>
      <c r="F2212" s="597">
        <v>96.7</v>
      </c>
      <c r="G2212" s="597">
        <v>290.10000000000002</v>
      </c>
      <c r="H2212" s="594">
        <v>193.4</v>
      </c>
      <c r="I2212" s="573">
        <f>+E2212+F2212+G2212+H2212</f>
        <v>1934.01</v>
      </c>
      <c r="J2212" s="574">
        <f>I2212*C2212</f>
        <v>1934.01</v>
      </c>
      <c r="K2212" s="575"/>
    </row>
    <row r="2213" spans="1:11" s="8" customFormat="1" ht="15" x14ac:dyDescent="0.2">
      <c r="A2213" s="78"/>
      <c r="B2213" s="2"/>
      <c r="C2213" s="835"/>
      <c r="D2213" s="594"/>
      <c r="E2213" s="598"/>
      <c r="F2213" s="598"/>
      <c r="G2213" s="598"/>
      <c r="H2213" s="572"/>
      <c r="I2213" s="599"/>
      <c r="J2213" s="627"/>
      <c r="K2213" s="617"/>
    </row>
    <row r="2214" spans="1:11" s="8" customFormat="1" ht="15" x14ac:dyDescent="0.2">
      <c r="A2214" s="78"/>
      <c r="B2214" s="2"/>
      <c r="C2214" s="835"/>
      <c r="D2214" s="594"/>
      <c r="E2214" s="598"/>
      <c r="F2214" s="598"/>
      <c r="G2214" s="598"/>
      <c r="H2214" s="572"/>
      <c r="I2214" s="599"/>
      <c r="J2214" s="627"/>
      <c r="K2214" s="617"/>
    </row>
    <row r="2215" spans="1:11" s="8" customFormat="1" ht="15" hidden="1" x14ac:dyDescent="0.2">
      <c r="A2215" s="78"/>
      <c r="B2215" s="2"/>
      <c r="C2215" s="835"/>
      <c r="D2215" s="594"/>
      <c r="E2215" s="598"/>
      <c r="F2215" s="598"/>
      <c r="G2215" s="598"/>
      <c r="H2215" s="572"/>
      <c r="I2215" s="599"/>
      <c r="J2215" s="627"/>
      <c r="K2215" s="617"/>
    </row>
    <row r="2216" spans="1:11" s="8" customFormat="1" ht="12.75" customHeight="1" x14ac:dyDescent="0.2">
      <c r="A2216" s="78"/>
      <c r="B2216" s="2"/>
      <c r="C2216" s="835"/>
      <c r="D2216" s="594"/>
      <c r="E2216" s="598"/>
      <c r="F2216" s="598"/>
      <c r="G2216" s="598"/>
      <c r="H2216" s="572"/>
      <c r="I2216" s="599"/>
      <c r="J2216" s="627"/>
      <c r="K2216" s="617"/>
    </row>
    <row r="2217" spans="1:11" ht="15.75" thickBot="1" x14ac:dyDescent="0.3">
      <c r="A2217" s="290"/>
      <c r="B2217" s="32" t="s">
        <v>111</v>
      </c>
      <c r="C2217" s="836"/>
      <c r="D2217" s="601"/>
      <c r="E2217" s="602"/>
      <c r="F2217" s="602"/>
      <c r="G2217" s="602"/>
      <c r="H2217" s="603"/>
      <c r="I2217" s="604"/>
      <c r="J2217" s="604">
        <f>SUM(J2194:J2215)</f>
        <v>16175.71</v>
      </c>
      <c r="K2217" s="577">
        <v>63</v>
      </c>
    </row>
    <row r="2218" spans="1:11" ht="15" thickTop="1" x14ac:dyDescent="0.2">
      <c r="A2218" s="78"/>
      <c r="B2218" s="2"/>
      <c r="C2218" s="835"/>
      <c r="D2218" s="594"/>
      <c r="E2218" s="598"/>
      <c r="F2218" s="598"/>
      <c r="G2218" s="598"/>
      <c r="H2218" s="572"/>
      <c r="I2218" s="599"/>
      <c r="J2218" s="627"/>
    </row>
    <row r="2219" spans="1:11" ht="15" x14ac:dyDescent="0.2">
      <c r="A2219" s="78"/>
      <c r="B2219" s="287" t="s">
        <v>2079</v>
      </c>
      <c r="C2219" s="835"/>
      <c r="D2219" s="594"/>
      <c r="E2219" s="598"/>
      <c r="F2219" s="598"/>
      <c r="G2219" s="598"/>
      <c r="H2219" s="572"/>
      <c r="I2219" s="599"/>
      <c r="J2219" s="627"/>
    </row>
    <row r="2220" spans="1:11" x14ac:dyDescent="0.2">
      <c r="A2220" s="78"/>
      <c r="B2220" s="2"/>
      <c r="C2220" s="835"/>
      <c r="D2220" s="594"/>
      <c r="E2220" s="598"/>
      <c r="F2220" s="598"/>
      <c r="G2220" s="598"/>
      <c r="H2220" s="572"/>
      <c r="I2220" s="599"/>
      <c r="J2220" s="627"/>
    </row>
    <row r="2221" spans="1:11" ht="85.5" x14ac:dyDescent="0.2">
      <c r="A2221" s="78"/>
      <c r="B2221" s="30" t="s">
        <v>2080</v>
      </c>
      <c r="C2221" s="835"/>
      <c r="D2221" s="594"/>
      <c r="E2221" s="598"/>
      <c r="F2221" s="598"/>
      <c r="G2221" s="598"/>
      <c r="H2221" s="572"/>
      <c r="I2221" s="599"/>
      <c r="J2221" s="627"/>
    </row>
    <row r="2222" spans="1:11" x14ac:dyDescent="0.2">
      <c r="A2222" s="78"/>
      <c r="B2222" s="30"/>
      <c r="C2222" s="835"/>
      <c r="D2222" s="594"/>
      <c r="E2222" s="598"/>
      <c r="F2222" s="598"/>
      <c r="G2222" s="598"/>
      <c r="H2222" s="572"/>
      <c r="I2222" s="599"/>
      <c r="J2222" s="627"/>
    </row>
    <row r="2223" spans="1:11" x14ac:dyDescent="0.2">
      <c r="A2223" s="78"/>
      <c r="B2223" s="30" t="s">
        <v>2081</v>
      </c>
      <c r="C2223" s="835"/>
      <c r="D2223" s="594"/>
      <c r="E2223" s="598"/>
      <c r="F2223" s="598"/>
      <c r="G2223" s="598"/>
      <c r="H2223" s="572"/>
      <c r="I2223" s="599"/>
      <c r="J2223" s="627"/>
    </row>
    <row r="2224" spans="1:11" x14ac:dyDescent="0.2">
      <c r="A2224" s="78"/>
      <c r="B2224" s="2"/>
      <c r="C2224" s="835"/>
      <c r="D2224" s="594"/>
      <c r="E2224" s="598"/>
      <c r="F2224" s="598"/>
      <c r="G2224" s="598"/>
      <c r="H2224" s="572"/>
      <c r="I2224" s="599"/>
      <c r="J2224" s="627"/>
    </row>
    <row r="2225" spans="1:11" ht="28.5" x14ac:dyDescent="0.2">
      <c r="A2225" s="78" t="s">
        <v>77</v>
      </c>
      <c r="B2225" s="2" t="s">
        <v>2108</v>
      </c>
      <c r="C2225" s="835">
        <v>1</v>
      </c>
      <c r="D2225" s="594" t="s">
        <v>199</v>
      </c>
      <c r="E2225" s="572">
        <v>1182.83</v>
      </c>
      <c r="F2225" s="597">
        <v>84.49</v>
      </c>
      <c r="G2225" s="597">
        <v>253.46</v>
      </c>
      <c r="H2225" s="594">
        <v>168.98</v>
      </c>
      <c r="I2225" s="573">
        <f>+E2225+F2225+G2225+H2225</f>
        <v>1689.76</v>
      </c>
      <c r="J2225" s="574">
        <f>I2225*C2225</f>
        <v>1689.76</v>
      </c>
      <c r="K2225" s="575"/>
    </row>
    <row r="2226" spans="1:11" x14ac:dyDescent="0.2">
      <c r="A2226" s="78"/>
      <c r="B2226" s="2"/>
      <c r="C2226" s="835"/>
      <c r="D2226" s="594"/>
      <c r="E2226" s="598"/>
      <c r="F2226" s="598"/>
      <c r="G2226" s="598"/>
      <c r="H2226" s="572"/>
      <c r="I2226" s="599"/>
      <c r="J2226" s="627"/>
    </row>
    <row r="2227" spans="1:11" ht="28.5" x14ac:dyDescent="0.2">
      <c r="A2227" s="78" t="s">
        <v>78</v>
      </c>
      <c r="B2227" s="2" t="s">
        <v>2109</v>
      </c>
      <c r="C2227" s="835">
        <v>1</v>
      </c>
      <c r="D2227" s="594" t="s">
        <v>199</v>
      </c>
      <c r="E2227" s="572">
        <v>1237.0999999999999</v>
      </c>
      <c r="F2227" s="597">
        <v>88.36</v>
      </c>
      <c r="G2227" s="597">
        <v>265.08999999999997</v>
      </c>
      <c r="H2227" s="594">
        <v>176.73</v>
      </c>
      <c r="I2227" s="573">
        <f>+E2227+F2227+G2227+H2227</f>
        <v>1767.28</v>
      </c>
      <c r="J2227" s="574">
        <f>I2227*C2227</f>
        <v>1767.28</v>
      </c>
      <c r="K2227" s="575"/>
    </row>
    <row r="2228" spans="1:11" x14ac:dyDescent="0.2">
      <c r="A2228" s="78"/>
      <c r="B2228" s="2"/>
      <c r="C2228" s="835"/>
      <c r="D2228" s="594"/>
      <c r="E2228" s="598"/>
      <c r="F2228" s="598"/>
      <c r="G2228" s="598"/>
      <c r="H2228" s="572"/>
      <c r="I2228" s="599"/>
      <c r="J2228" s="627"/>
    </row>
    <row r="2229" spans="1:11" ht="28.5" x14ac:dyDescent="0.2">
      <c r="A2229" s="78" t="s">
        <v>79</v>
      </c>
      <c r="B2229" s="2" t="s">
        <v>2110</v>
      </c>
      <c r="C2229" s="835">
        <v>1</v>
      </c>
      <c r="D2229" s="594" t="s">
        <v>199</v>
      </c>
      <c r="E2229" s="572">
        <v>1084.81</v>
      </c>
      <c r="F2229" s="597">
        <v>77.489999999999995</v>
      </c>
      <c r="G2229" s="597">
        <v>232.46</v>
      </c>
      <c r="H2229" s="594">
        <v>154.97</v>
      </c>
      <c r="I2229" s="573">
        <f>+E2229+F2229+G2229+H2229</f>
        <v>1549.73</v>
      </c>
      <c r="J2229" s="574">
        <f>I2229*C2229</f>
        <v>1549.73</v>
      </c>
      <c r="K2229" s="575"/>
    </row>
    <row r="2230" spans="1:11" x14ac:dyDescent="0.2">
      <c r="A2230" s="78"/>
      <c r="B2230" s="2"/>
      <c r="C2230" s="835"/>
      <c r="D2230" s="594"/>
      <c r="E2230" s="598"/>
      <c r="F2230" s="598"/>
      <c r="G2230" s="598"/>
      <c r="H2230" s="572"/>
      <c r="I2230" s="599"/>
      <c r="J2230" s="627"/>
    </row>
    <row r="2231" spans="1:11" ht="28.5" x14ac:dyDescent="0.2">
      <c r="A2231" s="78" t="s">
        <v>80</v>
      </c>
      <c r="B2231" s="2" t="s">
        <v>2111</v>
      </c>
      <c r="C2231" s="835">
        <v>1</v>
      </c>
      <c r="D2231" s="594" t="s">
        <v>199</v>
      </c>
      <c r="E2231" s="572">
        <v>1161.53</v>
      </c>
      <c r="F2231" s="597">
        <v>82.97</v>
      </c>
      <c r="G2231" s="597">
        <v>248.9</v>
      </c>
      <c r="H2231" s="594">
        <v>165.93</v>
      </c>
      <c r="I2231" s="573">
        <f>+E2231+F2231+G2231+H2231</f>
        <v>1659.33</v>
      </c>
      <c r="J2231" s="574">
        <f>I2231*C2231</f>
        <v>1659.33</v>
      </c>
      <c r="K2231" s="575"/>
    </row>
    <row r="2232" spans="1:11" x14ac:dyDescent="0.2">
      <c r="A2232" s="78"/>
      <c r="B2232" s="2"/>
      <c r="C2232" s="835"/>
      <c r="D2232" s="594"/>
      <c r="E2232" s="598"/>
      <c r="F2232" s="598"/>
      <c r="G2232" s="598"/>
      <c r="H2232" s="572"/>
      <c r="I2232" s="599"/>
      <c r="J2232" s="627"/>
    </row>
    <row r="2233" spans="1:11" ht="28.5" x14ac:dyDescent="0.2">
      <c r="A2233" s="78" t="s">
        <v>81</v>
      </c>
      <c r="B2233" s="2" t="s">
        <v>2112</v>
      </c>
      <c r="C2233" s="835">
        <v>1</v>
      </c>
      <c r="D2233" s="594" t="s">
        <v>199</v>
      </c>
      <c r="E2233" s="572">
        <v>1202.24</v>
      </c>
      <c r="F2233" s="597">
        <v>85.87</v>
      </c>
      <c r="G2233" s="597">
        <v>257.62</v>
      </c>
      <c r="H2233" s="594">
        <v>171.75</v>
      </c>
      <c r="I2233" s="573">
        <f>+E2233+F2233+G2233+H2233</f>
        <v>1717.48</v>
      </c>
      <c r="J2233" s="574">
        <f>I2233*C2233</f>
        <v>1717.48</v>
      </c>
      <c r="K2233" s="575"/>
    </row>
    <row r="2234" spans="1:11" x14ac:dyDescent="0.2">
      <c r="A2234" s="78"/>
      <c r="B2234" s="2"/>
      <c r="C2234" s="835"/>
      <c r="D2234" s="594"/>
      <c r="E2234" s="598"/>
      <c r="F2234" s="598"/>
      <c r="G2234" s="598"/>
      <c r="H2234" s="572"/>
      <c r="I2234" s="599"/>
      <c r="J2234" s="627"/>
    </row>
    <row r="2235" spans="1:11" ht="28.5" x14ac:dyDescent="0.2">
      <c r="A2235" s="78" t="s">
        <v>92</v>
      </c>
      <c r="B2235" s="2" t="s">
        <v>2113</v>
      </c>
      <c r="C2235" s="835">
        <v>1</v>
      </c>
      <c r="D2235" s="594" t="s">
        <v>199</v>
      </c>
      <c r="E2235" s="572">
        <v>1227.6500000000001</v>
      </c>
      <c r="F2235" s="597">
        <v>87.69</v>
      </c>
      <c r="G2235" s="597">
        <v>263.07</v>
      </c>
      <c r="H2235" s="594">
        <v>175.38</v>
      </c>
      <c r="I2235" s="573">
        <f>+E2235+F2235+G2235+H2235</f>
        <v>1753.79</v>
      </c>
      <c r="J2235" s="574">
        <f>I2235*C2235</f>
        <v>1753.79</v>
      </c>
      <c r="K2235" s="575"/>
    </row>
    <row r="2236" spans="1:11" x14ac:dyDescent="0.2">
      <c r="A2236" s="78"/>
      <c r="B2236" s="2"/>
      <c r="C2236" s="835"/>
      <c r="D2236" s="594"/>
      <c r="E2236" s="598"/>
      <c r="F2236" s="598"/>
      <c r="G2236" s="598"/>
      <c r="H2236" s="572"/>
      <c r="I2236" s="599"/>
      <c r="J2236" s="627"/>
    </row>
    <row r="2237" spans="1:11" x14ac:dyDescent="0.2">
      <c r="A2237" s="78"/>
      <c r="B2237" s="2"/>
      <c r="C2237" s="835"/>
      <c r="D2237" s="594"/>
      <c r="E2237" s="598"/>
      <c r="F2237" s="598"/>
      <c r="G2237" s="598"/>
      <c r="H2237" s="572"/>
      <c r="I2237" s="599"/>
      <c r="J2237" s="627"/>
    </row>
    <row r="2238" spans="1:11" x14ac:dyDescent="0.2">
      <c r="A2238" s="78"/>
      <c r="B2238" s="2"/>
      <c r="C2238" s="835"/>
      <c r="D2238" s="594"/>
      <c r="E2238" s="598"/>
      <c r="F2238" s="598"/>
      <c r="G2238" s="598"/>
      <c r="H2238" s="572"/>
      <c r="I2238" s="599"/>
      <c r="J2238" s="627"/>
    </row>
    <row r="2239" spans="1:11" x14ac:dyDescent="0.2">
      <c r="A2239" s="78"/>
      <c r="B2239" s="2"/>
      <c r="C2239" s="835"/>
      <c r="D2239" s="594"/>
      <c r="E2239" s="598"/>
      <c r="F2239" s="598"/>
      <c r="G2239" s="598"/>
      <c r="H2239" s="572"/>
      <c r="I2239" s="599"/>
      <c r="J2239" s="627"/>
    </row>
    <row r="2240" spans="1:11" x14ac:dyDescent="0.2">
      <c r="A2240" s="78"/>
      <c r="B2240" s="2"/>
      <c r="C2240" s="835"/>
      <c r="D2240" s="594"/>
      <c r="E2240" s="598"/>
      <c r="F2240" s="598"/>
      <c r="G2240" s="598"/>
      <c r="H2240" s="572"/>
      <c r="I2240" s="599"/>
      <c r="J2240" s="627"/>
    </row>
    <row r="2241" spans="1:11" x14ac:dyDescent="0.2">
      <c r="A2241" s="78"/>
      <c r="B2241" s="2"/>
      <c r="C2241" s="835"/>
      <c r="D2241" s="594"/>
      <c r="E2241" s="598"/>
      <c r="F2241" s="598"/>
      <c r="G2241" s="598"/>
      <c r="H2241" s="572"/>
      <c r="I2241" s="599"/>
      <c r="J2241" s="627"/>
    </row>
    <row r="2242" spans="1:11" hidden="1" x14ac:dyDescent="0.2">
      <c r="A2242" s="78"/>
      <c r="B2242" s="2"/>
      <c r="C2242" s="835"/>
      <c r="D2242" s="594"/>
      <c r="E2242" s="598"/>
      <c r="F2242" s="598"/>
      <c r="G2242" s="598"/>
      <c r="H2242" s="572"/>
      <c r="I2242" s="599"/>
      <c r="J2242" s="627"/>
    </row>
    <row r="2243" spans="1:11" x14ac:dyDescent="0.2">
      <c r="A2243" s="78"/>
      <c r="B2243" s="2"/>
      <c r="C2243" s="835"/>
      <c r="D2243" s="594"/>
      <c r="E2243" s="598"/>
      <c r="F2243" s="598"/>
      <c r="G2243" s="598"/>
      <c r="H2243" s="572"/>
      <c r="I2243" s="599"/>
      <c r="J2243" s="627"/>
    </row>
    <row r="2244" spans="1:11" ht="14.25" customHeight="1" x14ac:dyDescent="0.2">
      <c r="A2244" s="28"/>
      <c r="B2244" s="2"/>
      <c r="C2244" s="835"/>
      <c r="D2244" s="594"/>
      <c r="E2244" s="598"/>
      <c r="F2244" s="598"/>
      <c r="G2244" s="598"/>
      <c r="H2244" s="572"/>
      <c r="I2244" s="599"/>
      <c r="J2244" s="600"/>
    </row>
    <row r="2245" spans="1:11" ht="15.75" thickBot="1" x14ac:dyDescent="0.3">
      <c r="A2245" s="291"/>
      <c r="B2245" s="32" t="s">
        <v>111</v>
      </c>
      <c r="C2245" s="836"/>
      <c r="D2245" s="601"/>
      <c r="E2245" s="602"/>
      <c r="F2245" s="602"/>
      <c r="G2245" s="602"/>
      <c r="H2245" s="603"/>
      <c r="I2245" s="604"/>
      <c r="J2245" s="604">
        <f>SUM(J2222:J2243)</f>
        <v>10137.370000000001</v>
      </c>
      <c r="K2245" s="577">
        <v>64</v>
      </c>
    </row>
    <row r="2246" spans="1:11" ht="15" thickTop="1" x14ac:dyDescent="0.2">
      <c r="A2246" s="315"/>
      <c r="B2246" s="2"/>
      <c r="C2246" s="835"/>
      <c r="D2246" s="594"/>
      <c r="E2246" s="598"/>
      <c r="F2246" s="598"/>
      <c r="G2246" s="598"/>
      <c r="H2246" s="572"/>
      <c r="I2246" s="599"/>
      <c r="J2246" s="627"/>
    </row>
    <row r="2247" spans="1:11" ht="15" x14ac:dyDescent="0.2">
      <c r="A2247" s="315"/>
      <c r="B2247" s="287" t="s">
        <v>2079</v>
      </c>
      <c r="C2247" s="835"/>
      <c r="D2247" s="594"/>
      <c r="E2247" s="598"/>
      <c r="F2247" s="598"/>
      <c r="G2247" s="598"/>
      <c r="H2247" s="572"/>
      <c r="I2247" s="599"/>
      <c r="J2247" s="627"/>
    </row>
    <row r="2248" spans="1:11" x14ac:dyDescent="0.2">
      <c r="A2248" s="315"/>
      <c r="B2248" s="2"/>
      <c r="C2248" s="835"/>
      <c r="D2248" s="594"/>
      <c r="E2248" s="598"/>
      <c r="F2248" s="598"/>
      <c r="G2248" s="598"/>
      <c r="H2248" s="572"/>
      <c r="I2248" s="599"/>
      <c r="J2248" s="627"/>
    </row>
    <row r="2249" spans="1:11" ht="73.5" customHeight="1" x14ac:dyDescent="0.2">
      <c r="A2249" s="315"/>
      <c r="B2249" s="30" t="s">
        <v>2080</v>
      </c>
      <c r="C2249" s="835"/>
      <c r="D2249" s="594"/>
      <c r="E2249" s="598"/>
      <c r="F2249" s="598"/>
      <c r="G2249" s="598"/>
      <c r="H2249" s="572"/>
      <c r="I2249" s="599"/>
      <c r="J2249" s="627"/>
    </row>
    <row r="2250" spans="1:11" x14ac:dyDescent="0.2">
      <c r="A2250" s="315"/>
      <c r="B2250" s="30"/>
      <c r="C2250" s="835"/>
      <c r="D2250" s="594"/>
      <c r="E2250" s="598"/>
      <c r="F2250" s="598"/>
      <c r="G2250" s="598"/>
      <c r="H2250" s="572"/>
      <c r="I2250" s="599"/>
      <c r="J2250" s="627"/>
    </row>
    <row r="2251" spans="1:11" x14ac:dyDescent="0.2">
      <c r="A2251" s="315"/>
      <c r="B2251" s="30" t="s">
        <v>2081</v>
      </c>
      <c r="C2251" s="835"/>
      <c r="D2251" s="594"/>
      <c r="E2251" s="598"/>
      <c r="F2251" s="598"/>
      <c r="G2251" s="598"/>
      <c r="H2251" s="572"/>
      <c r="I2251" s="599"/>
      <c r="J2251" s="627"/>
    </row>
    <row r="2252" spans="1:11" x14ac:dyDescent="0.2">
      <c r="A2252" s="41"/>
      <c r="B2252" s="2"/>
      <c r="C2252" s="835"/>
      <c r="D2252" s="594"/>
      <c r="E2252" s="598"/>
      <c r="F2252" s="598"/>
      <c r="G2252" s="598"/>
      <c r="H2252" s="572"/>
      <c r="I2252" s="599"/>
      <c r="J2252" s="600"/>
    </row>
    <row r="2253" spans="1:11" ht="28.5" x14ac:dyDescent="0.2">
      <c r="A2253" s="78" t="s">
        <v>77</v>
      </c>
      <c r="B2253" s="2" t="s">
        <v>2114</v>
      </c>
      <c r="C2253" s="835">
        <v>5</v>
      </c>
      <c r="D2253" s="594" t="s">
        <v>199</v>
      </c>
      <c r="E2253" s="572">
        <v>1373.22</v>
      </c>
      <c r="F2253" s="597">
        <v>98.09</v>
      </c>
      <c r="G2253" s="597">
        <v>294.26</v>
      </c>
      <c r="H2253" s="594">
        <v>196.17</v>
      </c>
      <c r="I2253" s="573">
        <f>+E2253+F2253+G2253+H2253</f>
        <v>1961.74</v>
      </c>
      <c r="J2253" s="574">
        <f>I2253*C2253</f>
        <v>9808.7000000000007</v>
      </c>
      <c r="K2253" s="575"/>
    </row>
    <row r="2254" spans="1:11" x14ac:dyDescent="0.2">
      <c r="A2254" s="78"/>
      <c r="B2254" s="2"/>
      <c r="C2254" s="835"/>
      <c r="D2254" s="594"/>
      <c r="E2254" s="598"/>
      <c r="F2254" s="598"/>
      <c r="G2254" s="598"/>
      <c r="H2254" s="572"/>
      <c r="I2254" s="599"/>
      <c r="J2254" s="627"/>
    </row>
    <row r="2255" spans="1:11" ht="28.5" x14ac:dyDescent="0.2">
      <c r="A2255" s="78" t="s">
        <v>78</v>
      </c>
      <c r="B2255" s="2" t="s">
        <v>2115</v>
      </c>
      <c r="C2255" s="835">
        <v>2</v>
      </c>
      <c r="D2255" s="594" t="s">
        <v>199</v>
      </c>
      <c r="E2255" s="572">
        <v>1208.22</v>
      </c>
      <c r="F2255" s="597">
        <v>86.3</v>
      </c>
      <c r="G2255" s="597">
        <v>258.89999999999998</v>
      </c>
      <c r="H2255" s="594">
        <v>172.6</v>
      </c>
      <c r="I2255" s="573">
        <f>+E2255+F2255+G2255+H2255</f>
        <v>1726.02</v>
      </c>
      <c r="J2255" s="574">
        <f>I2255*C2255</f>
        <v>3452.04</v>
      </c>
      <c r="K2255" s="575"/>
    </row>
    <row r="2256" spans="1:11" x14ac:dyDescent="0.2">
      <c r="A2256" s="78"/>
      <c r="B2256" s="2"/>
      <c r="C2256" s="835"/>
      <c r="D2256" s="594"/>
      <c r="E2256" s="598"/>
      <c r="F2256" s="598"/>
      <c r="G2256" s="598"/>
      <c r="H2256" s="572"/>
      <c r="I2256" s="599"/>
      <c r="J2256" s="627"/>
    </row>
    <row r="2257" spans="1:11" ht="28.5" x14ac:dyDescent="0.2">
      <c r="A2257" s="78" t="s">
        <v>79</v>
      </c>
      <c r="B2257" s="2" t="s">
        <v>2116</v>
      </c>
      <c r="C2257" s="835">
        <v>2</v>
      </c>
      <c r="D2257" s="594" t="s">
        <v>199</v>
      </c>
      <c r="E2257" s="572">
        <v>1362.1</v>
      </c>
      <c r="F2257" s="597">
        <v>97.29</v>
      </c>
      <c r="G2257" s="597">
        <v>291.88</v>
      </c>
      <c r="H2257" s="594">
        <v>194.59</v>
      </c>
      <c r="I2257" s="573">
        <f>+E2257+F2257+G2257+H2257</f>
        <v>1945.86</v>
      </c>
      <c r="J2257" s="574">
        <f>I2257*C2257</f>
        <v>3891.72</v>
      </c>
      <c r="K2257" s="575"/>
    </row>
    <row r="2258" spans="1:11" x14ac:dyDescent="0.2">
      <c r="A2258" s="78"/>
      <c r="B2258" s="2"/>
      <c r="C2258" s="835"/>
      <c r="D2258" s="594"/>
      <c r="E2258" s="598"/>
      <c r="F2258" s="598"/>
      <c r="G2258" s="598"/>
      <c r="H2258" s="572"/>
      <c r="I2258" s="599"/>
      <c r="J2258" s="627"/>
    </row>
    <row r="2259" spans="1:11" ht="28.5" x14ac:dyDescent="0.2">
      <c r="A2259" s="78" t="s">
        <v>80</v>
      </c>
      <c r="B2259" s="2" t="s">
        <v>2117</v>
      </c>
      <c r="C2259" s="835">
        <v>1</v>
      </c>
      <c r="D2259" s="594" t="s">
        <v>199</v>
      </c>
      <c r="E2259" s="572">
        <v>1203.24</v>
      </c>
      <c r="F2259" s="597">
        <v>85.95</v>
      </c>
      <c r="G2259" s="597">
        <v>257.83999999999997</v>
      </c>
      <c r="H2259" s="594">
        <v>171.89</v>
      </c>
      <c r="I2259" s="573">
        <f>+E2259+F2259+G2259+H2259</f>
        <v>1718.92</v>
      </c>
      <c r="J2259" s="574">
        <f>I2259*C2259</f>
        <v>1718.92</v>
      </c>
      <c r="K2259" s="575"/>
    </row>
    <row r="2260" spans="1:11" x14ac:dyDescent="0.2">
      <c r="A2260" s="78"/>
      <c r="B2260" s="2"/>
      <c r="C2260" s="835"/>
      <c r="D2260" s="594"/>
      <c r="E2260" s="598"/>
      <c r="F2260" s="598"/>
      <c r="G2260" s="598"/>
      <c r="H2260" s="572"/>
      <c r="I2260" s="599"/>
      <c r="J2260" s="627"/>
    </row>
    <row r="2261" spans="1:11" ht="28.5" x14ac:dyDescent="0.2">
      <c r="A2261" s="78" t="s">
        <v>81</v>
      </c>
      <c r="B2261" s="2" t="s">
        <v>2118</v>
      </c>
      <c r="C2261" s="835">
        <v>2</v>
      </c>
      <c r="D2261" s="594" t="s">
        <v>199</v>
      </c>
      <c r="E2261" s="572">
        <v>1241.76</v>
      </c>
      <c r="F2261" s="597">
        <v>88.7</v>
      </c>
      <c r="G2261" s="597">
        <v>266.08999999999997</v>
      </c>
      <c r="H2261" s="594">
        <v>177.39</v>
      </c>
      <c r="I2261" s="573">
        <f>+E2261+F2261+G2261+H2261</f>
        <v>1773.94</v>
      </c>
      <c r="J2261" s="574">
        <f>I2261*C2261</f>
        <v>3547.88</v>
      </c>
      <c r="K2261" s="575"/>
    </row>
    <row r="2262" spans="1:11" x14ac:dyDescent="0.2">
      <c r="A2262" s="78"/>
      <c r="B2262" s="2"/>
      <c r="C2262" s="835"/>
      <c r="D2262" s="594"/>
      <c r="E2262" s="598"/>
      <c r="F2262" s="598"/>
      <c r="G2262" s="598"/>
      <c r="H2262" s="572"/>
      <c r="I2262" s="599"/>
      <c r="J2262" s="627"/>
    </row>
    <row r="2263" spans="1:11" ht="28.5" x14ac:dyDescent="0.2">
      <c r="A2263" s="78" t="s">
        <v>92</v>
      </c>
      <c r="B2263" s="2" t="s">
        <v>2119</v>
      </c>
      <c r="C2263" s="835">
        <v>3</v>
      </c>
      <c r="D2263" s="594" t="s">
        <v>199</v>
      </c>
      <c r="E2263" s="572">
        <v>1044.4000000000001</v>
      </c>
      <c r="F2263" s="597">
        <v>74.599999999999994</v>
      </c>
      <c r="G2263" s="597">
        <v>223.8</v>
      </c>
      <c r="H2263" s="594">
        <v>149.19999999999999</v>
      </c>
      <c r="I2263" s="573">
        <f>+E2263+F2263+G2263+H2263</f>
        <v>1492</v>
      </c>
      <c r="J2263" s="574">
        <f>I2263*C2263</f>
        <v>4476</v>
      </c>
      <c r="K2263" s="575"/>
    </row>
    <row r="2264" spans="1:11" x14ac:dyDescent="0.2">
      <c r="A2264" s="78"/>
      <c r="B2264" s="2"/>
      <c r="C2264" s="835"/>
      <c r="D2264" s="594"/>
      <c r="E2264" s="598"/>
      <c r="F2264" s="598"/>
      <c r="G2264" s="598"/>
      <c r="H2264" s="572"/>
      <c r="I2264" s="599"/>
      <c r="J2264" s="627"/>
    </row>
    <row r="2265" spans="1:11" ht="28.5" x14ac:dyDescent="0.2">
      <c r="A2265" s="78" t="s">
        <v>94</v>
      </c>
      <c r="B2265" s="2" t="s">
        <v>2120</v>
      </c>
      <c r="C2265" s="835">
        <v>2</v>
      </c>
      <c r="D2265" s="594" t="s">
        <v>199</v>
      </c>
      <c r="E2265" s="572">
        <v>1241.76</v>
      </c>
      <c r="F2265" s="597">
        <v>88.7</v>
      </c>
      <c r="G2265" s="597">
        <v>266.08999999999997</v>
      </c>
      <c r="H2265" s="594">
        <v>177.39</v>
      </c>
      <c r="I2265" s="573">
        <f>+E2265+F2265+G2265+H2265</f>
        <v>1773.94</v>
      </c>
      <c r="J2265" s="574">
        <f>I2265*C2265</f>
        <v>3547.88</v>
      </c>
      <c r="K2265" s="575"/>
    </row>
    <row r="2266" spans="1:11" x14ac:dyDescent="0.2">
      <c r="A2266" s="78"/>
      <c r="B2266" s="2"/>
      <c r="C2266" s="835"/>
      <c r="D2266" s="594"/>
      <c r="E2266" s="598"/>
      <c r="F2266" s="598"/>
      <c r="G2266" s="598"/>
      <c r="H2266" s="572"/>
      <c r="I2266" s="599"/>
      <c r="J2266" s="627"/>
    </row>
    <row r="2267" spans="1:11" ht="28.5" x14ac:dyDescent="0.2">
      <c r="A2267" s="78" t="s">
        <v>96</v>
      </c>
      <c r="B2267" s="2" t="s">
        <v>2121</v>
      </c>
      <c r="C2267" s="835">
        <v>3</v>
      </c>
      <c r="D2267" s="594" t="s">
        <v>199</v>
      </c>
      <c r="E2267" s="572">
        <v>1241.76</v>
      </c>
      <c r="F2267" s="597">
        <v>88.7</v>
      </c>
      <c r="G2267" s="597">
        <v>266.08999999999997</v>
      </c>
      <c r="H2267" s="594">
        <v>177.39</v>
      </c>
      <c r="I2267" s="573">
        <f>+E2267+F2267+G2267+H2267</f>
        <v>1773.94</v>
      </c>
      <c r="J2267" s="574">
        <f>I2267*C2267</f>
        <v>5321.82</v>
      </c>
      <c r="K2267" s="575"/>
    </row>
    <row r="2268" spans="1:11" ht="5.25" customHeight="1" x14ac:dyDescent="0.2">
      <c r="A2268" s="78"/>
      <c r="B2268" s="2"/>
      <c r="C2268" s="835"/>
      <c r="D2268" s="594"/>
      <c r="E2268" s="598"/>
      <c r="F2268" s="598"/>
      <c r="G2268" s="598"/>
      <c r="H2268" s="572"/>
      <c r="I2268" s="599"/>
      <c r="J2268" s="627"/>
    </row>
    <row r="2269" spans="1:11" ht="28.5" x14ac:dyDescent="0.2">
      <c r="A2269" s="78" t="s">
        <v>99</v>
      </c>
      <c r="B2269" s="2" t="s">
        <v>2122</v>
      </c>
      <c r="C2269" s="835">
        <v>1</v>
      </c>
      <c r="D2269" s="594" t="s">
        <v>199</v>
      </c>
      <c r="E2269" s="572">
        <v>1218.02</v>
      </c>
      <c r="F2269" s="597">
        <v>87</v>
      </c>
      <c r="G2269" s="597">
        <v>261.01</v>
      </c>
      <c r="H2269" s="594">
        <v>174</v>
      </c>
      <c r="I2269" s="573">
        <f>+E2269+F2269+G2269+H2269</f>
        <v>1740.03</v>
      </c>
      <c r="J2269" s="574">
        <f>I2269*C2269</f>
        <v>1740.03</v>
      </c>
      <c r="K2269" s="575"/>
    </row>
    <row r="2270" spans="1:11" ht="21.75" hidden="1" customHeight="1" x14ac:dyDescent="0.2">
      <c r="A2270" s="78"/>
      <c r="B2270" s="2"/>
      <c r="C2270" s="835"/>
      <c r="D2270" s="594"/>
      <c r="E2270" s="598"/>
      <c r="F2270" s="598"/>
      <c r="G2270" s="598"/>
      <c r="H2270" s="572"/>
      <c r="I2270" s="599"/>
      <c r="J2270" s="627"/>
    </row>
    <row r="2271" spans="1:11" ht="15.75" thickBot="1" x14ac:dyDescent="0.3">
      <c r="A2271" s="290"/>
      <c r="B2271" s="32" t="s">
        <v>111</v>
      </c>
      <c r="C2271" s="836"/>
      <c r="D2271" s="601"/>
      <c r="E2271" s="602"/>
      <c r="F2271" s="602"/>
      <c r="G2271" s="602"/>
      <c r="H2271" s="603"/>
      <c r="I2271" s="604"/>
      <c r="J2271" s="604">
        <f>SUM(J2248:J2269)</f>
        <v>37504.99</v>
      </c>
      <c r="K2271" s="577">
        <v>65</v>
      </c>
    </row>
    <row r="2272" spans="1:11" ht="15" thickTop="1" x14ac:dyDescent="0.2">
      <c r="A2272" s="78"/>
      <c r="B2272" s="2"/>
      <c r="C2272" s="835"/>
      <c r="D2272" s="594"/>
      <c r="E2272" s="598"/>
      <c r="F2272" s="598"/>
      <c r="G2272" s="598"/>
      <c r="H2272" s="572"/>
      <c r="I2272" s="599"/>
      <c r="J2272" s="627"/>
    </row>
    <row r="2273" spans="1:11" ht="15" x14ac:dyDescent="0.2">
      <c r="A2273" s="78"/>
      <c r="B2273" s="287" t="s">
        <v>2079</v>
      </c>
      <c r="C2273" s="835"/>
      <c r="D2273" s="594"/>
      <c r="E2273" s="598"/>
      <c r="F2273" s="598"/>
      <c r="G2273" s="598"/>
      <c r="H2273" s="572"/>
      <c r="I2273" s="599"/>
      <c r="J2273" s="627"/>
    </row>
    <row r="2274" spans="1:11" x14ac:dyDescent="0.2">
      <c r="A2274" s="78"/>
      <c r="B2274" s="2"/>
      <c r="C2274" s="835"/>
      <c r="D2274" s="594"/>
      <c r="E2274" s="598"/>
      <c r="F2274" s="598"/>
      <c r="G2274" s="598"/>
      <c r="H2274" s="572"/>
      <c r="I2274" s="599"/>
      <c r="J2274" s="627"/>
    </row>
    <row r="2275" spans="1:11" ht="74.25" customHeight="1" x14ac:dyDescent="0.2">
      <c r="A2275" s="78"/>
      <c r="B2275" s="30" t="s">
        <v>2080</v>
      </c>
      <c r="C2275" s="835"/>
      <c r="D2275" s="594"/>
      <c r="E2275" s="598"/>
      <c r="F2275" s="598"/>
      <c r="G2275" s="598"/>
      <c r="H2275" s="572"/>
      <c r="I2275" s="599"/>
      <c r="J2275" s="627"/>
    </row>
    <row r="2276" spans="1:11" x14ac:dyDescent="0.2">
      <c r="A2276" s="78"/>
      <c r="B2276" s="30"/>
      <c r="C2276" s="835"/>
      <c r="D2276" s="594"/>
      <c r="E2276" s="598"/>
      <c r="F2276" s="598"/>
      <c r="G2276" s="598"/>
      <c r="H2276" s="572"/>
      <c r="I2276" s="599"/>
      <c r="J2276" s="627"/>
    </row>
    <row r="2277" spans="1:11" x14ac:dyDescent="0.2">
      <c r="A2277" s="78"/>
      <c r="B2277" s="30" t="s">
        <v>2081</v>
      </c>
      <c r="C2277" s="835"/>
      <c r="D2277" s="594"/>
      <c r="E2277" s="598"/>
      <c r="F2277" s="598"/>
      <c r="G2277" s="598"/>
      <c r="H2277" s="572"/>
      <c r="I2277" s="599"/>
      <c r="J2277" s="627"/>
    </row>
    <row r="2278" spans="1:11" x14ac:dyDescent="0.2">
      <c r="A2278" s="78"/>
      <c r="B2278" s="2"/>
      <c r="C2278" s="835"/>
      <c r="D2278" s="594"/>
      <c r="E2278" s="598"/>
      <c r="F2278" s="598"/>
      <c r="G2278" s="598"/>
      <c r="H2278" s="572"/>
      <c r="I2278" s="599"/>
      <c r="J2278" s="627"/>
    </row>
    <row r="2279" spans="1:11" ht="28.5" x14ac:dyDescent="0.2">
      <c r="A2279" s="78" t="s">
        <v>77</v>
      </c>
      <c r="B2279" s="2" t="s">
        <v>2123</v>
      </c>
      <c r="C2279" s="835">
        <v>1</v>
      </c>
      <c r="D2279" s="594" t="s">
        <v>199</v>
      </c>
      <c r="E2279" s="572">
        <v>1218.02</v>
      </c>
      <c r="F2279" s="597">
        <v>87</v>
      </c>
      <c r="G2279" s="597">
        <v>261.01</v>
      </c>
      <c r="H2279" s="594">
        <v>174</v>
      </c>
      <c r="I2279" s="573">
        <f>+E2279+F2279+G2279+H2279</f>
        <v>1740.03</v>
      </c>
      <c r="J2279" s="574">
        <f>I2279*C2279</f>
        <v>1740.03</v>
      </c>
      <c r="K2279" s="575"/>
    </row>
    <row r="2280" spans="1:11" x14ac:dyDescent="0.2">
      <c r="A2280" s="78"/>
      <c r="B2280" s="2"/>
      <c r="C2280" s="835"/>
      <c r="D2280" s="594"/>
      <c r="E2280" s="598"/>
      <c r="F2280" s="598"/>
      <c r="G2280" s="598"/>
      <c r="H2280" s="572"/>
      <c r="I2280" s="599"/>
      <c r="J2280" s="627"/>
    </row>
    <row r="2281" spans="1:11" ht="28.5" x14ac:dyDescent="0.2">
      <c r="A2281" s="78" t="s">
        <v>78</v>
      </c>
      <c r="B2281" s="2" t="s">
        <v>2124</v>
      </c>
      <c r="C2281" s="835">
        <v>1</v>
      </c>
      <c r="D2281" s="594" t="s">
        <v>199</v>
      </c>
      <c r="E2281" s="572">
        <v>1218.02</v>
      </c>
      <c r="F2281" s="597">
        <v>87</v>
      </c>
      <c r="G2281" s="597">
        <v>261.01</v>
      </c>
      <c r="H2281" s="594">
        <v>174</v>
      </c>
      <c r="I2281" s="573">
        <f>+E2281+F2281+G2281+H2281</f>
        <v>1740.03</v>
      </c>
      <c r="J2281" s="574">
        <f>I2281*C2281</f>
        <v>1740.03</v>
      </c>
      <c r="K2281" s="575"/>
    </row>
    <row r="2282" spans="1:11" x14ac:dyDescent="0.2">
      <c r="A2282" s="78"/>
      <c r="B2282" s="2"/>
      <c r="C2282" s="835"/>
      <c r="D2282" s="594"/>
      <c r="E2282" s="598"/>
      <c r="F2282" s="598"/>
      <c r="G2282" s="598"/>
      <c r="H2282" s="572"/>
      <c r="I2282" s="599"/>
      <c r="J2282" s="627"/>
    </row>
    <row r="2283" spans="1:11" ht="28.5" x14ac:dyDescent="0.2">
      <c r="A2283" s="78" t="s">
        <v>79</v>
      </c>
      <c r="B2283" s="2" t="s">
        <v>2125</v>
      </c>
      <c r="C2283" s="835">
        <v>2</v>
      </c>
      <c r="D2283" s="594" t="s">
        <v>199</v>
      </c>
      <c r="E2283" s="572">
        <v>1315.38</v>
      </c>
      <c r="F2283" s="597">
        <v>93.96</v>
      </c>
      <c r="G2283" s="597">
        <v>281.87</v>
      </c>
      <c r="H2283" s="594">
        <v>187.91</v>
      </c>
      <c r="I2283" s="573">
        <f>+E2283+F2283+G2283+H2283</f>
        <v>1879.12</v>
      </c>
      <c r="J2283" s="574">
        <f>I2283*C2283</f>
        <v>3758.24</v>
      </c>
      <c r="K2283" s="575"/>
    </row>
    <row r="2284" spans="1:11" x14ac:dyDescent="0.2">
      <c r="A2284" s="78"/>
      <c r="B2284" s="2"/>
      <c r="C2284" s="835"/>
      <c r="D2284" s="594"/>
      <c r="E2284" s="598"/>
      <c r="F2284" s="598"/>
      <c r="G2284" s="598"/>
      <c r="H2284" s="572"/>
      <c r="I2284" s="599"/>
      <c r="J2284" s="627"/>
    </row>
    <row r="2285" spans="1:11" ht="28.5" x14ac:dyDescent="0.2">
      <c r="A2285" s="78" t="s">
        <v>80</v>
      </c>
      <c r="B2285" s="2" t="s">
        <v>2126</v>
      </c>
      <c r="C2285" s="835">
        <v>1</v>
      </c>
      <c r="D2285" s="594" t="s">
        <v>199</v>
      </c>
      <c r="E2285" s="572">
        <v>1303.08</v>
      </c>
      <c r="F2285" s="597">
        <v>93.08</v>
      </c>
      <c r="G2285" s="597">
        <v>279.23</v>
      </c>
      <c r="H2285" s="594">
        <v>186.15</v>
      </c>
      <c r="I2285" s="573">
        <f>+E2285+F2285+G2285+H2285</f>
        <v>1861.54</v>
      </c>
      <c r="J2285" s="574">
        <f>I2285*C2285</f>
        <v>1861.54</v>
      </c>
      <c r="K2285" s="575"/>
    </row>
    <row r="2286" spans="1:11" x14ac:dyDescent="0.2">
      <c r="A2286" s="78"/>
      <c r="B2286" s="2"/>
      <c r="C2286" s="835"/>
      <c r="D2286" s="594"/>
      <c r="E2286" s="598"/>
      <c r="F2286" s="598"/>
      <c r="G2286" s="598"/>
      <c r="H2286" s="572"/>
      <c r="I2286" s="599"/>
      <c r="J2286" s="627"/>
    </row>
    <row r="2287" spans="1:11" ht="28.5" x14ac:dyDescent="0.2">
      <c r="A2287" s="78" t="s">
        <v>81</v>
      </c>
      <c r="B2287" s="2" t="s">
        <v>2127</v>
      </c>
      <c r="C2287" s="835">
        <v>1</v>
      </c>
      <c r="D2287" s="594" t="s">
        <v>199</v>
      </c>
      <c r="E2287" s="572">
        <v>1311.31</v>
      </c>
      <c r="F2287" s="597">
        <v>93.66</v>
      </c>
      <c r="G2287" s="597">
        <v>280.99</v>
      </c>
      <c r="H2287" s="594">
        <v>187.33</v>
      </c>
      <c r="I2287" s="573">
        <f>+E2287+F2287+G2287+H2287</f>
        <v>1873.29</v>
      </c>
      <c r="J2287" s="574">
        <f>I2287*C2287</f>
        <v>1873.29</v>
      </c>
      <c r="K2287" s="575"/>
    </row>
    <row r="2288" spans="1:11" x14ac:dyDescent="0.2">
      <c r="A2288" s="78"/>
      <c r="B2288" s="2"/>
      <c r="C2288" s="835"/>
      <c r="D2288" s="594"/>
      <c r="E2288" s="598"/>
      <c r="F2288" s="598"/>
      <c r="G2288" s="598"/>
      <c r="H2288" s="572"/>
      <c r="I2288" s="599"/>
      <c r="J2288" s="627"/>
    </row>
    <row r="2289" spans="1:11" ht="28.5" x14ac:dyDescent="0.2">
      <c r="A2289" s="78" t="s">
        <v>92</v>
      </c>
      <c r="B2289" s="2" t="s">
        <v>2128</v>
      </c>
      <c r="C2289" s="835">
        <v>2</v>
      </c>
      <c r="D2289" s="594" t="s">
        <v>199</v>
      </c>
      <c r="E2289" s="572">
        <v>1315.38</v>
      </c>
      <c r="F2289" s="597">
        <v>93.96</v>
      </c>
      <c r="G2289" s="597">
        <v>281.87</v>
      </c>
      <c r="H2289" s="594">
        <v>187.91</v>
      </c>
      <c r="I2289" s="573">
        <f>+E2289+F2289+G2289+H2289</f>
        <v>1879.12</v>
      </c>
      <c r="J2289" s="574">
        <f>I2289*C2289</f>
        <v>3758.24</v>
      </c>
      <c r="K2289" s="575"/>
    </row>
    <row r="2290" spans="1:11" x14ac:dyDescent="0.2">
      <c r="A2290" s="78"/>
      <c r="B2290" s="2"/>
      <c r="C2290" s="835"/>
      <c r="D2290" s="594"/>
      <c r="E2290" s="598"/>
      <c r="F2290" s="598"/>
      <c r="G2290" s="598"/>
      <c r="H2290" s="572"/>
      <c r="I2290" s="599"/>
      <c r="J2290" s="627"/>
    </row>
    <row r="2291" spans="1:11" ht="28.5" x14ac:dyDescent="0.2">
      <c r="A2291" s="78" t="s">
        <v>94</v>
      </c>
      <c r="B2291" s="2" t="s">
        <v>2129</v>
      </c>
      <c r="C2291" s="835">
        <v>1</v>
      </c>
      <c r="D2291" s="594" t="s">
        <v>199</v>
      </c>
      <c r="E2291" s="572">
        <v>1281.96</v>
      </c>
      <c r="F2291" s="597">
        <v>91.57</v>
      </c>
      <c r="G2291" s="597">
        <v>274.70999999999998</v>
      </c>
      <c r="H2291" s="594">
        <v>183.14</v>
      </c>
      <c r="I2291" s="573">
        <f>+E2291+F2291+G2291+H2291</f>
        <v>1831.38</v>
      </c>
      <c r="J2291" s="574">
        <f>I2291*C2291</f>
        <v>1831.38</v>
      </c>
      <c r="K2291" s="575"/>
    </row>
    <row r="2292" spans="1:11" x14ac:dyDescent="0.2">
      <c r="A2292" s="78"/>
      <c r="B2292" s="2"/>
      <c r="C2292" s="835"/>
      <c r="D2292" s="594"/>
      <c r="E2292" s="598"/>
      <c r="F2292" s="598"/>
      <c r="G2292" s="598"/>
      <c r="H2292" s="572"/>
      <c r="I2292" s="599"/>
      <c r="J2292" s="627"/>
    </row>
    <row r="2293" spans="1:11" x14ac:dyDescent="0.2">
      <c r="A2293" s="78"/>
      <c r="B2293" s="2"/>
      <c r="C2293" s="835"/>
      <c r="D2293" s="594"/>
      <c r="E2293" s="598"/>
      <c r="F2293" s="598"/>
      <c r="G2293" s="598"/>
      <c r="H2293" s="572"/>
      <c r="I2293" s="599"/>
      <c r="J2293" s="627"/>
    </row>
    <row r="2294" spans="1:11" ht="6.75" customHeight="1" x14ac:dyDescent="0.2">
      <c r="A2294" s="78"/>
      <c r="B2294" s="2"/>
      <c r="C2294" s="835"/>
      <c r="D2294" s="594"/>
      <c r="E2294" s="598"/>
      <c r="F2294" s="598"/>
      <c r="G2294" s="598"/>
      <c r="H2294" s="572"/>
      <c r="I2294" s="599"/>
      <c r="J2294" s="627"/>
    </row>
    <row r="2295" spans="1:11" hidden="1" x14ac:dyDescent="0.2">
      <c r="A2295" s="78"/>
      <c r="B2295" s="2"/>
      <c r="C2295" s="835"/>
      <c r="D2295" s="594"/>
      <c r="E2295" s="598"/>
      <c r="F2295" s="598"/>
      <c r="G2295" s="598"/>
      <c r="H2295" s="572"/>
      <c r="I2295" s="599"/>
      <c r="J2295" s="627"/>
    </row>
    <row r="2296" spans="1:11" x14ac:dyDescent="0.2">
      <c r="A2296" s="78"/>
      <c r="B2296" s="2"/>
      <c r="C2296" s="835"/>
      <c r="D2296" s="594"/>
      <c r="E2296" s="598"/>
      <c r="F2296" s="598"/>
      <c r="G2296" s="598"/>
      <c r="H2296" s="572"/>
      <c r="I2296" s="599"/>
      <c r="J2296" s="627"/>
    </row>
    <row r="2297" spans="1:11" x14ac:dyDescent="0.2">
      <c r="A2297" s="78"/>
      <c r="B2297" s="2"/>
      <c r="C2297" s="835"/>
      <c r="D2297" s="594"/>
      <c r="E2297" s="598"/>
      <c r="F2297" s="598"/>
      <c r="G2297" s="598"/>
      <c r="H2297" s="572"/>
      <c r="I2297" s="599"/>
      <c r="J2297" s="627"/>
    </row>
    <row r="2298" spans="1:11" ht="20.25" customHeight="1" x14ac:dyDescent="0.2">
      <c r="A2298" s="41"/>
      <c r="B2298" s="2"/>
      <c r="C2298" s="835"/>
      <c r="D2298" s="594"/>
      <c r="E2298" s="598"/>
      <c r="F2298" s="598"/>
      <c r="G2298" s="598"/>
      <c r="H2298" s="572"/>
      <c r="I2298" s="599"/>
      <c r="J2298" s="600"/>
    </row>
    <row r="2299" spans="1:11" ht="15.75" thickBot="1" x14ac:dyDescent="0.3">
      <c r="A2299" s="291"/>
      <c r="B2299" s="32" t="s">
        <v>111</v>
      </c>
      <c r="C2299" s="836"/>
      <c r="D2299" s="601"/>
      <c r="E2299" s="602"/>
      <c r="F2299" s="602"/>
      <c r="G2299" s="602"/>
      <c r="H2299" s="603"/>
      <c r="I2299" s="604"/>
      <c r="J2299" s="604">
        <f>SUM(J2276:J2297)</f>
        <v>16562.75</v>
      </c>
      <c r="K2299" s="577">
        <v>66</v>
      </c>
    </row>
    <row r="2300" spans="1:11" ht="15" thickTop="1" x14ac:dyDescent="0.2">
      <c r="A2300" s="41"/>
      <c r="B2300" s="2"/>
      <c r="C2300" s="835"/>
      <c r="D2300" s="594"/>
      <c r="E2300" s="598"/>
      <c r="F2300" s="598"/>
      <c r="G2300" s="598"/>
      <c r="H2300" s="572"/>
      <c r="I2300" s="599"/>
      <c r="J2300" s="600"/>
    </row>
    <row r="2301" spans="1:11" ht="15" x14ac:dyDescent="0.2">
      <c r="A2301" s="315"/>
      <c r="B2301" s="287" t="s">
        <v>2079</v>
      </c>
      <c r="C2301" s="835"/>
      <c r="D2301" s="594"/>
      <c r="E2301" s="598"/>
      <c r="F2301" s="598"/>
      <c r="G2301" s="598"/>
      <c r="H2301" s="572"/>
      <c r="I2301" s="599"/>
      <c r="J2301" s="627"/>
    </row>
    <row r="2302" spans="1:11" x14ac:dyDescent="0.2">
      <c r="A2302" s="315"/>
      <c r="B2302" s="2"/>
      <c r="C2302" s="835"/>
      <c r="D2302" s="594"/>
      <c r="E2302" s="598"/>
      <c r="F2302" s="598"/>
      <c r="G2302" s="598"/>
      <c r="H2302" s="572"/>
      <c r="I2302" s="599"/>
      <c r="J2302" s="627"/>
    </row>
    <row r="2303" spans="1:11" ht="71.25" customHeight="1" x14ac:dyDescent="0.2">
      <c r="A2303" s="315"/>
      <c r="B2303" s="30" t="s">
        <v>2080</v>
      </c>
      <c r="C2303" s="835"/>
      <c r="D2303" s="594"/>
      <c r="E2303" s="598"/>
      <c r="F2303" s="598"/>
      <c r="G2303" s="598"/>
      <c r="H2303" s="572"/>
      <c r="I2303" s="599"/>
      <c r="J2303" s="627"/>
    </row>
    <row r="2304" spans="1:11" x14ac:dyDescent="0.2">
      <c r="A2304" s="315"/>
      <c r="B2304" s="30"/>
      <c r="C2304" s="835"/>
      <c r="D2304" s="594"/>
      <c r="E2304" s="598"/>
      <c r="F2304" s="598"/>
      <c r="G2304" s="598"/>
      <c r="H2304" s="572"/>
      <c r="I2304" s="599"/>
      <c r="J2304" s="627"/>
    </row>
    <row r="2305" spans="1:11" x14ac:dyDescent="0.2">
      <c r="A2305" s="315"/>
      <c r="B2305" s="30" t="s">
        <v>2081</v>
      </c>
      <c r="C2305" s="835"/>
      <c r="D2305" s="594"/>
      <c r="E2305" s="598"/>
      <c r="F2305" s="598"/>
      <c r="G2305" s="598"/>
      <c r="H2305" s="572"/>
      <c r="I2305" s="599"/>
      <c r="J2305" s="627"/>
    </row>
    <row r="2306" spans="1:11" x14ac:dyDescent="0.2">
      <c r="A2306" s="41"/>
      <c r="B2306" s="2"/>
      <c r="C2306" s="835"/>
      <c r="D2306" s="594"/>
      <c r="E2306" s="598"/>
      <c r="F2306" s="598"/>
      <c r="G2306" s="598"/>
      <c r="H2306" s="572"/>
      <c r="I2306" s="599"/>
      <c r="J2306" s="600"/>
    </row>
    <row r="2307" spans="1:11" ht="28.5" x14ac:dyDescent="0.2">
      <c r="A2307" s="78" t="s">
        <v>77</v>
      </c>
      <c r="B2307" s="2" t="s">
        <v>2130</v>
      </c>
      <c r="C2307" s="835">
        <v>2</v>
      </c>
      <c r="D2307" s="594" t="s">
        <v>199</v>
      </c>
      <c r="E2307" s="572">
        <v>1343.08</v>
      </c>
      <c r="F2307" s="597">
        <v>95.93</v>
      </c>
      <c r="G2307" s="597">
        <v>287.8</v>
      </c>
      <c r="H2307" s="594">
        <v>191.87</v>
      </c>
      <c r="I2307" s="573">
        <f>+E2307+F2307+G2307+H2307</f>
        <v>1918.68</v>
      </c>
      <c r="J2307" s="574">
        <f>I2307*C2307</f>
        <v>3837.36</v>
      </c>
      <c r="K2307" s="575"/>
    </row>
    <row r="2308" spans="1:11" x14ac:dyDescent="0.2">
      <c r="A2308" s="78"/>
      <c r="B2308" s="2"/>
      <c r="C2308" s="835"/>
      <c r="D2308" s="594"/>
      <c r="E2308" s="598"/>
      <c r="F2308" s="598"/>
      <c r="G2308" s="598"/>
      <c r="H2308" s="572"/>
      <c r="I2308" s="599"/>
      <c r="J2308" s="627"/>
    </row>
    <row r="2309" spans="1:11" ht="28.5" x14ac:dyDescent="0.2">
      <c r="A2309" s="78" t="s">
        <v>78</v>
      </c>
      <c r="B2309" s="2" t="s">
        <v>2131</v>
      </c>
      <c r="C2309" s="835">
        <v>2</v>
      </c>
      <c r="D2309" s="594" t="s">
        <v>199</v>
      </c>
      <c r="E2309" s="572">
        <v>1354.56</v>
      </c>
      <c r="F2309" s="597">
        <v>96.75</v>
      </c>
      <c r="G2309" s="597">
        <v>290.26</v>
      </c>
      <c r="H2309" s="594">
        <v>193.51</v>
      </c>
      <c r="I2309" s="573">
        <f>+E2309+F2309+G2309+H2309</f>
        <v>1935.08</v>
      </c>
      <c r="J2309" s="574">
        <f>I2309*C2309</f>
        <v>3870.16</v>
      </c>
      <c r="K2309" s="575"/>
    </row>
    <row r="2310" spans="1:11" x14ac:dyDescent="0.2">
      <c r="A2310" s="78"/>
      <c r="B2310" s="2"/>
      <c r="C2310" s="835"/>
      <c r="D2310" s="594"/>
      <c r="E2310" s="598"/>
      <c r="F2310" s="598"/>
      <c r="G2310" s="598"/>
      <c r="H2310" s="572"/>
      <c r="I2310" s="599"/>
      <c r="J2310" s="627"/>
    </row>
    <row r="2311" spans="1:11" ht="28.5" x14ac:dyDescent="0.2">
      <c r="A2311" s="78" t="s">
        <v>79</v>
      </c>
      <c r="B2311" s="2" t="s">
        <v>2132</v>
      </c>
      <c r="C2311" s="835">
        <v>1</v>
      </c>
      <c r="D2311" s="594" t="s">
        <v>199</v>
      </c>
      <c r="E2311" s="572">
        <v>1255.5</v>
      </c>
      <c r="F2311" s="597">
        <v>89.68</v>
      </c>
      <c r="G2311" s="597">
        <v>269.02999999999997</v>
      </c>
      <c r="H2311" s="594">
        <v>179.36</v>
      </c>
      <c r="I2311" s="573">
        <f>+E2311+F2311+G2311+H2311</f>
        <v>1793.57</v>
      </c>
      <c r="J2311" s="574">
        <f>I2311*C2311</f>
        <v>1793.57</v>
      </c>
      <c r="K2311" s="575"/>
    </row>
    <row r="2312" spans="1:11" x14ac:dyDescent="0.2">
      <c r="A2312" s="78"/>
      <c r="B2312" s="2"/>
      <c r="C2312" s="835"/>
      <c r="D2312" s="594"/>
      <c r="E2312" s="598"/>
      <c r="F2312" s="598"/>
      <c r="G2312" s="598"/>
      <c r="H2312" s="572"/>
      <c r="I2312" s="599"/>
      <c r="J2312" s="627"/>
    </row>
    <row r="2313" spans="1:11" ht="28.5" x14ac:dyDescent="0.2">
      <c r="A2313" s="78" t="s">
        <v>80</v>
      </c>
      <c r="B2313" s="2" t="s">
        <v>2133</v>
      </c>
      <c r="C2313" s="835">
        <v>1</v>
      </c>
      <c r="D2313" s="594" t="s">
        <v>199</v>
      </c>
      <c r="E2313" s="572">
        <v>1255.5</v>
      </c>
      <c r="F2313" s="597">
        <v>89.68</v>
      </c>
      <c r="G2313" s="597">
        <v>269.02999999999997</v>
      </c>
      <c r="H2313" s="594">
        <v>179.36</v>
      </c>
      <c r="I2313" s="573">
        <f>+E2313+F2313+G2313+H2313</f>
        <v>1793.57</v>
      </c>
      <c r="J2313" s="574">
        <f>I2313*C2313</f>
        <v>1793.57</v>
      </c>
      <c r="K2313" s="575"/>
    </row>
    <row r="2314" spans="1:11" x14ac:dyDescent="0.2">
      <c r="A2314" s="78"/>
      <c r="B2314" s="2"/>
      <c r="C2314" s="835"/>
      <c r="D2314" s="594"/>
      <c r="E2314" s="598"/>
      <c r="F2314" s="598"/>
      <c r="G2314" s="598"/>
      <c r="H2314" s="572"/>
      <c r="I2314" s="599"/>
      <c r="J2314" s="627"/>
    </row>
    <row r="2315" spans="1:11" ht="28.5" x14ac:dyDescent="0.2">
      <c r="A2315" s="78" t="s">
        <v>81</v>
      </c>
      <c r="B2315" s="2" t="s">
        <v>2134</v>
      </c>
      <c r="C2315" s="835">
        <v>1</v>
      </c>
      <c r="D2315" s="594" t="s">
        <v>199</v>
      </c>
      <c r="E2315" s="572">
        <v>1255.5</v>
      </c>
      <c r="F2315" s="597">
        <v>89.68</v>
      </c>
      <c r="G2315" s="597">
        <v>269.02999999999997</v>
      </c>
      <c r="H2315" s="594">
        <v>179.36</v>
      </c>
      <c r="I2315" s="573">
        <f>+E2315+F2315+G2315+H2315</f>
        <v>1793.57</v>
      </c>
      <c r="J2315" s="574">
        <f>I2315*C2315</f>
        <v>1793.57</v>
      </c>
      <c r="K2315" s="575"/>
    </row>
    <row r="2316" spans="1:11" x14ac:dyDescent="0.2">
      <c r="A2316" s="78"/>
      <c r="B2316" s="2"/>
      <c r="C2316" s="835"/>
      <c r="D2316" s="594"/>
      <c r="E2316" s="598"/>
      <c r="F2316" s="598"/>
      <c r="G2316" s="598"/>
      <c r="H2316" s="572"/>
      <c r="I2316" s="599"/>
      <c r="J2316" s="627"/>
    </row>
    <row r="2317" spans="1:11" ht="28.5" x14ac:dyDescent="0.2">
      <c r="A2317" s="78" t="s">
        <v>92</v>
      </c>
      <c r="B2317" s="2" t="s">
        <v>2135</v>
      </c>
      <c r="C2317" s="835">
        <v>1</v>
      </c>
      <c r="D2317" s="594" t="s">
        <v>199</v>
      </c>
      <c r="E2317" s="572">
        <v>1255.5</v>
      </c>
      <c r="F2317" s="597">
        <v>89.68</v>
      </c>
      <c r="G2317" s="597">
        <v>269.02999999999997</v>
      </c>
      <c r="H2317" s="594">
        <v>179.36</v>
      </c>
      <c r="I2317" s="573">
        <f>+E2317+F2317+G2317+H2317</f>
        <v>1793.57</v>
      </c>
      <c r="J2317" s="574">
        <f>I2317*C2317</f>
        <v>1793.57</v>
      </c>
      <c r="K2317" s="575"/>
    </row>
    <row r="2318" spans="1:11" x14ac:dyDescent="0.2">
      <c r="A2318" s="78"/>
      <c r="B2318" s="2"/>
      <c r="C2318" s="835"/>
      <c r="D2318" s="594"/>
      <c r="E2318" s="598"/>
      <c r="F2318" s="598"/>
      <c r="G2318" s="598"/>
      <c r="H2318" s="572"/>
      <c r="I2318" s="599"/>
      <c r="J2318" s="627"/>
    </row>
    <row r="2319" spans="1:11" ht="28.5" x14ac:dyDescent="0.2">
      <c r="A2319" s="78" t="s">
        <v>94</v>
      </c>
      <c r="B2319" s="2" t="s">
        <v>2136</v>
      </c>
      <c r="C2319" s="835">
        <v>2</v>
      </c>
      <c r="D2319" s="594" t="s">
        <v>199</v>
      </c>
      <c r="E2319" s="572">
        <v>1365.83</v>
      </c>
      <c r="F2319" s="597">
        <v>97.56</v>
      </c>
      <c r="G2319" s="597">
        <v>292.68</v>
      </c>
      <c r="H2319" s="594">
        <v>195.12</v>
      </c>
      <c r="I2319" s="573">
        <f>+E2319+F2319+G2319+H2319</f>
        <v>1951.19</v>
      </c>
      <c r="J2319" s="574">
        <f>I2319*C2319</f>
        <v>3902.38</v>
      </c>
      <c r="K2319" s="575"/>
    </row>
    <row r="2320" spans="1:11" x14ac:dyDescent="0.2">
      <c r="A2320" s="78"/>
      <c r="B2320" s="2"/>
      <c r="C2320" s="835"/>
      <c r="D2320" s="594"/>
      <c r="E2320" s="598"/>
      <c r="F2320" s="598"/>
      <c r="G2320" s="598"/>
      <c r="H2320" s="572"/>
      <c r="I2320" s="599"/>
      <c r="J2320" s="627"/>
    </row>
    <row r="2321" spans="1:11" ht="28.5" x14ac:dyDescent="0.2">
      <c r="A2321" s="78" t="s">
        <v>96</v>
      </c>
      <c r="B2321" s="2" t="s">
        <v>2137</v>
      </c>
      <c r="C2321" s="835">
        <v>1</v>
      </c>
      <c r="D2321" s="594" t="s">
        <v>199</v>
      </c>
      <c r="E2321" s="572">
        <v>1381.25</v>
      </c>
      <c r="F2321" s="597">
        <v>98.66</v>
      </c>
      <c r="G2321" s="597">
        <v>295.98</v>
      </c>
      <c r="H2321" s="594">
        <v>197.32</v>
      </c>
      <c r="I2321" s="573">
        <f>+E2321+F2321+G2321+H2321</f>
        <v>1973.21</v>
      </c>
      <c r="J2321" s="574">
        <f>I2321*C2321</f>
        <v>1973.21</v>
      </c>
      <c r="K2321" s="575"/>
    </row>
    <row r="2322" spans="1:11" ht="6" customHeight="1" x14ac:dyDescent="0.2">
      <c r="A2322" s="78"/>
      <c r="B2322" s="2"/>
      <c r="C2322" s="835"/>
      <c r="D2322" s="594"/>
      <c r="E2322" s="598"/>
      <c r="F2322" s="598"/>
      <c r="G2322" s="598"/>
      <c r="H2322" s="572"/>
      <c r="I2322" s="599"/>
      <c r="J2322" s="627"/>
    </row>
    <row r="2323" spans="1:11" ht="28.5" x14ac:dyDescent="0.2">
      <c r="A2323" s="78" t="s">
        <v>99</v>
      </c>
      <c r="B2323" s="2" t="s">
        <v>2138</v>
      </c>
      <c r="C2323" s="835">
        <v>1</v>
      </c>
      <c r="D2323" s="594" t="s">
        <v>199</v>
      </c>
      <c r="E2323" s="572">
        <v>1273.28</v>
      </c>
      <c r="F2323" s="597">
        <v>90.95</v>
      </c>
      <c r="G2323" s="597">
        <v>272.85000000000002</v>
      </c>
      <c r="H2323" s="594">
        <v>181.9</v>
      </c>
      <c r="I2323" s="573">
        <f>+E2323+F2323+G2323+H2323</f>
        <v>1818.98</v>
      </c>
      <c r="J2323" s="574">
        <f>I2323*C2323</f>
        <v>1818.98</v>
      </c>
      <c r="K2323" s="575"/>
    </row>
    <row r="2324" spans="1:11" hidden="1" x14ac:dyDescent="0.2">
      <c r="A2324" s="78"/>
      <c r="B2324" s="2"/>
      <c r="C2324" s="835"/>
      <c r="D2324" s="594"/>
      <c r="E2324" s="598"/>
      <c r="F2324" s="598"/>
      <c r="G2324" s="598"/>
      <c r="H2324" s="572"/>
      <c r="I2324" s="599"/>
      <c r="J2324" s="627"/>
    </row>
    <row r="2325" spans="1:11" ht="3.75" customHeight="1" x14ac:dyDescent="0.2">
      <c r="A2325" s="78"/>
      <c r="B2325" s="2"/>
      <c r="C2325" s="835"/>
      <c r="D2325" s="594"/>
      <c r="E2325" s="598"/>
      <c r="F2325" s="598"/>
      <c r="G2325" s="598"/>
      <c r="H2325" s="572"/>
      <c r="I2325" s="599"/>
      <c r="J2325" s="627"/>
    </row>
    <row r="2326" spans="1:11" ht="15.75" thickBot="1" x14ac:dyDescent="0.3">
      <c r="A2326" s="290"/>
      <c r="B2326" s="32" t="s">
        <v>111</v>
      </c>
      <c r="C2326" s="836"/>
      <c r="D2326" s="601"/>
      <c r="E2326" s="602"/>
      <c r="F2326" s="602"/>
      <c r="G2326" s="602"/>
      <c r="H2326" s="603"/>
      <c r="I2326" s="604"/>
      <c r="J2326" s="604">
        <f>SUM(J2303:J2324)</f>
        <v>22576.37</v>
      </c>
      <c r="K2326" s="577">
        <v>67</v>
      </c>
    </row>
    <row r="2327" spans="1:11" ht="15" thickTop="1" x14ac:dyDescent="0.2">
      <c r="A2327" s="28"/>
      <c r="B2327" s="2"/>
      <c r="C2327" s="835"/>
      <c r="D2327" s="594"/>
      <c r="E2327" s="598"/>
      <c r="F2327" s="598"/>
      <c r="G2327" s="598"/>
      <c r="H2327" s="572"/>
      <c r="I2327" s="599"/>
      <c r="J2327" s="600"/>
    </row>
    <row r="2328" spans="1:11" ht="15" x14ac:dyDescent="0.2">
      <c r="A2328" s="78"/>
      <c r="B2328" s="287" t="s">
        <v>2079</v>
      </c>
      <c r="C2328" s="835"/>
      <c r="D2328" s="594"/>
      <c r="E2328" s="598"/>
      <c r="F2328" s="598"/>
      <c r="G2328" s="598"/>
      <c r="H2328" s="572"/>
      <c r="I2328" s="599"/>
      <c r="J2328" s="627"/>
    </row>
    <row r="2329" spans="1:11" x14ac:dyDescent="0.2">
      <c r="A2329" s="78"/>
      <c r="B2329" s="2"/>
      <c r="C2329" s="835"/>
      <c r="D2329" s="594"/>
      <c r="E2329" s="598"/>
      <c r="F2329" s="598"/>
      <c r="G2329" s="598"/>
      <c r="H2329" s="572"/>
      <c r="I2329" s="599"/>
      <c r="J2329" s="627"/>
    </row>
    <row r="2330" spans="1:11" ht="85.5" x14ac:dyDescent="0.2">
      <c r="A2330" s="78"/>
      <c r="B2330" s="30" t="s">
        <v>2080</v>
      </c>
      <c r="C2330" s="835"/>
      <c r="D2330" s="594"/>
      <c r="E2330" s="598"/>
      <c r="F2330" s="598"/>
      <c r="G2330" s="598"/>
      <c r="H2330" s="572"/>
      <c r="I2330" s="599"/>
      <c r="J2330" s="627"/>
    </row>
    <row r="2331" spans="1:11" x14ac:dyDescent="0.2">
      <c r="A2331" s="78"/>
      <c r="B2331" s="30"/>
      <c r="C2331" s="835"/>
      <c r="D2331" s="594"/>
      <c r="E2331" s="598"/>
      <c r="F2331" s="598"/>
      <c r="G2331" s="598"/>
      <c r="H2331" s="572"/>
      <c r="I2331" s="599"/>
      <c r="J2331" s="627"/>
    </row>
    <row r="2332" spans="1:11" x14ac:dyDescent="0.2">
      <c r="A2332" s="78"/>
      <c r="B2332" s="30" t="s">
        <v>2081</v>
      </c>
      <c r="C2332" s="835"/>
      <c r="D2332" s="594"/>
      <c r="E2332" s="598"/>
      <c r="F2332" s="598"/>
      <c r="G2332" s="598"/>
      <c r="H2332" s="572"/>
      <c r="I2332" s="599"/>
      <c r="J2332" s="627"/>
    </row>
    <row r="2333" spans="1:11" x14ac:dyDescent="0.2">
      <c r="A2333" s="78"/>
      <c r="B2333" s="2"/>
      <c r="C2333" s="835"/>
      <c r="D2333" s="594"/>
      <c r="E2333" s="598"/>
      <c r="F2333" s="598"/>
      <c r="G2333" s="598"/>
      <c r="H2333" s="572"/>
      <c r="I2333" s="599"/>
      <c r="J2333" s="627"/>
    </row>
    <row r="2334" spans="1:11" ht="28.5" x14ac:dyDescent="0.2">
      <c r="A2334" s="78" t="s">
        <v>77</v>
      </c>
      <c r="B2334" s="2" t="s">
        <v>2139</v>
      </c>
      <c r="C2334" s="835">
        <v>1</v>
      </c>
      <c r="D2334" s="594" t="s">
        <v>199</v>
      </c>
      <c r="E2334" s="572">
        <v>1273.28</v>
      </c>
      <c r="F2334" s="597">
        <v>90.95</v>
      </c>
      <c r="G2334" s="597">
        <v>272.85000000000002</v>
      </c>
      <c r="H2334" s="594">
        <v>181.9</v>
      </c>
      <c r="I2334" s="573">
        <f>+E2334+F2334+G2334+H2334</f>
        <v>1818.98</v>
      </c>
      <c r="J2334" s="574">
        <f>I2334*C2334</f>
        <v>1818.98</v>
      </c>
      <c r="K2334" s="575"/>
    </row>
    <row r="2335" spans="1:11" x14ac:dyDescent="0.2">
      <c r="A2335" s="78"/>
      <c r="B2335" s="2"/>
      <c r="C2335" s="835"/>
      <c r="D2335" s="594"/>
      <c r="E2335" s="598"/>
      <c r="F2335" s="598"/>
      <c r="G2335" s="598"/>
      <c r="H2335" s="572"/>
      <c r="I2335" s="599"/>
      <c r="J2335" s="627"/>
    </row>
    <row r="2336" spans="1:11" ht="28.5" x14ac:dyDescent="0.2">
      <c r="A2336" s="78" t="s">
        <v>78</v>
      </c>
      <c r="B2336" s="2" t="s">
        <v>2140</v>
      </c>
      <c r="C2336" s="835">
        <v>1</v>
      </c>
      <c r="D2336" s="594" t="s">
        <v>199</v>
      </c>
      <c r="E2336" s="572">
        <v>1273.28</v>
      </c>
      <c r="F2336" s="597">
        <v>90.95</v>
      </c>
      <c r="G2336" s="597">
        <v>272.85000000000002</v>
      </c>
      <c r="H2336" s="594">
        <v>181.9</v>
      </c>
      <c r="I2336" s="573">
        <f>+E2336+F2336+G2336+H2336</f>
        <v>1818.98</v>
      </c>
      <c r="J2336" s="574">
        <f>I2336*C2336</f>
        <v>1818.98</v>
      </c>
      <c r="K2336" s="575"/>
    </row>
    <row r="2337" spans="1:11" x14ac:dyDescent="0.2">
      <c r="A2337" s="78"/>
      <c r="B2337" s="2"/>
      <c r="C2337" s="835"/>
      <c r="D2337" s="594"/>
      <c r="E2337" s="598"/>
      <c r="F2337" s="598"/>
      <c r="G2337" s="598"/>
      <c r="H2337" s="572"/>
      <c r="I2337" s="599"/>
      <c r="J2337" s="627"/>
    </row>
    <row r="2338" spans="1:11" ht="28.5" x14ac:dyDescent="0.2">
      <c r="A2338" s="78" t="s">
        <v>79</v>
      </c>
      <c r="B2338" s="2" t="s">
        <v>2141</v>
      </c>
      <c r="C2338" s="835">
        <v>1</v>
      </c>
      <c r="D2338" s="594" t="s">
        <v>199</v>
      </c>
      <c r="E2338" s="572">
        <v>1268.8900000000001</v>
      </c>
      <c r="F2338" s="597">
        <v>90.64</v>
      </c>
      <c r="G2338" s="597">
        <v>271.91000000000003</v>
      </c>
      <c r="H2338" s="594">
        <v>181.27</v>
      </c>
      <c r="I2338" s="573">
        <f>+E2338+F2338+G2338+H2338</f>
        <v>1812.71</v>
      </c>
      <c r="J2338" s="574">
        <f>I2338*C2338</f>
        <v>1812.71</v>
      </c>
      <c r="K2338" s="575"/>
    </row>
    <row r="2339" spans="1:11" x14ac:dyDescent="0.2">
      <c r="A2339" s="78"/>
      <c r="B2339" s="2"/>
      <c r="C2339" s="835"/>
      <c r="D2339" s="594"/>
      <c r="E2339" s="598"/>
      <c r="F2339" s="598"/>
      <c r="G2339" s="598"/>
      <c r="H2339" s="572"/>
      <c r="I2339" s="599"/>
      <c r="J2339" s="627"/>
    </row>
    <row r="2340" spans="1:11" ht="28.5" x14ac:dyDescent="0.2">
      <c r="A2340" s="78" t="s">
        <v>80</v>
      </c>
      <c r="B2340" s="2" t="s">
        <v>2142</v>
      </c>
      <c r="C2340" s="835">
        <v>1</v>
      </c>
      <c r="D2340" s="594" t="s">
        <v>199</v>
      </c>
      <c r="E2340" s="572">
        <v>1268.8900000000001</v>
      </c>
      <c r="F2340" s="597">
        <v>90.64</v>
      </c>
      <c r="G2340" s="597">
        <v>271.91000000000003</v>
      </c>
      <c r="H2340" s="594">
        <v>181.27</v>
      </c>
      <c r="I2340" s="573">
        <f>+E2340+F2340+G2340+H2340</f>
        <v>1812.71</v>
      </c>
      <c r="J2340" s="574">
        <f>I2340*C2340</f>
        <v>1812.71</v>
      </c>
      <c r="K2340" s="575"/>
    </row>
    <row r="2341" spans="1:11" x14ac:dyDescent="0.2">
      <c r="A2341" s="78"/>
      <c r="B2341" s="2"/>
      <c r="C2341" s="835"/>
      <c r="D2341" s="594"/>
      <c r="E2341" s="598"/>
      <c r="F2341" s="598"/>
      <c r="G2341" s="598"/>
      <c r="H2341" s="572"/>
      <c r="I2341" s="599"/>
      <c r="J2341" s="627"/>
    </row>
    <row r="2342" spans="1:11" ht="28.5" x14ac:dyDescent="0.2">
      <c r="A2342" s="78" t="s">
        <v>81</v>
      </c>
      <c r="B2342" s="2" t="s">
        <v>2143</v>
      </c>
      <c r="C2342" s="835">
        <v>1</v>
      </c>
      <c r="D2342" s="594" t="s">
        <v>199</v>
      </c>
      <c r="E2342" s="572">
        <v>1268.8900000000001</v>
      </c>
      <c r="F2342" s="597">
        <v>90.64</v>
      </c>
      <c r="G2342" s="597">
        <v>271.91000000000003</v>
      </c>
      <c r="H2342" s="594">
        <v>181.27</v>
      </c>
      <c r="I2342" s="573">
        <f>+E2342+F2342+G2342+H2342</f>
        <v>1812.71</v>
      </c>
      <c r="J2342" s="574">
        <f>I2342*C2342</f>
        <v>1812.71</v>
      </c>
      <c r="K2342" s="575"/>
    </row>
    <row r="2343" spans="1:11" x14ac:dyDescent="0.2">
      <c r="A2343" s="78"/>
      <c r="B2343" s="2"/>
      <c r="C2343" s="835"/>
      <c r="D2343" s="594"/>
      <c r="E2343" s="598"/>
      <c r="F2343" s="598"/>
      <c r="G2343" s="598"/>
      <c r="H2343" s="572"/>
      <c r="I2343" s="599"/>
      <c r="J2343" s="627"/>
    </row>
    <row r="2344" spans="1:11" ht="28.5" x14ac:dyDescent="0.2">
      <c r="A2344" s="78" t="s">
        <v>92</v>
      </c>
      <c r="B2344" s="2" t="s">
        <v>2144</v>
      </c>
      <c r="C2344" s="835">
        <v>1</v>
      </c>
      <c r="D2344" s="594" t="s">
        <v>199</v>
      </c>
      <c r="E2344" s="572">
        <v>1268.8900000000001</v>
      </c>
      <c r="F2344" s="597">
        <v>90.64</v>
      </c>
      <c r="G2344" s="597">
        <v>271.91000000000003</v>
      </c>
      <c r="H2344" s="594">
        <v>181.27</v>
      </c>
      <c r="I2344" s="573">
        <f>+E2344+F2344+G2344+H2344</f>
        <v>1812.71</v>
      </c>
      <c r="J2344" s="574">
        <f>I2344*C2344</f>
        <v>1812.71</v>
      </c>
      <c r="K2344" s="575"/>
    </row>
    <row r="2345" spans="1:11" ht="2.25" customHeight="1" x14ac:dyDescent="0.2">
      <c r="A2345" s="78"/>
      <c r="B2345" s="2"/>
      <c r="C2345" s="835"/>
      <c r="D2345" s="594"/>
      <c r="E2345" s="598"/>
      <c r="F2345" s="598"/>
      <c r="G2345" s="598"/>
      <c r="H2345" s="572"/>
      <c r="I2345" s="599"/>
      <c r="J2345" s="627"/>
    </row>
    <row r="2346" spans="1:11" ht="28.5" x14ac:dyDescent="0.2">
      <c r="A2346" s="78" t="s">
        <v>94</v>
      </c>
      <c r="B2346" s="2" t="s">
        <v>2145</v>
      </c>
      <c r="C2346" s="835">
        <v>1</v>
      </c>
      <c r="D2346" s="594" t="s">
        <v>199</v>
      </c>
      <c r="E2346" s="572">
        <v>1268.8900000000001</v>
      </c>
      <c r="F2346" s="597">
        <v>90.64</v>
      </c>
      <c r="G2346" s="597">
        <v>271.91000000000003</v>
      </c>
      <c r="H2346" s="594">
        <v>181.27</v>
      </c>
      <c r="I2346" s="573">
        <f>+E2346+F2346+G2346+H2346</f>
        <v>1812.71</v>
      </c>
      <c r="J2346" s="574">
        <f>I2346*C2346</f>
        <v>1812.71</v>
      </c>
      <c r="K2346" s="575"/>
    </row>
    <row r="2347" spans="1:11" ht="11.25" customHeight="1" x14ac:dyDescent="0.2">
      <c r="A2347" s="78"/>
      <c r="B2347" s="2"/>
      <c r="C2347" s="835"/>
      <c r="D2347" s="594"/>
      <c r="E2347" s="598"/>
      <c r="F2347" s="598"/>
      <c r="G2347" s="598"/>
      <c r="H2347" s="572"/>
      <c r="I2347" s="599"/>
      <c r="J2347" s="627"/>
    </row>
    <row r="2348" spans="1:11" ht="28.5" x14ac:dyDescent="0.2">
      <c r="A2348" s="78" t="s">
        <v>96</v>
      </c>
      <c r="B2348" s="2" t="s">
        <v>2146</v>
      </c>
      <c r="C2348" s="835">
        <v>1</v>
      </c>
      <c r="D2348" s="594" t="s">
        <v>199</v>
      </c>
      <c r="E2348" s="572">
        <v>1268.8900000000001</v>
      </c>
      <c r="F2348" s="597">
        <v>90.64</v>
      </c>
      <c r="G2348" s="597">
        <v>271.91000000000003</v>
      </c>
      <c r="H2348" s="594">
        <v>181.27</v>
      </c>
      <c r="I2348" s="573">
        <f>+E2348+F2348+G2348+H2348</f>
        <v>1812.71</v>
      </c>
      <c r="J2348" s="574">
        <f>I2348*C2348</f>
        <v>1812.71</v>
      </c>
      <c r="K2348" s="575"/>
    </row>
    <row r="2349" spans="1:11" ht="1.5" customHeight="1" x14ac:dyDescent="0.2">
      <c r="A2349" s="78"/>
      <c r="B2349" s="2"/>
      <c r="C2349" s="835"/>
      <c r="D2349" s="594"/>
      <c r="E2349" s="598"/>
      <c r="F2349" s="598"/>
      <c r="G2349" s="598"/>
      <c r="H2349" s="572"/>
      <c r="I2349" s="599"/>
      <c r="J2349" s="627"/>
    </row>
    <row r="2350" spans="1:11" ht="37.5" customHeight="1" x14ac:dyDescent="0.2">
      <c r="A2350" s="78" t="s">
        <v>99</v>
      </c>
      <c r="B2350" s="2" t="s">
        <v>2147</v>
      </c>
      <c r="C2350" s="835">
        <v>1</v>
      </c>
      <c r="D2350" s="594" t="s">
        <v>199</v>
      </c>
      <c r="E2350" s="572">
        <v>1346.94</v>
      </c>
      <c r="F2350" s="597">
        <v>96.21</v>
      </c>
      <c r="G2350" s="597">
        <v>288.63</v>
      </c>
      <c r="H2350" s="594">
        <v>192.42</v>
      </c>
      <c r="I2350" s="573">
        <f>+E2350+F2350+G2350+H2350</f>
        <v>1924.2</v>
      </c>
      <c r="J2350" s="574">
        <f>I2350*C2350</f>
        <v>1924.2</v>
      </c>
      <c r="K2350" s="575"/>
    </row>
    <row r="2351" spans="1:11" ht="15.75" thickBot="1" x14ac:dyDescent="0.3">
      <c r="A2351" s="290"/>
      <c r="B2351" s="32" t="s">
        <v>111</v>
      </c>
      <c r="C2351" s="836"/>
      <c r="D2351" s="601"/>
      <c r="E2351" s="602"/>
      <c r="F2351" s="602"/>
      <c r="G2351" s="602"/>
      <c r="H2351" s="603"/>
      <c r="I2351" s="604"/>
      <c r="J2351" s="604">
        <f>SUM(J2328:J2350)</f>
        <v>16438.419999999998</v>
      </c>
      <c r="K2351" s="577">
        <v>68</v>
      </c>
    </row>
    <row r="2352" spans="1:11" ht="15" thickTop="1" x14ac:dyDescent="0.2">
      <c r="A2352" s="28"/>
      <c r="B2352" s="2"/>
      <c r="C2352" s="835"/>
      <c r="D2352" s="594"/>
      <c r="E2352" s="598"/>
      <c r="F2352" s="598"/>
      <c r="G2352" s="598"/>
      <c r="H2352" s="572"/>
      <c r="I2352" s="599"/>
      <c r="J2352" s="600"/>
    </row>
    <row r="2353" spans="1:11" ht="15" x14ac:dyDescent="0.2">
      <c r="A2353" s="78"/>
      <c r="B2353" s="287" t="s">
        <v>2079</v>
      </c>
      <c r="C2353" s="835"/>
      <c r="D2353" s="594"/>
      <c r="E2353" s="598"/>
      <c r="F2353" s="598"/>
      <c r="G2353" s="598"/>
      <c r="H2353" s="572"/>
      <c r="I2353" s="599"/>
      <c r="J2353" s="627"/>
    </row>
    <row r="2354" spans="1:11" x14ac:dyDescent="0.2">
      <c r="A2354" s="78"/>
      <c r="B2354" s="2"/>
      <c r="C2354" s="835"/>
      <c r="D2354" s="594"/>
      <c r="E2354" s="598"/>
      <c r="F2354" s="598"/>
      <c r="G2354" s="598"/>
      <c r="H2354" s="572"/>
      <c r="I2354" s="599"/>
      <c r="J2354" s="627"/>
    </row>
    <row r="2355" spans="1:11" ht="85.5" x14ac:dyDescent="0.2">
      <c r="A2355" s="78"/>
      <c r="B2355" s="30" t="s">
        <v>2080</v>
      </c>
      <c r="C2355" s="835"/>
      <c r="D2355" s="594"/>
      <c r="E2355" s="598"/>
      <c r="F2355" s="598"/>
      <c r="G2355" s="598"/>
      <c r="H2355" s="572"/>
      <c r="I2355" s="599"/>
      <c r="J2355" s="627"/>
    </row>
    <row r="2356" spans="1:11" x14ac:dyDescent="0.2">
      <c r="A2356" s="78"/>
      <c r="B2356" s="30"/>
      <c r="C2356" s="835"/>
      <c r="D2356" s="594"/>
      <c r="E2356" s="598"/>
      <c r="F2356" s="598"/>
      <c r="G2356" s="598"/>
      <c r="H2356" s="572"/>
      <c r="I2356" s="599"/>
      <c r="J2356" s="627"/>
    </row>
    <row r="2357" spans="1:11" x14ac:dyDescent="0.2">
      <c r="A2357" s="78"/>
      <c r="B2357" s="30" t="s">
        <v>2081</v>
      </c>
      <c r="C2357" s="835"/>
      <c r="D2357" s="594"/>
      <c r="E2357" s="598"/>
      <c r="F2357" s="598"/>
      <c r="G2357" s="598"/>
      <c r="H2357" s="572"/>
      <c r="I2357" s="599"/>
      <c r="J2357" s="627"/>
    </row>
    <row r="2358" spans="1:11" x14ac:dyDescent="0.2">
      <c r="A2358" s="78"/>
      <c r="B2358" s="2"/>
      <c r="C2358" s="835"/>
      <c r="D2358" s="594"/>
      <c r="E2358" s="598"/>
      <c r="F2358" s="598"/>
      <c r="G2358" s="598"/>
      <c r="H2358" s="572"/>
      <c r="I2358" s="599"/>
      <c r="J2358" s="627"/>
    </row>
    <row r="2359" spans="1:11" ht="28.5" x14ac:dyDescent="0.2">
      <c r="A2359" s="78" t="s">
        <v>77</v>
      </c>
      <c r="B2359" s="2" t="s">
        <v>2148</v>
      </c>
      <c r="C2359" s="835">
        <v>1</v>
      </c>
      <c r="D2359" s="594" t="s">
        <v>199</v>
      </c>
      <c r="E2359" s="572">
        <v>1281.96</v>
      </c>
      <c r="F2359" s="597">
        <v>91.57</v>
      </c>
      <c r="G2359" s="597">
        <v>274.70999999999998</v>
      </c>
      <c r="H2359" s="594">
        <v>183.14</v>
      </c>
      <c r="I2359" s="573">
        <f>+E2359+F2359+G2359+H2359</f>
        <v>1831.38</v>
      </c>
      <c r="J2359" s="574">
        <f>I2359*C2359</f>
        <v>1831.38</v>
      </c>
      <c r="K2359" s="575"/>
    </row>
    <row r="2360" spans="1:11" x14ac:dyDescent="0.2">
      <c r="A2360" s="78"/>
      <c r="B2360" s="2"/>
      <c r="C2360" s="835"/>
      <c r="D2360" s="594"/>
      <c r="E2360" s="598"/>
      <c r="F2360" s="598"/>
      <c r="G2360" s="598"/>
      <c r="H2360" s="572"/>
      <c r="I2360" s="599"/>
      <c r="J2360" s="627"/>
    </row>
    <row r="2361" spans="1:11" ht="28.5" x14ac:dyDescent="0.2">
      <c r="A2361" s="78" t="s">
        <v>78</v>
      </c>
      <c r="B2361" s="2" t="s">
        <v>2149</v>
      </c>
      <c r="C2361" s="835">
        <v>4</v>
      </c>
      <c r="D2361" s="594" t="s">
        <v>199</v>
      </c>
      <c r="E2361" s="572">
        <v>1270.6500000000001</v>
      </c>
      <c r="F2361" s="597">
        <v>90.76</v>
      </c>
      <c r="G2361" s="597">
        <v>272.27999999999997</v>
      </c>
      <c r="H2361" s="594">
        <v>181.52</v>
      </c>
      <c r="I2361" s="573">
        <f>+E2361+F2361+G2361+H2361</f>
        <v>1815.21</v>
      </c>
      <c r="J2361" s="574">
        <f>I2361*C2361</f>
        <v>7260.84</v>
      </c>
      <c r="K2361" s="575"/>
    </row>
    <row r="2362" spans="1:11" x14ac:dyDescent="0.2">
      <c r="A2362" s="78"/>
      <c r="B2362" s="2"/>
      <c r="C2362" s="835"/>
      <c r="D2362" s="594"/>
      <c r="E2362" s="598"/>
      <c r="F2362" s="598"/>
      <c r="G2362" s="598"/>
      <c r="H2362" s="572"/>
      <c r="I2362" s="599"/>
      <c r="J2362" s="627"/>
    </row>
    <row r="2363" spans="1:11" ht="28.5" x14ac:dyDescent="0.2">
      <c r="A2363" s="78" t="s">
        <v>79</v>
      </c>
      <c r="B2363" s="2" t="s">
        <v>2150</v>
      </c>
      <c r="C2363" s="835">
        <v>1</v>
      </c>
      <c r="D2363" s="594" t="s">
        <v>199</v>
      </c>
      <c r="E2363" s="572">
        <v>1281.96</v>
      </c>
      <c r="F2363" s="597">
        <v>91.57</v>
      </c>
      <c r="G2363" s="597">
        <v>274.70999999999998</v>
      </c>
      <c r="H2363" s="594">
        <v>183.14</v>
      </c>
      <c r="I2363" s="573">
        <f>+E2363+F2363+G2363+H2363</f>
        <v>1831.38</v>
      </c>
      <c r="J2363" s="574">
        <f>I2363*C2363</f>
        <v>1831.38</v>
      </c>
      <c r="K2363" s="575"/>
    </row>
    <row r="2364" spans="1:11" x14ac:dyDescent="0.2">
      <c r="A2364" s="78"/>
      <c r="B2364" s="2"/>
      <c r="C2364" s="835"/>
      <c r="D2364" s="594"/>
      <c r="E2364" s="598"/>
      <c r="F2364" s="598"/>
      <c r="G2364" s="598"/>
      <c r="H2364" s="572"/>
      <c r="I2364" s="599"/>
      <c r="J2364" s="627"/>
    </row>
    <row r="2365" spans="1:11" ht="28.5" x14ac:dyDescent="0.2">
      <c r="A2365" s="78" t="s">
        <v>80</v>
      </c>
      <c r="B2365" s="2" t="s">
        <v>2151</v>
      </c>
      <c r="C2365" s="835">
        <v>4</v>
      </c>
      <c r="D2365" s="594" t="s">
        <v>199</v>
      </c>
      <c r="E2365" s="572">
        <v>1277.6400000000001</v>
      </c>
      <c r="F2365" s="597">
        <v>91.26</v>
      </c>
      <c r="G2365" s="597">
        <v>273.77999999999997</v>
      </c>
      <c r="H2365" s="594">
        <v>182.52</v>
      </c>
      <c r="I2365" s="573">
        <f>+E2365+F2365+G2365+H2365</f>
        <v>1825.2</v>
      </c>
      <c r="J2365" s="574">
        <f>I2365*C2365</f>
        <v>7300.8</v>
      </c>
      <c r="K2365" s="575"/>
    </row>
    <row r="2366" spans="1:11" x14ac:dyDescent="0.2">
      <c r="A2366" s="78"/>
      <c r="B2366" s="2"/>
      <c r="C2366" s="835"/>
      <c r="D2366" s="594"/>
      <c r="E2366" s="598"/>
      <c r="F2366" s="598"/>
      <c r="G2366" s="598"/>
      <c r="H2366" s="572"/>
      <c r="I2366" s="599"/>
      <c r="J2366" s="627"/>
    </row>
    <row r="2367" spans="1:11" ht="28.5" x14ac:dyDescent="0.2">
      <c r="A2367" s="78" t="s">
        <v>81</v>
      </c>
      <c r="B2367" s="2" t="s">
        <v>2152</v>
      </c>
      <c r="C2367" s="835">
        <v>2</v>
      </c>
      <c r="D2367" s="594" t="s">
        <v>199</v>
      </c>
      <c r="E2367" s="572">
        <v>1198.22</v>
      </c>
      <c r="F2367" s="597">
        <v>85.59</v>
      </c>
      <c r="G2367" s="597">
        <v>256.76</v>
      </c>
      <c r="H2367" s="594">
        <v>171.17</v>
      </c>
      <c r="I2367" s="573">
        <f>+E2367+F2367+G2367+H2367</f>
        <v>1711.74</v>
      </c>
      <c r="J2367" s="574">
        <f>I2367*C2367</f>
        <v>3423.48</v>
      </c>
      <c r="K2367" s="575"/>
    </row>
    <row r="2368" spans="1:11" x14ac:dyDescent="0.2">
      <c r="A2368" s="78"/>
      <c r="B2368" s="2"/>
      <c r="C2368" s="835"/>
      <c r="D2368" s="594"/>
      <c r="E2368" s="598"/>
      <c r="F2368" s="598"/>
      <c r="G2368" s="598"/>
      <c r="H2368" s="572"/>
      <c r="I2368" s="599"/>
      <c r="J2368" s="627"/>
    </row>
    <row r="2369" spans="1:11" ht="28.5" x14ac:dyDescent="0.2">
      <c r="A2369" s="78" t="s">
        <v>92</v>
      </c>
      <c r="B2369" s="2" t="s">
        <v>2153</v>
      </c>
      <c r="C2369" s="835">
        <v>2</v>
      </c>
      <c r="D2369" s="594" t="s">
        <v>199</v>
      </c>
      <c r="E2369" s="572">
        <v>1445.91</v>
      </c>
      <c r="F2369" s="597">
        <v>103.28</v>
      </c>
      <c r="G2369" s="597">
        <v>309.83999999999997</v>
      </c>
      <c r="H2369" s="594">
        <v>206.56</v>
      </c>
      <c r="I2369" s="573">
        <f>+E2369+F2369+G2369+H2369</f>
        <v>2065.59</v>
      </c>
      <c r="J2369" s="574">
        <f>I2369*C2369</f>
        <v>4131.18</v>
      </c>
      <c r="K2369" s="575"/>
    </row>
    <row r="2370" spans="1:11" x14ac:dyDescent="0.2">
      <c r="A2370" s="78"/>
      <c r="B2370" s="2"/>
      <c r="C2370" s="835"/>
      <c r="D2370" s="594"/>
      <c r="E2370" s="598"/>
      <c r="F2370" s="598"/>
      <c r="G2370" s="598"/>
      <c r="H2370" s="572"/>
      <c r="I2370" s="599"/>
      <c r="J2370" s="627"/>
    </row>
    <row r="2371" spans="1:11" x14ac:dyDescent="0.2">
      <c r="A2371" s="78"/>
      <c r="B2371" s="2"/>
      <c r="C2371" s="835"/>
      <c r="D2371" s="594"/>
      <c r="E2371" s="598"/>
      <c r="F2371" s="598"/>
      <c r="G2371" s="598"/>
      <c r="H2371" s="572"/>
      <c r="I2371" s="599"/>
      <c r="J2371" s="627"/>
    </row>
    <row r="2372" spans="1:11" x14ac:dyDescent="0.2">
      <c r="A2372" s="78"/>
      <c r="B2372" s="2"/>
      <c r="C2372" s="835"/>
      <c r="D2372" s="594"/>
      <c r="E2372" s="598"/>
      <c r="F2372" s="598"/>
      <c r="G2372" s="598"/>
      <c r="H2372" s="572"/>
      <c r="I2372" s="599"/>
      <c r="J2372" s="627"/>
    </row>
    <row r="2373" spans="1:11" x14ac:dyDescent="0.2">
      <c r="A2373" s="78"/>
      <c r="B2373" s="2"/>
      <c r="C2373" s="835"/>
      <c r="D2373" s="594"/>
      <c r="E2373" s="598"/>
      <c r="F2373" s="598"/>
      <c r="G2373" s="598"/>
      <c r="H2373" s="572"/>
      <c r="I2373" s="599"/>
      <c r="J2373" s="627"/>
    </row>
    <row r="2374" spans="1:11" x14ac:dyDescent="0.2">
      <c r="A2374" s="78"/>
      <c r="B2374" s="2"/>
      <c r="C2374" s="835"/>
      <c r="D2374" s="594"/>
      <c r="E2374" s="598"/>
      <c r="F2374" s="598"/>
      <c r="G2374" s="598"/>
      <c r="H2374" s="572"/>
      <c r="I2374" s="599"/>
      <c r="J2374" s="627"/>
    </row>
    <row r="2375" spans="1:11" hidden="1" x14ac:dyDescent="0.2">
      <c r="A2375" s="78"/>
      <c r="B2375" s="2"/>
      <c r="C2375" s="835"/>
      <c r="D2375" s="594"/>
      <c r="E2375" s="598"/>
      <c r="F2375" s="598"/>
      <c r="G2375" s="598"/>
      <c r="H2375" s="572"/>
      <c r="I2375" s="599"/>
      <c r="J2375" s="627"/>
    </row>
    <row r="2376" spans="1:11" x14ac:dyDescent="0.2">
      <c r="A2376" s="78"/>
      <c r="B2376" s="2"/>
      <c r="C2376" s="835"/>
      <c r="D2376" s="594"/>
      <c r="E2376" s="598"/>
      <c r="F2376" s="598"/>
      <c r="G2376" s="598"/>
      <c r="H2376" s="572"/>
      <c r="I2376" s="599"/>
      <c r="J2376" s="627"/>
    </row>
    <row r="2377" spans="1:11" hidden="1" x14ac:dyDescent="0.2">
      <c r="A2377" s="78"/>
      <c r="B2377" s="2"/>
      <c r="C2377" s="835"/>
      <c r="D2377" s="594"/>
      <c r="E2377" s="598"/>
      <c r="F2377" s="598"/>
      <c r="G2377" s="598"/>
      <c r="H2377" s="572"/>
      <c r="I2377" s="599"/>
      <c r="J2377" s="627"/>
    </row>
    <row r="2378" spans="1:11" ht="24.75" customHeight="1" x14ac:dyDescent="0.2">
      <c r="A2378" s="28"/>
      <c r="B2378" s="2"/>
      <c r="C2378" s="835"/>
      <c r="D2378" s="594"/>
      <c r="E2378" s="598"/>
      <c r="F2378" s="598"/>
      <c r="G2378" s="598"/>
      <c r="H2378" s="572"/>
      <c r="I2378" s="599"/>
      <c r="J2378" s="600"/>
    </row>
    <row r="2379" spans="1:11" ht="15.75" thickBot="1" x14ac:dyDescent="0.3">
      <c r="A2379" s="290"/>
      <c r="B2379" s="32" t="s">
        <v>111</v>
      </c>
      <c r="C2379" s="836"/>
      <c r="D2379" s="601"/>
      <c r="E2379" s="602"/>
      <c r="F2379" s="602"/>
      <c r="G2379" s="602"/>
      <c r="H2379" s="603"/>
      <c r="I2379" s="604"/>
      <c r="J2379" s="604">
        <f>SUM(J2356:J2377)</f>
        <v>25779.06</v>
      </c>
      <c r="K2379" s="577">
        <v>69</v>
      </c>
    </row>
    <row r="2380" spans="1:11" ht="15" thickTop="1" x14ac:dyDescent="0.2">
      <c r="A2380" s="28"/>
      <c r="B2380" s="2"/>
      <c r="C2380" s="835"/>
      <c r="D2380" s="594"/>
      <c r="E2380" s="598"/>
      <c r="F2380" s="598"/>
      <c r="G2380" s="598"/>
      <c r="H2380" s="572"/>
      <c r="I2380" s="599"/>
      <c r="J2380" s="600"/>
    </row>
    <row r="2381" spans="1:11" ht="15" x14ac:dyDescent="0.2">
      <c r="A2381" s="78"/>
      <c r="B2381" s="287" t="s">
        <v>2079</v>
      </c>
      <c r="C2381" s="835"/>
      <c r="D2381" s="594"/>
      <c r="E2381" s="598"/>
      <c r="F2381" s="598"/>
      <c r="G2381" s="598"/>
      <c r="H2381" s="572"/>
      <c r="I2381" s="599"/>
      <c r="J2381" s="627"/>
    </row>
    <row r="2382" spans="1:11" ht="8.25" customHeight="1" x14ac:dyDescent="0.2">
      <c r="A2382" s="78"/>
      <c r="B2382" s="2"/>
      <c r="C2382" s="835"/>
      <c r="D2382" s="594"/>
      <c r="E2382" s="598"/>
      <c r="F2382" s="598"/>
      <c r="G2382" s="598"/>
      <c r="H2382" s="572"/>
      <c r="I2382" s="599"/>
      <c r="J2382" s="627"/>
    </row>
    <row r="2383" spans="1:11" ht="85.5" x14ac:dyDescent="0.2">
      <c r="A2383" s="315"/>
      <c r="B2383" s="30" t="s">
        <v>2080</v>
      </c>
      <c r="C2383" s="835"/>
      <c r="D2383" s="594"/>
      <c r="E2383" s="598"/>
      <c r="F2383" s="598"/>
      <c r="G2383" s="598"/>
      <c r="H2383" s="572"/>
      <c r="I2383" s="599"/>
      <c r="J2383" s="627"/>
    </row>
    <row r="2384" spans="1:11" ht="9.75" customHeight="1" x14ac:dyDescent="0.2">
      <c r="A2384" s="315"/>
      <c r="B2384" s="30"/>
      <c r="C2384" s="835"/>
      <c r="D2384" s="594"/>
      <c r="E2384" s="598"/>
      <c r="F2384" s="598"/>
      <c r="G2384" s="598"/>
      <c r="H2384" s="572"/>
      <c r="I2384" s="599"/>
      <c r="J2384" s="627"/>
    </row>
    <row r="2385" spans="1:11" x14ac:dyDescent="0.2">
      <c r="A2385" s="78"/>
      <c r="B2385" s="30" t="s">
        <v>2081</v>
      </c>
      <c r="C2385" s="835"/>
      <c r="D2385" s="594"/>
      <c r="E2385" s="598"/>
      <c r="F2385" s="598"/>
      <c r="G2385" s="598"/>
      <c r="H2385" s="572"/>
      <c r="I2385" s="599"/>
      <c r="J2385" s="627"/>
    </row>
    <row r="2386" spans="1:11" x14ac:dyDescent="0.2">
      <c r="A2386" s="28"/>
      <c r="B2386" s="2"/>
      <c r="C2386" s="835"/>
      <c r="D2386" s="594"/>
      <c r="E2386" s="598"/>
      <c r="F2386" s="598"/>
      <c r="G2386" s="598"/>
      <c r="H2386" s="572"/>
      <c r="I2386" s="599"/>
      <c r="J2386" s="600"/>
    </row>
    <row r="2387" spans="1:11" s="3" customFormat="1" ht="28.5" x14ac:dyDescent="0.2">
      <c r="A2387" s="78" t="s">
        <v>77</v>
      </c>
      <c r="B2387" s="2" t="s">
        <v>2154</v>
      </c>
      <c r="C2387" s="835">
        <v>2</v>
      </c>
      <c r="D2387" s="594" t="s">
        <v>199</v>
      </c>
      <c r="E2387" s="572">
        <v>1468.41</v>
      </c>
      <c r="F2387" s="597">
        <v>104.89</v>
      </c>
      <c r="G2387" s="597">
        <v>314.66000000000003</v>
      </c>
      <c r="H2387" s="594">
        <v>209.77</v>
      </c>
      <c r="I2387" s="573">
        <f>+E2387+F2387+G2387+H2387</f>
        <v>2097.73</v>
      </c>
      <c r="J2387" s="574">
        <f>I2387*C2387</f>
        <v>4195.46</v>
      </c>
      <c r="K2387" s="575"/>
    </row>
    <row r="2388" spans="1:11" s="3" customFormat="1" x14ac:dyDescent="0.2">
      <c r="A2388" s="78"/>
      <c r="B2388" s="2"/>
      <c r="C2388" s="835"/>
      <c r="D2388" s="594"/>
      <c r="E2388" s="598"/>
      <c r="F2388" s="598"/>
      <c r="G2388" s="598"/>
      <c r="H2388" s="572"/>
      <c r="I2388" s="599"/>
      <c r="J2388" s="627"/>
      <c r="K2388" s="652"/>
    </row>
    <row r="2389" spans="1:11" s="3" customFormat="1" ht="28.5" x14ac:dyDescent="0.2">
      <c r="A2389" s="78" t="s">
        <v>78</v>
      </c>
      <c r="B2389" s="2" t="s">
        <v>2155</v>
      </c>
      <c r="C2389" s="835">
        <v>2</v>
      </c>
      <c r="D2389" s="594" t="s">
        <v>199</v>
      </c>
      <c r="E2389" s="572">
        <v>1468.41</v>
      </c>
      <c r="F2389" s="597">
        <v>104.89</v>
      </c>
      <c r="G2389" s="597">
        <v>314.66000000000003</v>
      </c>
      <c r="H2389" s="594">
        <v>209.77</v>
      </c>
      <c r="I2389" s="573">
        <f>+E2389+F2389+G2389+H2389</f>
        <v>2097.73</v>
      </c>
      <c r="J2389" s="574">
        <f>I2389*C2389</f>
        <v>4195.46</v>
      </c>
      <c r="K2389" s="575"/>
    </row>
    <row r="2390" spans="1:11" s="3" customFormat="1" x14ac:dyDescent="0.2">
      <c r="A2390" s="78"/>
      <c r="B2390" s="2"/>
      <c r="C2390" s="835"/>
      <c r="D2390" s="594"/>
      <c r="E2390" s="598"/>
      <c r="F2390" s="598"/>
      <c r="G2390" s="598"/>
      <c r="H2390" s="572"/>
      <c r="I2390" s="599"/>
      <c r="J2390" s="627"/>
      <c r="K2390" s="652"/>
    </row>
    <row r="2391" spans="1:11" s="3" customFormat="1" ht="28.5" x14ac:dyDescent="0.2">
      <c r="A2391" s="78" t="s">
        <v>79</v>
      </c>
      <c r="B2391" s="2" t="s">
        <v>2156</v>
      </c>
      <c r="C2391" s="835">
        <v>2</v>
      </c>
      <c r="D2391" s="594" t="s">
        <v>199</v>
      </c>
      <c r="E2391" s="572">
        <v>1468.41</v>
      </c>
      <c r="F2391" s="597">
        <v>104.89</v>
      </c>
      <c r="G2391" s="597">
        <v>314.66000000000003</v>
      </c>
      <c r="H2391" s="594">
        <v>209.77</v>
      </c>
      <c r="I2391" s="573">
        <f>+E2391+F2391+G2391+H2391</f>
        <v>2097.73</v>
      </c>
      <c r="J2391" s="574">
        <f>I2391*C2391</f>
        <v>4195.46</v>
      </c>
      <c r="K2391" s="575"/>
    </row>
    <row r="2392" spans="1:11" s="3" customFormat="1" x14ac:dyDescent="0.2">
      <c r="A2392" s="78"/>
      <c r="B2392" s="2"/>
      <c r="C2392" s="835"/>
      <c r="D2392" s="594"/>
      <c r="E2392" s="598"/>
      <c r="F2392" s="598"/>
      <c r="G2392" s="598"/>
      <c r="H2392" s="572"/>
      <c r="I2392" s="599"/>
      <c r="J2392" s="627"/>
      <c r="K2392" s="652"/>
    </row>
    <row r="2393" spans="1:11" s="3" customFormat="1" ht="28.5" x14ac:dyDescent="0.2">
      <c r="A2393" s="78" t="s">
        <v>80</v>
      </c>
      <c r="B2393" s="2" t="s">
        <v>2157</v>
      </c>
      <c r="C2393" s="835">
        <v>2</v>
      </c>
      <c r="D2393" s="594" t="s">
        <v>199</v>
      </c>
      <c r="E2393" s="572">
        <v>1468.41</v>
      </c>
      <c r="F2393" s="597">
        <v>104.89</v>
      </c>
      <c r="G2393" s="597">
        <v>314.66000000000003</v>
      </c>
      <c r="H2393" s="594">
        <v>209.77</v>
      </c>
      <c r="I2393" s="573">
        <f>+E2393+F2393+G2393+H2393</f>
        <v>2097.73</v>
      </c>
      <c r="J2393" s="574">
        <f>I2393*C2393</f>
        <v>4195.46</v>
      </c>
      <c r="K2393" s="575"/>
    </row>
    <row r="2394" spans="1:11" s="3" customFormat="1" x14ac:dyDescent="0.2">
      <c r="A2394" s="78"/>
      <c r="B2394" s="2"/>
      <c r="C2394" s="835"/>
      <c r="D2394" s="594"/>
      <c r="E2394" s="598"/>
      <c r="F2394" s="598"/>
      <c r="G2394" s="598"/>
      <c r="H2394" s="572"/>
      <c r="I2394" s="599"/>
      <c r="J2394" s="627"/>
      <c r="K2394" s="652"/>
    </row>
    <row r="2395" spans="1:11" s="3" customFormat="1" ht="28.5" x14ac:dyDescent="0.2">
      <c r="A2395" s="78" t="s">
        <v>81</v>
      </c>
      <c r="B2395" s="2" t="s">
        <v>2158</v>
      </c>
      <c r="C2395" s="835">
        <v>2</v>
      </c>
      <c r="D2395" s="594" t="s">
        <v>199</v>
      </c>
      <c r="E2395" s="572">
        <v>1468.41</v>
      </c>
      <c r="F2395" s="597">
        <v>104.89</v>
      </c>
      <c r="G2395" s="597">
        <v>314.66000000000003</v>
      </c>
      <c r="H2395" s="594">
        <v>209.77</v>
      </c>
      <c r="I2395" s="573">
        <f>+E2395+F2395+G2395+H2395</f>
        <v>2097.73</v>
      </c>
      <c r="J2395" s="574">
        <f>I2395*C2395</f>
        <v>4195.46</v>
      </c>
      <c r="K2395" s="575"/>
    </row>
    <row r="2396" spans="1:11" s="3" customFormat="1" x14ac:dyDescent="0.2">
      <c r="A2396" s="78"/>
      <c r="B2396" s="2"/>
      <c r="C2396" s="835"/>
      <c r="D2396" s="594"/>
      <c r="E2396" s="598"/>
      <c r="F2396" s="598"/>
      <c r="G2396" s="598"/>
      <c r="H2396" s="572"/>
      <c r="I2396" s="599"/>
      <c r="J2396" s="627"/>
      <c r="K2396" s="652"/>
    </row>
    <row r="2397" spans="1:11" s="3" customFormat="1" ht="28.5" x14ac:dyDescent="0.2">
      <c r="A2397" s="78" t="s">
        <v>92</v>
      </c>
      <c r="B2397" s="2" t="s">
        <v>2159</v>
      </c>
      <c r="C2397" s="835">
        <v>2</v>
      </c>
      <c r="D2397" s="594" t="s">
        <v>199</v>
      </c>
      <c r="E2397" s="572">
        <v>1468.41</v>
      </c>
      <c r="F2397" s="597">
        <v>104.89</v>
      </c>
      <c r="G2397" s="597">
        <v>314.66000000000003</v>
      </c>
      <c r="H2397" s="594">
        <v>209.77</v>
      </c>
      <c r="I2397" s="573">
        <f>+E2397+F2397+G2397+H2397</f>
        <v>2097.73</v>
      </c>
      <c r="J2397" s="574">
        <f>I2397*C2397</f>
        <v>4195.46</v>
      </c>
      <c r="K2397" s="575"/>
    </row>
    <row r="2398" spans="1:11" s="3" customFormat="1" x14ac:dyDescent="0.2">
      <c r="A2398" s="78"/>
      <c r="B2398" s="2"/>
      <c r="C2398" s="835"/>
      <c r="D2398" s="594"/>
      <c r="E2398" s="598"/>
      <c r="F2398" s="598"/>
      <c r="G2398" s="598"/>
      <c r="H2398" s="572"/>
      <c r="I2398" s="599"/>
      <c r="J2398" s="627"/>
      <c r="K2398" s="652"/>
    </row>
    <row r="2399" spans="1:11" s="3" customFormat="1" ht="28.5" x14ac:dyDescent="0.2">
      <c r="A2399" s="78" t="s">
        <v>94</v>
      </c>
      <c r="B2399" s="2" t="s">
        <v>2160</v>
      </c>
      <c r="C2399" s="835">
        <v>2</v>
      </c>
      <c r="D2399" s="594" t="s">
        <v>199</v>
      </c>
      <c r="E2399" s="572">
        <v>1623.54</v>
      </c>
      <c r="F2399" s="597">
        <v>115.97</v>
      </c>
      <c r="G2399" s="597">
        <v>347.9</v>
      </c>
      <c r="H2399" s="594">
        <v>231.93</v>
      </c>
      <c r="I2399" s="573">
        <f>+E2399+F2399+G2399+H2399</f>
        <v>2319.34</v>
      </c>
      <c r="J2399" s="574">
        <f>I2399*C2399</f>
        <v>4638.68</v>
      </c>
      <c r="K2399" s="575"/>
    </row>
    <row r="2400" spans="1:11" s="3" customFormat="1" x14ac:dyDescent="0.2">
      <c r="A2400" s="78"/>
      <c r="B2400" s="2"/>
      <c r="C2400" s="835"/>
      <c r="D2400" s="594"/>
      <c r="E2400" s="598"/>
      <c r="F2400" s="598"/>
      <c r="G2400" s="598"/>
      <c r="H2400" s="572"/>
      <c r="I2400" s="599"/>
      <c r="J2400" s="627"/>
      <c r="K2400" s="652"/>
    </row>
    <row r="2401" spans="1:11" s="3" customFormat="1" ht="28.5" x14ac:dyDescent="0.2">
      <c r="A2401" s="78" t="s">
        <v>96</v>
      </c>
      <c r="B2401" s="2" t="s">
        <v>2161</v>
      </c>
      <c r="C2401" s="835">
        <v>2</v>
      </c>
      <c r="D2401" s="594" t="s">
        <v>199</v>
      </c>
      <c r="E2401" s="572">
        <v>1307.21</v>
      </c>
      <c r="F2401" s="597">
        <v>93.37</v>
      </c>
      <c r="G2401" s="597">
        <v>280.12</v>
      </c>
      <c r="H2401" s="594">
        <v>186.74</v>
      </c>
      <c r="I2401" s="573">
        <f>+E2401+F2401+G2401+H2401</f>
        <v>1867.44</v>
      </c>
      <c r="J2401" s="574">
        <f>I2401*C2401</f>
        <v>3734.88</v>
      </c>
      <c r="K2401" s="575"/>
    </row>
    <row r="2402" spans="1:11" s="3" customFormat="1" ht="3.75" customHeight="1" x14ac:dyDescent="0.2">
      <c r="A2402" s="78"/>
      <c r="B2402" s="2"/>
      <c r="C2402" s="835"/>
      <c r="D2402" s="594"/>
      <c r="E2402" s="598"/>
      <c r="F2402" s="598"/>
      <c r="G2402" s="598"/>
      <c r="H2402" s="572"/>
      <c r="I2402" s="599"/>
      <c r="J2402" s="627"/>
      <c r="K2402" s="652"/>
    </row>
    <row r="2403" spans="1:11" s="3" customFormat="1" ht="28.5" x14ac:dyDescent="0.2">
      <c r="A2403" s="78" t="s">
        <v>99</v>
      </c>
      <c r="B2403" s="2" t="s">
        <v>2162</v>
      </c>
      <c r="C2403" s="835">
        <v>2</v>
      </c>
      <c r="D2403" s="594" t="s">
        <v>199</v>
      </c>
      <c r="E2403" s="572">
        <v>1769.46</v>
      </c>
      <c r="F2403" s="597">
        <v>126.39</v>
      </c>
      <c r="G2403" s="597">
        <v>379.17</v>
      </c>
      <c r="H2403" s="594">
        <v>252.78</v>
      </c>
      <c r="I2403" s="573">
        <f>+E2403+F2403+G2403+H2403</f>
        <v>2527.8000000000002</v>
      </c>
      <c r="J2403" s="574">
        <f>I2403*C2403</f>
        <v>5055.6000000000004</v>
      </c>
      <c r="K2403" s="575"/>
    </row>
    <row r="2404" spans="1:11" s="3" customFormat="1" ht="18.75" hidden="1" customHeight="1" x14ac:dyDescent="0.2">
      <c r="A2404" s="78"/>
      <c r="B2404" s="2"/>
      <c r="C2404" s="835"/>
      <c r="D2404" s="594"/>
      <c r="E2404" s="598"/>
      <c r="F2404" s="598"/>
      <c r="G2404" s="598"/>
      <c r="H2404" s="572"/>
      <c r="I2404" s="599"/>
      <c r="J2404" s="627"/>
      <c r="K2404" s="652"/>
    </row>
    <row r="2405" spans="1:11" ht="15.75" thickBot="1" x14ac:dyDescent="0.3">
      <c r="A2405" s="290"/>
      <c r="B2405" s="32" t="s">
        <v>111</v>
      </c>
      <c r="C2405" s="836"/>
      <c r="D2405" s="601"/>
      <c r="E2405" s="602"/>
      <c r="F2405" s="602"/>
      <c r="G2405" s="602"/>
      <c r="H2405" s="603"/>
      <c r="I2405" s="604"/>
      <c r="J2405" s="604">
        <f>SUM(J2382:J2403)</f>
        <v>38601.919999999998</v>
      </c>
      <c r="K2405" s="577">
        <v>70</v>
      </c>
    </row>
    <row r="2406" spans="1:11" ht="15" thickTop="1" x14ac:dyDescent="0.2">
      <c r="A2406" s="28"/>
      <c r="B2406" s="2"/>
      <c r="C2406" s="835"/>
      <c r="D2406" s="594"/>
      <c r="E2406" s="598"/>
      <c r="F2406" s="598"/>
      <c r="G2406" s="598"/>
      <c r="H2406" s="572"/>
      <c r="I2406" s="599"/>
      <c r="J2406" s="600"/>
    </row>
    <row r="2407" spans="1:11" ht="15" x14ac:dyDescent="0.2">
      <c r="A2407" s="78"/>
      <c r="B2407" s="287" t="s">
        <v>2079</v>
      </c>
      <c r="C2407" s="835"/>
      <c r="D2407" s="594"/>
      <c r="E2407" s="598"/>
      <c r="F2407" s="598"/>
      <c r="G2407" s="598"/>
      <c r="H2407" s="572"/>
      <c r="I2407" s="599"/>
      <c r="J2407" s="627"/>
    </row>
    <row r="2408" spans="1:11" x14ac:dyDescent="0.2">
      <c r="A2408" s="78"/>
      <c r="B2408" s="2"/>
      <c r="C2408" s="835"/>
      <c r="D2408" s="594"/>
      <c r="E2408" s="598"/>
      <c r="F2408" s="598"/>
      <c r="G2408" s="598"/>
      <c r="H2408" s="572"/>
      <c r="I2408" s="599"/>
      <c r="J2408" s="627"/>
    </row>
    <row r="2409" spans="1:11" ht="85.5" x14ac:dyDescent="0.2">
      <c r="A2409" s="78"/>
      <c r="B2409" s="30" t="s">
        <v>2080</v>
      </c>
      <c r="C2409" s="835"/>
      <c r="D2409" s="594"/>
      <c r="E2409" s="598"/>
      <c r="F2409" s="598"/>
      <c r="G2409" s="598"/>
      <c r="H2409" s="572"/>
      <c r="I2409" s="599"/>
      <c r="J2409" s="627"/>
    </row>
    <row r="2410" spans="1:11" x14ac:dyDescent="0.2">
      <c r="A2410" s="78"/>
      <c r="B2410" s="30"/>
      <c r="C2410" s="835"/>
      <c r="D2410" s="594"/>
      <c r="E2410" s="598"/>
      <c r="F2410" s="598"/>
      <c r="G2410" s="598"/>
      <c r="H2410" s="572"/>
      <c r="I2410" s="599"/>
      <c r="J2410" s="627"/>
    </row>
    <row r="2411" spans="1:11" x14ac:dyDescent="0.2">
      <c r="A2411" s="78"/>
      <c r="B2411" s="30" t="s">
        <v>2081</v>
      </c>
      <c r="C2411" s="835"/>
      <c r="D2411" s="594"/>
      <c r="E2411" s="598"/>
      <c r="F2411" s="598"/>
      <c r="G2411" s="598"/>
      <c r="H2411" s="572"/>
      <c r="I2411" s="599"/>
      <c r="J2411" s="627"/>
    </row>
    <row r="2412" spans="1:11" s="3" customFormat="1" x14ac:dyDescent="0.2">
      <c r="A2412" s="78"/>
      <c r="B2412" s="2"/>
      <c r="C2412" s="835"/>
      <c r="D2412" s="594"/>
      <c r="E2412" s="598"/>
      <c r="F2412" s="598"/>
      <c r="G2412" s="598"/>
      <c r="H2412" s="572"/>
      <c r="I2412" s="599"/>
      <c r="J2412" s="627"/>
      <c r="K2412" s="652"/>
    </row>
    <row r="2413" spans="1:11" s="3" customFormat="1" ht="28.5" x14ac:dyDescent="0.2">
      <c r="A2413" s="78" t="s">
        <v>77</v>
      </c>
      <c r="B2413" s="2" t="s">
        <v>2163</v>
      </c>
      <c r="C2413" s="835">
        <v>1</v>
      </c>
      <c r="D2413" s="594" t="s">
        <v>199</v>
      </c>
      <c r="E2413" s="572">
        <v>1442.64</v>
      </c>
      <c r="F2413" s="597">
        <v>103.05</v>
      </c>
      <c r="G2413" s="597">
        <v>309.14</v>
      </c>
      <c r="H2413" s="594">
        <v>206.09</v>
      </c>
      <c r="I2413" s="573">
        <f>+E2413+F2413+G2413+H2413</f>
        <v>2060.92</v>
      </c>
      <c r="J2413" s="574">
        <f>I2413*C2413</f>
        <v>2060.92</v>
      </c>
      <c r="K2413" s="575"/>
    </row>
    <row r="2414" spans="1:11" s="3" customFormat="1" x14ac:dyDescent="0.2">
      <c r="A2414" s="78"/>
      <c r="B2414" s="2"/>
      <c r="C2414" s="835"/>
      <c r="D2414" s="594"/>
      <c r="E2414" s="598"/>
      <c r="F2414" s="598"/>
      <c r="G2414" s="598"/>
      <c r="H2414" s="572"/>
      <c r="I2414" s="599"/>
      <c r="J2414" s="627"/>
      <c r="K2414" s="652"/>
    </row>
    <row r="2415" spans="1:11" s="3" customFormat="1" ht="28.5" x14ac:dyDescent="0.2">
      <c r="A2415" s="78" t="s">
        <v>78</v>
      </c>
      <c r="B2415" s="2" t="s">
        <v>2164</v>
      </c>
      <c r="C2415" s="835">
        <v>1</v>
      </c>
      <c r="D2415" s="594" t="s">
        <v>199</v>
      </c>
      <c r="E2415" s="572">
        <v>1534.58</v>
      </c>
      <c r="F2415" s="597">
        <v>109.61</v>
      </c>
      <c r="G2415" s="597">
        <v>328.84</v>
      </c>
      <c r="H2415" s="594">
        <v>219.23</v>
      </c>
      <c r="I2415" s="573">
        <f>+E2415+F2415+G2415+H2415</f>
        <v>2192.2600000000002</v>
      </c>
      <c r="J2415" s="574">
        <f>I2415*C2415</f>
        <v>2192.2600000000002</v>
      </c>
      <c r="K2415" s="575"/>
    </row>
    <row r="2416" spans="1:11" s="3" customFormat="1" x14ac:dyDescent="0.2">
      <c r="A2416" s="78"/>
      <c r="B2416" s="2"/>
      <c r="C2416" s="835"/>
      <c r="D2416" s="594"/>
      <c r="E2416" s="598"/>
      <c r="F2416" s="598"/>
      <c r="G2416" s="598"/>
      <c r="H2416" s="572"/>
      <c r="I2416" s="599"/>
      <c r="J2416" s="627"/>
      <c r="K2416" s="652"/>
    </row>
    <row r="2417" spans="1:11" s="3" customFormat="1" ht="28.5" x14ac:dyDescent="0.2">
      <c r="A2417" s="78" t="s">
        <v>79</v>
      </c>
      <c r="B2417" s="2" t="s">
        <v>2165</v>
      </c>
      <c r="C2417" s="835">
        <v>2</v>
      </c>
      <c r="D2417" s="594" t="s">
        <v>199</v>
      </c>
      <c r="E2417" s="572">
        <v>1693.96</v>
      </c>
      <c r="F2417" s="597">
        <v>121</v>
      </c>
      <c r="G2417" s="597">
        <v>362.99</v>
      </c>
      <c r="H2417" s="594">
        <v>241.99</v>
      </c>
      <c r="I2417" s="573">
        <f>+E2417+F2417+G2417+H2417</f>
        <v>2419.94</v>
      </c>
      <c r="J2417" s="574">
        <f>I2417*C2417</f>
        <v>4839.88</v>
      </c>
      <c r="K2417" s="575"/>
    </row>
    <row r="2418" spans="1:11" x14ac:dyDescent="0.2">
      <c r="A2418" s="78"/>
      <c r="B2418" s="2"/>
      <c r="C2418" s="835"/>
      <c r="D2418" s="594"/>
      <c r="E2418" s="598"/>
      <c r="F2418" s="598"/>
      <c r="G2418" s="598"/>
      <c r="H2418" s="572"/>
      <c r="I2418" s="599"/>
      <c r="J2418" s="627"/>
    </row>
    <row r="2419" spans="1:11" s="3" customFormat="1" ht="28.5" x14ac:dyDescent="0.2">
      <c r="A2419" s="78" t="s">
        <v>80</v>
      </c>
      <c r="B2419" s="2" t="s">
        <v>2166</v>
      </c>
      <c r="C2419" s="835">
        <v>2</v>
      </c>
      <c r="D2419" s="594" t="s">
        <v>199</v>
      </c>
      <c r="E2419" s="572">
        <v>1693.96</v>
      </c>
      <c r="F2419" s="597">
        <v>121</v>
      </c>
      <c r="G2419" s="597">
        <v>362.99</v>
      </c>
      <c r="H2419" s="594">
        <v>241.99</v>
      </c>
      <c r="I2419" s="573">
        <f>+E2419+F2419+G2419+H2419</f>
        <v>2419.94</v>
      </c>
      <c r="J2419" s="574">
        <f>I2419*C2419</f>
        <v>4839.88</v>
      </c>
      <c r="K2419" s="575"/>
    </row>
    <row r="2420" spans="1:11" x14ac:dyDescent="0.2">
      <c r="A2420" s="78"/>
      <c r="B2420" s="2"/>
      <c r="C2420" s="835"/>
      <c r="D2420" s="594"/>
      <c r="E2420" s="598"/>
      <c r="F2420" s="598"/>
      <c r="G2420" s="598"/>
      <c r="H2420" s="572"/>
      <c r="I2420" s="599"/>
      <c r="J2420" s="627"/>
    </row>
    <row r="2421" spans="1:11" s="3" customFormat="1" ht="28.5" x14ac:dyDescent="0.2">
      <c r="A2421" s="78" t="s">
        <v>81</v>
      </c>
      <c r="B2421" s="2" t="s">
        <v>2167</v>
      </c>
      <c r="C2421" s="835">
        <v>3</v>
      </c>
      <c r="D2421" s="594" t="s">
        <v>199</v>
      </c>
      <c r="E2421" s="572">
        <v>1901.69</v>
      </c>
      <c r="F2421" s="597">
        <v>135.84</v>
      </c>
      <c r="G2421" s="597">
        <v>407.51</v>
      </c>
      <c r="H2421" s="594">
        <v>271.67</v>
      </c>
      <c r="I2421" s="573">
        <f>+E2421+F2421+G2421+H2421</f>
        <v>2716.71</v>
      </c>
      <c r="J2421" s="574">
        <f>I2421*C2421</f>
        <v>8150.13</v>
      </c>
      <c r="K2421" s="575"/>
    </row>
    <row r="2422" spans="1:11" x14ac:dyDescent="0.2">
      <c r="A2422" s="28"/>
      <c r="B2422" s="2"/>
      <c r="C2422" s="835"/>
      <c r="D2422" s="594"/>
      <c r="E2422" s="598"/>
      <c r="F2422" s="598"/>
      <c r="G2422" s="598"/>
      <c r="H2422" s="572"/>
      <c r="I2422" s="599"/>
      <c r="J2422" s="600"/>
    </row>
    <row r="2423" spans="1:11" x14ac:dyDescent="0.2">
      <c r="A2423" s="28"/>
      <c r="B2423" s="30" t="s">
        <v>2168</v>
      </c>
      <c r="C2423" s="835"/>
      <c r="D2423" s="594"/>
      <c r="E2423" s="598"/>
      <c r="F2423" s="598"/>
      <c r="G2423" s="598"/>
      <c r="H2423" s="572"/>
      <c r="I2423" s="599"/>
      <c r="J2423" s="600"/>
    </row>
    <row r="2424" spans="1:11" ht="5.25" customHeight="1" x14ac:dyDescent="0.2">
      <c r="A2424" s="28"/>
      <c r="B2424" s="2"/>
      <c r="C2424" s="835"/>
      <c r="D2424" s="594"/>
      <c r="E2424" s="598"/>
      <c r="F2424" s="598"/>
      <c r="G2424" s="598"/>
      <c r="H2424" s="572"/>
      <c r="I2424" s="599"/>
      <c r="J2424" s="600"/>
    </row>
    <row r="2425" spans="1:11" ht="28.5" x14ac:dyDescent="0.2">
      <c r="A2425" s="41" t="s">
        <v>92</v>
      </c>
      <c r="B2425" s="2" t="s">
        <v>2169</v>
      </c>
      <c r="C2425" s="835">
        <v>1</v>
      </c>
      <c r="D2425" s="594" t="s">
        <v>199</v>
      </c>
      <c r="E2425" s="572">
        <v>613.94000000000005</v>
      </c>
      <c r="F2425" s="597">
        <v>43.85</v>
      </c>
      <c r="G2425" s="597">
        <v>131.56</v>
      </c>
      <c r="H2425" s="594">
        <v>87.71</v>
      </c>
      <c r="I2425" s="573">
        <f>+E2425+F2425+G2425+H2425</f>
        <v>877.06</v>
      </c>
      <c r="J2425" s="574">
        <f>I2425*C2425</f>
        <v>877.06</v>
      </c>
      <c r="K2425" s="575"/>
    </row>
    <row r="2426" spans="1:11" ht="8.25" customHeight="1" x14ac:dyDescent="0.2">
      <c r="A2426" s="28"/>
      <c r="B2426" s="2"/>
      <c r="C2426" s="835"/>
      <c r="D2426" s="594"/>
      <c r="E2426" s="598"/>
      <c r="F2426" s="598"/>
      <c r="G2426" s="598"/>
      <c r="H2426" s="572"/>
      <c r="I2426" s="599"/>
      <c r="J2426" s="600"/>
    </row>
    <row r="2427" spans="1:11" ht="28.5" x14ac:dyDescent="0.2">
      <c r="A2427" s="41" t="s">
        <v>94</v>
      </c>
      <c r="B2427" s="2" t="s">
        <v>2170</v>
      </c>
      <c r="C2427" s="835">
        <v>1</v>
      </c>
      <c r="D2427" s="594" t="s">
        <v>199</v>
      </c>
      <c r="E2427" s="572">
        <v>792.4</v>
      </c>
      <c r="F2427" s="597">
        <v>56.6</v>
      </c>
      <c r="G2427" s="597">
        <v>169.8</v>
      </c>
      <c r="H2427" s="594">
        <v>113.2</v>
      </c>
      <c r="I2427" s="573">
        <f>+E2427+F2427+G2427+H2427</f>
        <v>1132</v>
      </c>
      <c r="J2427" s="574">
        <f>I2427*C2427</f>
        <v>1132</v>
      </c>
      <c r="K2427" s="575"/>
    </row>
    <row r="2428" spans="1:11" x14ac:dyDescent="0.2">
      <c r="A2428" s="28"/>
      <c r="B2428" s="2"/>
      <c r="C2428" s="835"/>
      <c r="D2428" s="594"/>
      <c r="E2428" s="598"/>
      <c r="F2428" s="598"/>
      <c r="G2428" s="598"/>
      <c r="H2428" s="572"/>
      <c r="I2428" s="599"/>
      <c r="J2428" s="600"/>
    </row>
    <row r="2429" spans="1:11" ht="28.5" x14ac:dyDescent="0.2">
      <c r="A2429" s="41" t="s">
        <v>96</v>
      </c>
      <c r="B2429" s="2" t="s">
        <v>2171</v>
      </c>
      <c r="C2429" s="835">
        <v>2</v>
      </c>
      <c r="D2429" s="594" t="s">
        <v>199</v>
      </c>
      <c r="E2429" s="572">
        <v>727.73</v>
      </c>
      <c r="F2429" s="597">
        <v>51.98</v>
      </c>
      <c r="G2429" s="597">
        <v>155.94</v>
      </c>
      <c r="H2429" s="594">
        <v>103.96</v>
      </c>
      <c r="I2429" s="573">
        <f>+E2429+F2429+G2429+H2429</f>
        <v>1039.6099999999999</v>
      </c>
      <c r="J2429" s="574">
        <f>I2429*C2429</f>
        <v>2079.2199999999998</v>
      </c>
      <c r="K2429" s="575"/>
    </row>
    <row r="2430" spans="1:11" ht="12.75" customHeight="1" x14ac:dyDescent="0.2">
      <c r="A2430" s="41"/>
      <c r="B2430" s="2"/>
      <c r="C2430" s="835"/>
      <c r="D2430" s="594"/>
      <c r="E2430" s="598"/>
      <c r="F2430" s="598"/>
      <c r="G2430" s="598"/>
      <c r="H2430" s="572"/>
      <c r="I2430" s="599"/>
      <c r="J2430" s="627"/>
    </row>
    <row r="2431" spans="1:11" ht="15.75" thickBot="1" x14ac:dyDescent="0.3">
      <c r="A2431" s="291"/>
      <c r="B2431" s="32" t="s">
        <v>111</v>
      </c>
      <c r="C2431" s="836"/>
      <c r="D2431" s="601"/>
      <c r="E2431" s="602"/>
      <c r="F2431" s="602"/>
      <c r="G2431" s="602"/>
      <c r="H2431" s="603"/>
      <c r="I2431" s="604"/>
      <c r="J2431" s="604">
        <f>SUM(J2408:J2429)</f>
        <v>26171.35</v>
      </c>
      <c r="K2431" s="577">
        <v>71</v>
      </c>
    </row>
    <row r="2432" spans="1:11" ht="15" thickTop="1" x14ac:dyDescent="0.2">
      <c r="A2432" s="41"/>
      <c r="B2432" s="2"/>
      <c r="C2432" s="835"/>
      <c r="D2432" s="594"/>
      <c r="E2432" s="598"/>
      <c r="F2432" s="598"/>
      <c r="G2432" s="598"/>
      <c r="H2432" s="572"/>
      <c r="I2432" s="599"/>
      <c r="J2432" s="600"/>
    </row>
    <row r="2433" spans="1:11" ht="15" x14ac:dyDescent="0.2">
      <c r="A2433" s="315"/>
      <c r="B2433" s="287" t="s">
        <v>2079</v>
      </c>
      <c r="C2433" s="835"/>
      <c r="D2433" s="594"/>
      <c r="E2433" s="598"/>
      <c r="F2433" s="598"/>
      <c r="G2433" s="598"/>
      <c r="H2433" s="572"/>
      <c r="I2433" s="599"/>
      <c r="J2433" s="627"/>
    </row>
    <row r="2434" spans="1:11" x14ac:dyDescent="0.2">
      <c r="A2434" s="315"/>
      <c r="B2434" s="2"/>
      <c r="C2434" s="835"/>
      <c r="D2434" s="594"/>
      <c r="E2434" s="598"/>
      <c r="F2434" s="598"/>
      <c r="G2434" s="598"/>
      <c r="H2434" s="572"/>
      <c r="I2434" s="599"/>
      <c r="J2434" s="627"/>
    </row>
    <row r="2435" spans="1:11" ht="73.5" customHeight="1" x14ac:dyDescent="0.2">
      <c r="A2435" s="315"/>
      <c r="B2435" s="30" t="s">
        <v>2080</v>
      </c>
      <c r="C2435" s="835"/>
      <c r="D2435" s="594"/>
      <c r="E2435" s="598"/>
      <c r="F2435" s="598"/>
      <c r="G2435" s="598"/>
      <c r="H2435" s="572"/>
      <c r="I2435" s="599"/>
      <c r="J2435" s="627"/>
    </row>
    <row r="2436" spans="1:11" x14ac:dyDescent="0.2">
      <c r="A2436" s="315"/>
      <c r="B2436" s="30"/>
      <c r="C2436" s="835"/>
      <c r="D2436" s="594"/>
      <c r="E2436" s="598"/>
      <c r="F2436" s="598"/>
      <c r="G2436" s="598"/>
      <c r="H2436" s="572"/>
      <c r="I2436" s="599"/>
      <c r="J2436" s="627"/>
    </row>
    <row r="2437" spans="1:11" x14ac:dyDescent="0.2">
      <c r="A2437" s="315"/>
      <c r="B2437" s="30" t="s">
        <v>2172</v>
      </c>
      <c r="C2437" s="835"/>
      <c r="D2437" s="594"/>
      <c r="E2437" s="598"/>
      <c r="F2437" s="598"/>
      <c r="G2437" s="598"/>
      <c r="H2437" s="572"/>
      <c r="I2437" s="599"/>
      <c r="J2437" s="627"/>
    </row>
    <row r="2438" spans="1:11" x14ac:dyDescent="0.2">
      <c r="A2438" s="28"/>
      <c r="B2438" s="2"/>
      <c r="C2438" s="835"/>
      <c r="D2438" s="594"/>
      <c r="E2438" s="598"/>
      <c r="F2438" s="598"/>
      <c r="G2438" s="598"/>
      <c r="H2438" s="572"/>
      <c r="I2438" s="599"/>
      <c r="J2438" s="600"/>
    </row>
    <row r="2439" spans="1:11" ht="28.5" x14ac:dyDescent="0.2">
      <c r="A2439" s="41" t="s">
        <v>77</v>
      </c>
      <c r="B2439" s="2" t="s">
        <v>2173</v>
      </c>
      <c r="C2439" s="835">
        <v>1</v>
      </c>
      <c r="D2439" s="594" t="s">
        <v>199</v>
      </c>
      <c r="E2439" s="572">
        <v>832.92</v>
      </c>
      <c r="F2439" s="597">
        <v>59.49</v>
      </c>
      <c r="G2439" s="597">
        <v>178.48</v>
      </c>
      <c r="H2439" s="594">
        <v>118.99</v>
      </c>
      <c r="I2439" s="573">
        <f>+E2439+F2439+G2439+H2439</f>
        <v>1189.8800000000001</v>
      </c>
      <c r="J2439" s="574">
        <f>I2439*C2439</f>
        <v>1189.8800000000001</v>
      </c>
      <c r="K2439" s="575"/>
    </row>
    <row r="2440" spans="1:11" x14ac:dyDescent="0.2">
      <c r="A2440" s="28"/>
      <c r="B2440" s="2"/>
      <c r="C2440" s="835"/>
      <c r="D2440" s="594"/>
      <c r="E2440" s="598"/>
      <c r="F2440" s="598"/>
      <c r="G2440" s="598"/>
      <c r="H2440" s="572"/>
      <c r="I2440" s="599"/>
      <c r="J2440" s="600"/>
    </row>
    <row r="2441" spans="1:11" ht="28.5" x14ac:dyDescent="0.2">
      <c r="A2441" s="41" t="s">
        <v>78</v>
      </c>
      <c r="B2441" s="2" t="s">
        <v>2174</v>
      </c>
      <c r="C2441" s="835">
        <v>2</v>
      </c>
      <c r="D2441" s="594" t="s">
        <v>199</v>
      </c>
      <c r="E2441" s="572">
        <v>777.57</v>
      </c>
      <c r="F2441" s="597">
        <v>55.54</v>
      </c>
      <c r="G2441" s="597">
        <v>166.62</v>
      </c>
      <c r="H2441" s="594">
        <v>111.08</v>
      </c>
      <c r="I2441" s="573">
        <f>+E2441+F2441+G2441+H2441</f>
        <v>1110.81</v>
      </c>
      <c r="J2441" s="574">
        <f>I2441*C2441</f>
        <v>2221.62</v>
      </c>
      <c r="K2441" s="575"/>
    </row>
    <row r="2442" spans="1:11" x14ac:dyDescent="0.2">
      <c r="A2442" s="41"/>
      <c r="B2442" s="2"/>
      <c r="C2442" s="835"/>
      <c r="D2442" s="594"/>
      <c r="E2442" s="598"/>
      <c r="F2442" s="598"/>
      <c r="G2442" s="598"/>
      <c r="H2442" s="572"/>
      <c r="I2442" s="599"/>
      <c r="J2442" s="627"/>
    </row>
    <row r="2443" spans="1:11" ht="28.5" x14ac:dyDescent="0.2">
      <c r="A2443" s="78" t="s">
        <v>79</v>
      </c>
      <c r="B2443" s="2" t="s">
        <v>2175</v>
      </c>
      <c r="C2443" s="835">
        <v>1</v>
      </c>
      <c r="D2443" s="594" t="s">
        <v>199</v>
      </c>
      <c r="E2443" s="572">
        <v>761.93</v>
      </c>
      <c r="F2443" s="597">
        <v>54.42</v>
      </c>
      <c r="G2443" s="597">
        <v>163.27000000000001</v>
      </c>
      <c r="H2443" s="594">
        <v>108.85</v>
      </c>
      <c r="I2443" s="573">
        <f>+E2443+F2443+G2443+H2443</f>
        <v>1088.47</v>
      </c>
      <c r="J2443" s="574">
        <f>I2443*C2443</f>
        <v>1088.47</v>
      </c>
      <c r="K2443" s="575"/>
    </row>
    <row r="2444" spans="1:11" x14ac:dyDescent="0.2">
      <c r="A2444" s="78"/>
      <c r="B2444" s="2"/>
      <c r="C2444" s="835"/>
      <c r="D2444" s="594"/>
      <c r="E2444" s="598"/>
      <c r="F2444" s="598"/>
      <c r="G2444" s="598"/>
      <c r="H2444" s="572"/>
      <c r="I2444" s="599"/>
      <c r="J2444" s="600"/>
    </row>
    <row r="2445" spans="1:11" ht="28.5" x14ac:dyDescent="0.2">
      <c r="A2445" s="78" t="s">
        <v>80</v>
      </c>
      <c r="B2445" s="2" t="s">
        <v>2176</v>
      </c>
      <c r="C2445" s="835">
        <v>1</v>
      </c>
      <c r="D2445" s="594" t="s">
        <v>199</v>
      </c>
      <c r="E2445" s="572">
        <v>806.52</v>
      </c>
      <c r="F2445" s="597">
        <v>57.61</v>
      </c>
      <c r="G2445" s="597">
        <v>172.83</v>
      </c>
      <c r="H2445" s="594">
        <v>115.22</v>
      </c>
      <c r="I2445" s="573">
        <f>+E2445+F2445+G2445+H2445</f>
        <v>1152.18</v>
      </c>
      <c r="J2445" s="574">
        <f>I2445*C2445</f>
        <v>1152.18</v>
      </c>
      <c r="K2445" s="575"/>
    </row>
    <row r="2446" spans="1:11" ht="8.25" customHeight="1" x14ac:dyDescent="0.2">
      <c r="A2446" s="78"/>
      <c r="B2446" s="2"/>
      <c r="C2446" s="835"/>
      <c r="D2446" s="594"/>
      <c r="E2446" s="598"/>
      <c r="F2446" s="598"/>
      <c r="G2446" s="598"/>
      <c r="H2446" s="572"/>
      <c r="I2446" s="599"/>
      <c r="J2446" s="600"/>
    </row>
    <row r="2447" spans="1:11" ht="28.5" x14ac:dyDescent="0.2">
      <c r="A2447" s="78" t="s">
        <v>81</v>
      </c>
      <c r="B2447" s="2" t="s">
        <v>2177</v>
      </c>
      <c r="C2447" s="835">
        <v>1</v>
      </c>
      <c r="D2447" s="594" t="s">
        <v>199</v>
      </c>
      <c r="E2447" s="572">
        <v>993.3</v>
      </c>
      <c r="F2447" s="597">
        <v>70.95</v>
      </c>
      <c r="G2447" s="597">
        <v>212.85</v>
      </c>
      <c r="H2447" s="594">
        <v>141.9</v>
      </c>
      <c r="I2447" s="573">
        <f>+E2447+F2447+G2447+H2447</f>
        <v>1419</v>
      </c>
      <c r="J2447" s="574">
        <f>I2447*C2447</f>
        <v>1419</v>
      </c>
      <c r="K2447" s="575"/>
    </row>
    <row r="2448" spans="1:11" x14ac:dyDescent="0.2">
      <c r="A2448" s="78"/>
      <c r="B2448" s="2"/>
      <c r="C2448" s="835"/>
      <c r="D2448" s="594"/>
      <c r="E2448" s="598"/>
      <c r="F2448" s="598"/>
      <c r="G2448" s="598"/>
      <c r="H2448" s="572"/>
      <c r="I2448" s="599"/>
      <c r="J2448" s="600"/>
    </row>
    <row r="2449" spans="1:11" ht="28.5" x14ac:dyDescent="0.2">
      <c r="A2449" s="78" t="s">
        <v>92</v>
      </c>
      <c r="B2449" s="2" t="s">
        <v>2178</v>
      </c>
      <c r="C2449" s="835">
        <v>3</v>
      </c>
      <c r="D2449" s="594" t="s">
        <v>199</v>
      </c>
      <c r="E2449" s="572">
        <v>1181.79</v>
      </c>
      <c r="F2449" s="597">
        <v>84.41</v>
      </c>
      <c r="G2449" s="597">
        <v>253.24</v>
      </c>
      <c r="H2449" s="594">
        <v>168.83</v>
      </c>
      <c r="I2449" s="573">
        <f>+E2449+F2449+G2449+H2449</f>
        <v>1688.27</v>
      </c>
      <c r="J2449" s="574">
        <f>I2449*C2449</f>
        <v>5064.8100000000004</v>
      </c>
      <c r="K2449" s="575"/>
    </row>
    <row r="2450" spans="1:11" ht="12.75" customHeight="1" x14ac:dyDescent="0.2">
      <c r="A2450" s="78"/>
      <c r="B2450" s="2"/>
      <c r="C2450" s="835"/>
      <c r="D2450" s="594"/>
      <c r="E2450" s="598"/>
      <c r="F2450" s="598"/>
      <c r="G2450" s="598"/>
      <c r="H2450" s="572"/>
      <c r="I2450" s="599"/>
      <c r="J2450" s="600"/>
    </row>
    <row r="2451" spans="1:11" ht="28.5" x14ac:dyDescent="0.2">
      <c r="A2451" s="78" t="s">
        <v>94</v>
      </c>
      <c r="B2451" s="2" t="s">
        <v>2179</v>
      </c>
      <c r="C2451" s="835">
        <v>4</v>
      </c>
      <c r="D2451" s="594" t="s">
        <v>199</v>
      </c>
      <c r="E2451" s="572">
        <v>894.92</v>
      </c>
      <c r="F2451" s="597">
        <v>63.92</v>
      </c>
      <c r="G2451" s="597">
        <v>191.77</v>
      </c>
      <c r="H2451" s="594">
        <v>127.85</v>
      </c>
      <c r="I2451" s="573">
        <f>+E2451+F2451+G2451+H2451</f>
        <v>1278.46</v>
      </c>
      <c r="J2451" s="574">
        <f>I2451*C2451</f>
        <v>5113.84</v>
      </c>
      <c r="K2451" s="575"/>
    </row>
    <row r="2452" spans="1:11" x14ac:dyDescent="0.2">
      <c r="A2452" s="78"/>
      <c r="B2452" s="2"/>
      <c r="C2452" s="835"/>
      <c r="D2452" s="594"/>
      <c r="E2452" s="598"/>
      <c r="F2452" s="598"/>
      <c r="G2452" s="598"/>
      <c r="H2452" s="572"/>
      <c r="I2452" s="599"/>
      <c r="J2452" s="600"/>
    </row>
    <row r="2453" spans="1:11" ht="28.5" x14ac:dyDescent="0.2">
      <c r="A2453" s="78" t="s">
        <v>96</v>
      </c>
      <c r="B2453" s="2" t="s">
        <v>2180</v>
      </c>
      <c r="C2453" s="835">
        <v>1</v>
      </c>
      <c r="D2453" s="594" t="s">
        <v>199</v>
      </c>
      <c r="E2453" s="572">
        <v>940.08</v>
      </c>
      <c r="F2453" s="597">
        <v>67.150000000000006</v>
      </c>
      <c r="G2453" s="597">
        <v>201.44</v>
      </c>
      <c r="H2453" s="594">
        <v>134.30000000000001</v>
      </c>
      <c r="I2453" s="573">
        <f>+E2453+F2453+G2453+H2453</f>
        <v>1342.97</v>
      </c>
      <c r="J2453" s="574">
        <f>I2453*C2453</f>
        <v>1342.97</v>
      </c>
      <c r="K2453" s="575"/>
    </row>
    <row r="2454" spans="1:11" ht="6.75" customHeight="1" x14ac:dyDescent="0.2">
      <c r="A2454" s="78"/>
      <c r="B2454" s="2"/>
      <c r="C2454" s="835"/>
      <c r="D2454" s="594"/>
      <c r="E2454" s="598"/>
      <c r="F2454" s="598"/>
      <c r="G2454" s="598"/>
      <c r="H2454" s="572"/>
      <c r="I2454" s="599"/>
      <c r="J2454" s="600"/>
    </row>
    <row r="2455" spans="1:11" ht="28.5" x14ac:dyDescent="0.2">
      <c r="A2455" s="78" t="s">
        <v>99</v>
      </c>
      <c r="B2455" s="2" t="s">
        <v>2181</v>
      </c>
      <c r="C2455" s="835">
        <v>1</v>
      </c>
      <c r="D2455" s="594" t="s">
        <v>199</v>
      </c>
      <c r="E2455" s="572">
        <v>949.19</v>
      </c>
      <c r="F2455" s="597">
        <v>67.8</v>
      </c>
      <c r="G2455" s="597">
        <v>203.4</v>
      </c>
      <c r="H2455" s="594">
        <v>135.6</v>
      </c>
      <c r="I2455" s="573">
        <f>+E2455+F2455+G2455+H2455</f>
        <v>1355.99</v>
      </c>
      <c r="J2455" s="574">
        <f>I2455*C2455</f>
        <v>1355.99</v>
      </c>
      <c r="K2455" s="575"/>
    </row>
    <row r="2456" spans="1:11" ht="6" customHeight="1" x14ac:dyDescent="0.2">
      <c r="A2456" s="78"/>
      <c r="B2456" s="2"/>
      <c r="C2456" s="835"/>
      <c r="D2456" s="594"/>
      <c r="E2456" s="598"/>
      <c r="F2456" s="598"/>
      <c r="G2456" s="598"/>
      <c r="H2456" s="572"/>
      <c r="I2456" s="599"/>
      <c r="J2456" s="627"/>
    </row>
    <row r="2457" spans="1:11" ht="15.75" thickBot="1" x14ac:dyDescent="0.3">
      <c r="A2457" s="290"/>
      <c r="B2457" s="32" t="s">
        <v>111</v>
      </c>
      <c r="C2457" s="836"/>
      <c r="D2457" s="601"/>
      <c r="E2457" s="602"/>
      <c r="F2457" s="602"/>
      <c r="G2457" s="602"/>
      <c r="H2457" s="603"/>
      <c r="I2457" s="604"/>
      <c r="J2457" s="604">
        <f>SUM(J2434:J2455)</f>
        <v>19948.759999999998</v>
      </c>
      <c r="K2457" s="577">
        <v>72</v>
      </c>
    </row>
    <row r="2458" spans="1:11" ht="15" thickTop="1" x14ac:dyDescent="0.2">
      <c r="A2458" s="28"/>
      <c r="B2458" s="2"/>
      <c r="C2458" s="835"/>
      <c r="D2458" s="594"/>
      <c r="E2458" s="598"/>
      <c r="F2458" s="598"/>
      <c r="G2458" s="598"/>
      <c r="H2458" s="572"/>
      <c r="I2458" s="599"/>
      <c r="J2458" s="600"/>
    </row>
    <row r="2459" spans="1:11" ht="15" x14ac:dyDescent="0.2">
      <c r="A2459" s="78"/>
      <c r="B2459" s="287" t="s">
        <v>2079</v>
      </c>
      <c r="C2459" s="835"/>
      <c r="D2459" s="594"/>
      <c r="E2459" s="598"/>
      <c r="F2459" s="598"/>
      <c r="G2459" s="598"/>
      <c r="H2459" s="572"/>
      <c r="I2459" s="599"/>
      <c r="J2459" s="627"/>
    </row>
    <row r="2460" spans="1:11" x14ac:dyDescent="0.2">
      <c r="A2460" s="78"/>
      <c r="B2460" s="2"/>
      <c r="C2460" s="835"/>
      <c r="D2460" s="594"/>
      <c r="E2460" s="598"/>
      <c r="F2460" s="598"/>
      <c r="G2460" s="598"/>
      <c r="H2460" s="572"/>
      <c r="I2460" s="599"/>
      <c r="J2460" s="627"/>
    </row>
    <row r="2461" spans="1:11" ht="85.5" x14ac:dyDescent="0.2">
      <c r="A2461" s="78"/>
      <c r="B2461" s="30" t="s">
        <v>2080</v>
      </c>
      <c r="C2461" s="835"/>
      <c r="D2461" s="594"/>
      <c r="E2461" s="598"/>
      <c r="F2461" s="598"/>
      <c r="G2461" s="598"/>
      <c r="H2461" s="572"/>
      <c r="I2461" s="599"/>
      <c r="J2461" s="627"/>
    </row>
    <row r="2462" spans="1:11" x14ac:dyDescent="0.2">
      <c r="A2462" s="78"/>
      <c r="B2462" s="30"/>
      <c r="C2462" s="835"/>
      <c r="D2462" s="594"/>
      <c r="E2462" s="598"/>
      <c r="F2462" s="598"/>
      <c r="G2462" s="598"/>
      <c r="H2462" s="572"/>
      <c r="I2462" s="599"/>
      <c r="J2462" s="627"/>
    </row>
    <row r="2463" spans="1:11" x14ac:dyDescent="0.2">
      <c r="A2463" s="78"/>
      <c r="B2463" s="30" t="s">
        <v>2172</v>
      </c>
      <c r="C2463" s="835"/>
      <c r="D2463" s="594"/>
      <c r="E2463" s="598"/>
      <c r="F2463" s="598"/>
      <c r="G2463" s="598"/>
      <c r="H2463" s="572"/>
      <c r="I2463" s="599"/>
      <c r="J2463" s="627"/>
    </row>
    <row r="2464" spans="1:11" x14ac:dyDescent="0.2">
      <c r="A2464" s="78"/>
      <c r="B2464" s="2"/>
      <c r="C2464" s="835"/>
      <c r="D2464" s="594"/>
      <c r="E2464" s="598"/>
      <c r="F2464" s="598"/>
      <c r="G2464" s="598"/>
      <c r="H2464" s="572"/>
      <c r="I2464" s="599"/>
      <c r="J2464" s="600"/>
    </row>
    <row r="2465" spans="1:11" ht="28.5" x14ac:dyDescent="0.2">
      <c r="A2465" s="78" t="s">
        <v>77</v>
      </c>
      <c r="B2465" s="2" t="s">
        <v>2182</v>
      </c>
      <c r="C2465" s="835">
        <v>2</v>
      </c>
      <c r="D2465" s="594" t="s">
        <v>199</v>
      </c>
      <c r="E2465" s="572">
        <v>921.14</v>
      </c>
      <c r="F2465" s="597">
        <v>65.8</v>
      </c>
      <c r="G2465" s="597">
        <v>197.39</v>
      </c>
      <c r="H2465" s="594">
        <v>131.59</v>
      </c>
      <c r="I2465" s="573">
        <f>+E2465+F2465+G2465+H2465</f>
        <v>1315.92</v>
      </c>
      <c r="J2465" s="574">
        <f>I2465*C2465</f>
        <v>2631.84</v>
      </c>
      <c r="K2465" s="575"/>
    </row>
    <row r="2466" spans="1:11" x14ac:dyDescent="0.2">
      <c r="A2466" s="78"/>
      <c r="B2466" s="2"/>
      <c r="C2466" s="835"/>
      <c r="D2466" s="594"/>
      <c r="E2466" s="598"/>
      <c r="F2466" s="598"/>
      <c r="G2466" s="598"/>
      <c r="H2466" s="572"/>
      <c r="I2466" s="599"/>
      <c r="J2466" s="600"/>
    </row>
    <row r="2467" spans="1:11" ht="28.5" x14ac:dyDescent="0.2">
      <c r="A2467" s="78" t="s">
        <v>78</v>
      </c>
      <c r="B2467" s="2" t="s">
        <v>2183</v>
      </c>
      <c r="C2467" s="835">
        <v>1</v>
      </c>
      <c r="D2467" s="594" t="s">
        <v>199</v>
      </c>
      <c r="E2467" s="572">
        <v>1166.95</v>
      </c>
      <c r="F2467" s="597">
        <v>83.35</v>
      </c>
      <c r="G2467" s="597">
        <v>250.06</v>
      </c>
      <c r="H2467" s="594">
        <v>166.71</v>
      </c>
      <c r="I2467" s="573">
        <f>+E2467+F2467+G2467+H2467</f>
        <v>1667.07</v>
      </c>
      <c r="J2467" s="574">
        <f>I2467*C2467</f>
        <v>1667.07</v>
      </c>
      <c r="K2467" s="575"/>
    </row>
    <row r="2468" spans="1:11" x14ac:dyDescent="0.2">
      <c r="A2468" s="78"/>
      <c r="B2468" s="2"/>
      <c r="C2468" s="835"/>
      <c r="D2468" s="594"/>
      <c r="E2468" s="598"/>
      <c r="F2468" s="598"/>
      <c r="G2468" s="598"/>
      <c r="H2468" s="572"/>
      <c r="I2468" s="599"/>
      <c r="J2468" s="600"/>
    </row>
    <row r="2469" spans="1:11" ht="28.5" x14ac:dyDescent="0.2">
      <c r="A2469" s="78" t="s">
        <v>79</v>
      </c>
      <c r="B2469" s="2" t="s">
        <v>2184</v>
      </c>
      <c r="C2469" s="835">
        <v>1</v>
      </c>
      <c r="D2469" s="594" t="s">
        <v>199</v>
      </c>
      <c r="E2469" s="572">
        <v>890.7</v>
      </c>
      <c r="F2469" s="597">
        <v>63.62</v>
      </c>
      <c r="G2469" s="597">
        <v>190.86</v>
      </c>
      <c r="H2469" s="594">
        <v>127.24</v>
      </c>
      <c r="I2469" s="573">
        <f>+E2469+F2469+G2469+H2469</f>
        <v>1272.42</v>
      </c>
      <c r="J2469" s="574">
        <f>I2469*C2469</f>
        <v>1272.42</v>
      </c>
      <c r="K2469" s="575"/>
    </row>
    <row r="2470" spans="1:11" x14ac:dyDescent="0.2">
      <c r="A2470" s="78"/>
      <c r="B2470" s="2"/>
      <c r="C2470" s="835"/>
      <c r="D2470" s="594"/>
      <c r="E2470" s="598"/>
      <c r="F2470" s="598"/>
      <c r="G2470" s="598"/>
      <c r="H2470" s="572"/>
      <c r="I2470" s="599"/>
      <c r="J2470" s="600"/>
    </row>
    <row r="2471" spans="1:11" ht="28.5" x14ac:dyDescent="0.2">
      <c r="A2471" s="78" t="s">
        <v>80</v>
      </c>
      <c r="B2471" s="2" t="s">
        <v>2185</v>
      </c>
      <c r="C2471" s="835">
        <v>2</v>
      </c>
      <c r="D2471" s="594" t="s">
        <v>199</v>
      </c>
      <c r="E2471" s="572">
        <v>1015.12</v>
      </c>
      <c r="F2471" s="597">
        <v>72.510000000000005</v>
      </c>
      <c r="G2471" s="597">
        <v>217.53</v>
      </c>
      <c r="H2471" s="594">
        <v>145.02000000000001</v>
      </c>
      <c r="I2471" s="573">
        <f>+E2471+F2471+G2471+H2471</f>
        <v>1450.18</v>
      </c>
      <c r="J2471" s="574">
        <f>I2471*C2471</f>
        <v>2900.36</v>
      </c>
      <c r="K2471" s="575"/>
    </row>
    <row r="2472" spans="1:11" x14ac:dyDescent="0.2">
      <c r="A2472" s="78"/>
      <c r="B2472" s="2"/>
      <c r="C2472" s="835"/>
      <c r="D2472" s="594"/>
      <c r="E2472" s="598"/>
      <c r="F2472" s="598"/>
      <c r="G2472" s="598"/>
      <c r="H2472" s="572"/>
      <c r="I2472" s="599"/>
      <c r="J2472" s="600"/>
    </row>
    <row r="2473" spans="1:11" ht="28.5" x14ac:dyDescent="0.2">
      <c r="A2473" s="78" t="s">
        <v>81</v>
      </c>
      <c r="B2473" s="2" t="s">
        <v>2186</v>
      </c>
      <c r="C2473" s="835">
        <v>1</v>
      </c>
      <c r="D2473" s="594" t="s">
        <v>199</v>
      </c>
      <c r="E2473" s="572">
        <v>949.19</v>
      </c>
      <c r="F2473" s="597">
        <v>67.8</v>
      </c>
      <c r="G2473" s="597">
        <v>203.4</v>
      </c>
      <c r="H2473" s="594">
        <v>135.6</v>
      </c>
      <c r="I2473" s="573">
        <f>+E2473+F2473+G2473+H2473</f>
        <v>1355.99</v>
      </c>
      <c r="J2473" s="574">
        <f>I2473*C2473</f>
        <v>1355.99</v>
      </c>
      <c r="K2473" s="575"/>
    </row>
    <row r="2474" spans="1:11" x14ac:dyDescent="0.2">
      <c r="A2474" s="78"/>
      <c r="B2474" s="2"/>
      <c r="C2474" s="835"/>
      <c r="D2474" s="594"/>
      <c r="E2474" s="598"/>
      <c r="F2474" s="598"/>
      <c r="G2474" s="598"/>
      <c r="H2474" s="572"/>
      <c r="I2474" s="599"/>
      <c r="J2474" s="600"/>
    </row>
    <row r="2475" spans="1:11" ht="28.5" x14ac:dyDescent="0.2">
      <c r="A2475" s="78" t="s">
        <v>92</v>
      </c>
      <c r="B2475" s="2" t="s">
        <v>2187</v>
      </c>
      <c r="C2475" s="835">
        <v>1</v>
      </c>
      <c r="D2475" s="594" t="s">
        <v>199</v>
      </c>
      <c r="E2475" s="572">
        <v>1065.08</v>
      </c>
      <c r="F2475" s="597">
        <v>76.08</v>
      </c>
      <c r="G2475" s="597">
        <v>228.23</v>
      </c>
      <c r="H2475" s="594">
        <v>152.15</v>
      </c>
      <c r="I2475" s="573">
        <f>+E2475+F2475+G2475+H2475</f>
        <v>1521.54</v>
      </c>
      <c r="J2475" s="574">
        <f>I2475*C2475</f>
        <v>1521.54</v>
      </c>
      <c r="K2475" s="575"/>
    </row>
    <row r="2476" spans="1:11" x14ac:dyDescent="0.2">
      <c r="A2476" s="78"/>
      <c r="B2476" s="2"/>
      <c r="C2476" s="835"/>
      <c r="D2476" s="594"/>
      <c r="E2476" s="598"/>
      <c r="F2476" s="598"/>
      <c r="G2476" s="598"/>
      <c r="H2476" s="572"/>
      <c r="I2476" s="599"/>
      <c r="J2476" s="600"/>
    </row>
    <row r="2477" spans="1:11" ht="28.5" x14ac:dyDescent="0.2">
      <c r="A2477" s="78" t="s">
        <v>94</v>
      </c>
      <c r="B2477" s="2" t="s">
        <v>2188</v>
      </c>
      <c r="C2477" s="835">
        <v>1</v>
      </c>
      <c r="D2477" s="594" t="s">
        <v>199</v>
      </c>
      <c r="E2477" s="572">
        <v>940.08</v>
      </c>
      <c r="F2477" s="597">
        <v>67.150000000000006</v>
      </c>
      <c r="G2477" s="597">
        <v>201.44</v>
      </c>
      <c r="H2477" s="594">
        <v>134.30000000000001</v>
      </c>
      <c r="I2477" s="573">
        <f>+E2477+F2477+G2477+H2477</f>
        <v>1342.97</v>
      </c>
      <c r="J2477" s="574">
        <f>I2477*C2477</f>
        <v>1342.97</v>
      </c>
      <c r="K2477" s="575"/>
    </row>
    <row r="2478" spans="1:11" x14ac:dyDescent="0.2">
      <c r="A2478" s="28"/>
      <c r="B2478" s="2"/>
      <c r="C2478" s="835"/>
      <c r="D2478" s="594"/>
      <c r="E2478" s="598"/>
      <c r="F2478" s="598"/>
      <c r="G2478" s="598"/>
      <c r="H2478" s="572"/>
      <c r="I2478" s="599"/>
      <c r="J2478" s="627"/>
    </row>
    <row r="2479" spans="1:11" x14ac:dyDescent="0.2">
      <c r="A2479" s="28"/>
      <c r="B2479" s="2"/>
      <c r="C2479" s="835"/>
      <c r="D2479" s="594"/>
      <c r="E2479" s="598"/>
      <c r="F2479" s="598"/>
      <c r="G2479" s="598"/>
      <c r="H2479" s="572"/>
      <c r="I2479" s="599"/>
      <c r="J2479" s="627"/>
    </row>
    <row r="2480" spans="1:11" x14ac:dyDescent="0.2">
      <c r="A2480" s="28"/>
      <c r="B2480" s="2"/>
      <c r="C2480" s="835"/>
      <c r="D2480" s="594"/>
      <c r="E2480" s="598"/>
      <c r="F2480" s="598"/>
      <c r="G2480" s="598"/>
      <c r="H2480" s="572"/>
      <c r="I2480" s="599"/>
      <c r="J2480" s="627"/>
    </row>
    <row r="2481" spans="1:11" x14ac:dyDescent="0.2">
      <c r="A2481" s="28"/>
      <c r="B2481" s="2"/>
      <c r="C2481" s="835"/>
      <c r="D2481" s="594"/>
      <c r="E2481" s="598"/>
      <c r="F2481" s="598"/>
      <c r="G2481" s="598"/>
      <c r="H2481" s="572"/>
      <c r="I2481" s="599"/>
      <c r="J2481" s="627"/>
    </row>
    <row r="2482" spans="1:11" x14ac:dyDescent="0.2">
      <c r="A2482" s="28"/>
      <c r="B2482" s="2"/>
      <c r="C2482" s="835"/>
      <c r="D2482" s="594"/>
      <c r="E2482" s="598"/>
      <c r="F2482" s="598"/>
      <c r="G2482" s="598"/>
      <c r="H2482" s="572"/>
      <c r="I2482" s="599"/>
      <c r="J2482" s="627"/>
    </row>
    <row r="2483" spans="1:11" ht="11.25" hidden="1" customHeight="1" x14ac:dyDescent="0.2">
      <c r="A2483" s="28"/>
      <c r="B2483" s="2"/>
      <c r="C2483" s="835"/>
      <c r="D2483" s="594"/>
      <c r="E2483" s="598"/>
      <c r="F2483" s="598"/>
      <c r="G2483" s="598"/>
      <c r="H2483" s="572"/>
      <c r="I2483" s="599"/>
      <c r="J2483" s="627"/>
    </row>
    <row r="2484" spans="1:11" ht="12" hidden="1" customHeight="1" x14ac:dyDescent="0.2">
      <c r="A2484" s="28"/>
      <c r="B2484" s="2"/>
      <c r="C2484" s="835"/>
      <c r="D2484" s="594"/>
      <c r="E2484" s="598"/>
      <c r="F2484" s="598"/>
      <c r="G2484" s="598"/>
      <c r="H2484" s="572"/>
      <c r="I2484" s="599"/>
      <c r="J2484" s="627"/>
    </row>
    <row r="2485" spans="1:11" ht="15.75" thickBot="1" x14ac:dyDescent="0.3">
      <c r="A2485" s="290"/>
      <c r="B2485" s="32" t="s">
        <v>111</v>
      </c>
      <c r="C2485" s="836"/>
      <c r="D2485" s="601"/>
      <c r="E2485" s="602"/>
      <c r="F2485" s="602"/>
      <c r="G2485" s="602"/>
      <c r="H2485" s="603"/>
      <c r="I2485" s="604"/>
      <c r="J2485" s="604">
        <f>SUM(J2462:J2483)</f>
        <v>12692.19</v>
      </c>
      <c r="K2485" s="577">
        <v>73</v>
      </c>
    </row>
    <row r="2486" spans="1:11" ht="15" thickTop="1" x14ac:dyDescent="0.2">
      <c r="A2486" s="28"/>
      <c r="B2486" s="2"/>
      <c r="C2486" s="835"/>
      <c r="D2486" s="594"/>
      <c r="E2486" s="598"/>
      <c r="F2486" s="598"/>
      <c r="G2486" s="598"/>
      <c r="H2486" s="572"/>
      <c r="I2486" s="599"/>
      <c r="J2486" s="600"/>
    </row>
    <row r="2487" spans="1:11" ht="15" x14ac:dyDescent="0.2">
      <c r="A2487" s="78"/>
      <c r="B2487" s="287" t="s">
        <v>2079</v>
      </c>
      <c r="C2487" s="835"/>
      <c r="D2487" s="594"/>
      <c r="E2487" s="598"/>
      <c r="F2487" s="598"/>
      <c r="G2487" s="598"/>
      <c r="H2487" s="572"/>
      <c r="I2487" s="599"/>
      <c r="J2487" s="627"/>
    </row>
    <row r="2488" spans="1:11" x14ac:dyDescent="0.2">
      <c r="A2488" s="78"/>
      <c r="B2488" s="2"/>
      <c r="C2488" s="835"/>
      <c r="D2488" s="594"/>
      <c r="E2488" s="598"/>
      <c r="F2488" s="598"/>
      <c r="G2488" s="598"/>
      <c r="H2488" s="572"/>
      <c r="I2488" s="599"/>
      <c r="J2488" s="627"/>
    </row>
    <row r="2489" spans="1:11" ht="85.5" x14ac:dyDescent="0.2">
      <c r="A2489" s="315"/>
      <c r="B2489" s="30" t="s">
        <v>2080</v>
      </c>
      <c r="C2489" s="835"/>
      <c r="D2489" s="594"/>
      <c r="E2489" s="598"/>
      <c r="F2489" s="598"/>
      <c r="G2489" s="598"/>
      <c r="H2489" s="572"/>
      <c r="I2489" s="599"/>
      <c r="J2489" s="627"/>
    </row>
    <row r="2490" spans="1:11" x14ac:dyDescent="0.2">
      <c r="A2490" s="315"/>
      <c r="B2490" s="30"/>
      <c r="C2490" s="835"/>
      <c r="D2490" s="594"/>
      <c r="E2490" s="598"/>
      <c r="F2490" s="598"/>
      <c r="G2490" s="598"/>
      <c r="H2490" s="572"/>
      <c r="I2490" s="599"/>
      <c r="J2490" s="627"/>
    </row>
    <row r="2491" spans="1:11" x14ac:dyDescent="0.2">
      <c r="A2491" s="78"/>
      <c r="B2491" s="30" t="s">
        <v>2172</v>
      </c>
      <c r="C2491" s="835"/>
      <c r="D2491" s="594"/>
      <c r="E2491" s="598"/>
      <c r="F2491" s="598"/>
      <c r="G2491" s="598"/>
      <c r="H2491" s="572"/>
      <c r="I2491" s="599"/>
      <c r="J2491" s="627"/>
    </row>
    <row r="2492" spans="1:11" x14ac:dyDescent="0.2">
      <c r="A2492" s="28"/>
      <c r="B2492" s="2"/>
      <c r="C2492" s="835"/>
      <c r="D2492" s="594"/>
      <c r="E2492" s="598"/>
      <c r="F2492" s="598"/>
      <c r="G2492" s="598"/>
      <c r="H2492" s="572"/>
      <c r="I2492" s="599"/>
      <c r="J2492" s="600"/>
    </row>
    <row r="2493" spans="1:11" ht="28.5" x14ac:dyDescent="0.2">
      <c r="A2493" s="78" t="s">
        <v>77</v>
      </c>
      <c r="B2493" s="2" t="s">
        <v>2189</v>
      </c>
      <c r="C2493" s="835">
        <v>1</v>
      </c>
      <c r="D2493" s="594" t="s">
        <v>199</v>
      </c>
      <c r="E2493" s="572">
        <v>991.69</v>
      </c>
      <c r="F2493" s="597">
        <v>70.83</v>
      </c>
      <c r="G2493" s="597">
        <v>212.5</v>
      </c>
      <c r="H2493" s="594">
        <v>141.66999999999999</v>
      </c>
      <c r="I2493" s="573">
        <f>+E2493+F2493+G2493+H2493</f>
        <v>1416.69</v>
      </c>
      <c r="J2493" s="574">
        <f>I2493*C2493</f>
        <v>1416.69</v>
      </c>
      <c r="K2493" s="575"/>
    </row>
    <row r="2494" spans="1:11" x14ac:dyDescent="0.2">
      <c r="A2494" s="78"/>
      <c r="B2494" s="2"/>
      <c r="C2494" s="835"/>
      <c r="D2494" s="594"/>
      <c r="E2494" s="598"/>
      <c r="F2494" s="598"/>
      <c r="G2494" s="598"/>
      <c r="H2494" s="572"/>
      <c r="I2494" s="599"/>
      <c r="J2494" s="600"/>
    </row>
    <row r="2495" spans="1:11" ht="28.5" x14ac:dyDescent="0.2">
      <c r="A2495" s="78" t="s">
        <v>78</v>
      </c>
      <c r="B2495" s="2" t="s">
        <v>2190</v>
      </c>
      <c r="C2495" s="835">
        <v>1</v>
      </c>
      <c r="D2495" s="594" t="s">
        <v>199</v>
      </c>
      <c r="E2495" s="572">
        <v>994.9</v>
      </c>
      <c r="F2495" s="597">
        <v>71.06</v>
      </c>
      <c r="G2495" s="597">
        <v>213.19</v>
      </c>
      <c r="H2495" s="594">
        <v>142.13</v>
      </c>
      <c r="I2495" s="573">
        <f>+E2495+F2495+G2495+H2495</f>
        <v>1421.28</v>
      </c>
      <c r="J2495" s="574">
        <f>I2495*C2495</f>
        <v>1421.28</v>
      </c>
      <c r="K2495" s="575"/>
    </row>
    <row r="2496" spans="1:11" x14ac:dyDescent="0.2">
      <c r="A2496" s="78"/>
      <c r="B2496" s="2"/>
      <c r="C2496" s="835"/>
      <c r="D2496" s="594"/>
      <c r="E2496" s="598"/>
      <c r="F2496" s="598"/>
      <c r="G2496" s="598"/>
      <c r="H2496" s="572"/>
      <c r="I2496" s="599"/>
      <c r="J2496" s="600"/>
    </row>
    <row r="2497" spans="1:11" ht="28.5" x14ac:dyDescent="0.2">
      <c r="A2497" s="78" t="s">
        <v>79</v>
      </c>
      <c r="B2497" s="2" t="s">
        <v>2191</v>
      </c>
      <c r="C2497" s="835">
        <v>3</v>
      </c>
      <c r="D2497" s="594" t="s">
        <v>199</v>
      </c>
      <c r="E2497" s="572">
        <v>1115.8599999999999</v>
      </c>
      <c r="F2497" s="597">
        <v>79.7</v>
      </c>
      <c r="G2497" s="597">
        <v>239.11</v>
      </c>
      <c r="H2497" s="594">
        <v>159.41</v>
      </c>
      <c r="I2497" s="573">
        <f>+E2497+F2497+G2497+H2497</f>
        <v>1594.08</v>
      </c>
      <c r="J2497" s="574">
        <f>I2497*C2497</f>
        <v>4782.24</v>
      </c>
      <c r="K2497" s="575"/>
    </row>
    <row r="2498" spans="1:11" x14ac:dyDescent="0.2">
      <c r="A2498" s="78"/>
      <c r="B2498" s="2"/>
      <c r="C2498" s="835"/>
      <c r="D2498" s="594"/>
      <c r="E2498" s="598"/>
      <c r="F2498" s="598"/>
      <c r="G2498" s="598"/>
      <c r="H2498" s="572"/>
      <c r="I2498" s="599"/>
      <c r="J2498" s="600"/>
    </row>
    <row r="2499" spans="1:11" ht="28.5" x14ac:dyDescent="0.2">
      <c r="A2499" s="78" t="s">
        <v>80</v>
      </c>
      <c r="B2499" s="2" t="s">
        <v>2192</v>
      </c>
      <c r="C2499" s="835">
        <v>2</v>
      </c>
      <c r="D2499" s="594" t="s">
        <v>199</v>
      </c>
      <c r="E2499" s="572">
        <v>1384.14</v>
      </c>
      <c r="F2499" s="597">
        <v>98.87</v>
      </c>
      <c r="G2499" s="597">
        <v>296.60000000000002</v>
      </c>
      <c r="H2499" s="594">
        <v>197.73</v>
      </c>
      <c r="I2499" s="573">
        <f>+E2499+F2499+G2499+H2499</f>
        <v>1977.34</v>
      </c>
      <c r="J2499" s="574">
        <f>I2499*C2499</f>
        <v>3954.68</v>
      </c>
      <c r="K2499" s="575"/>
    </row>
    <row r="2500" spans="1:11" ht="6.75" customHeight="1" x14ac:dyDescent="0.2">
      <c r="A2500" s="78"/>
      <c r="B2500" s="2"/>
      <c r="C2500" s="835"/>
      <c r="D2500" s="594"/>
      <c r="E2500" s="598"/>
      <c r="F2500" s="598"/>
      <c r="G2500" s="598"/>
      <c r="H2500" s="572"/>
      <c r="I2500" s="599"/>
      <c r="J2500" s="600"/>
    </row>
    <row r="2501" spans="1:11" ht="28.5" x14ac:dyDescent="0.2">
      <c r="A2501" s="78" t="s">
        <v>81</v>
      </c>
      <c r="B2501" s="2" t="s">
        <v>2193</v>
      </c>
      <c r="C2501" s="835">
        <v>1</v>
      </c>
      <c r="D2501" s="594" t="s">
        <v>199</v>
      </c>
      <c r="E2501" s="572">
        <v>1115.8599999999999</v>
      </c>
      <c r="F2501" s="597">
        <v>79.7</v>
      </c>
      <c r="G2501" s="597">
        <v>239.11</v>
      </c>
      <c r="H2501" s="594">
        <v>159.41</v>
      </c>
      <c r="I2501" s="573">
        <f>+E2501+F2501+G2501+H2501</f>
        <v>1594.08</v>
      </c>
      <c r="J2501" s="574">
        <f>I2501*C2501</f>
        <v>1594.08</v>
      </c>
      <c r="K2501" s="575"/>
    </row>
    <row r="2502" spans="1:11" ht="6.75" customHeight="1" x14ac:dyDescent="0.2">
      <c r="A2502" s="78"/>
      <c r="B2502" s="2"/>
      <c r="C2502" s="835"/>
      <c r="D2502" s="594"/>
      <c r="E2502" s="598"/>
      <c r="F2502" s="598"/>
      <c r="G2502" s="598"/>
      <c r="H2502" s="572"/>
      <c r="I2502" s="599"/>
      <c r="J2502" s="600"/>
    </row>
    <row r="2503" spans="1:11" ht="28.5" x14ac:dyDescent="0.2">
      <c r="A2503" s="78" t="s">
        <v>92</v>
      </c>
      <c r="B2503" s="2" t="s">
        <v>2194</v>
      </c>
      <c r="C2503" s="835">
        <v>1</v>
      </c>
      <c r="D2503" s="594" t="s">
        <v>199</v>
      </c>
      <c r="E2503" s="572">
        <v>1092.46</v>
      </c>
      <c r="F2503" s="597">
        <v>78.03</v>
      </c>
      <c r="G2503" s="597">
        <v>234.1</v>
      </c>
      <c r="H2503" s="594">
        <v>156.07</v>
      </c>
      <c r="I2503" s="573">
        <f>+E2503+F2503+G2503+H2503</f>
        <v>1560.66</v>
      </c>
      <c r="J2503" s="574">
        <f>I2503*C2503</f>
        <v>1560.66</v>
      </c>
      <c r="K2503" s="575"/>
    </row>
    <row r="2504" spans="1:11" ht="6.75" customHeight="1" x14ac:dyDescent="0.2">
      <c r="A2504" s="78"/>
      <c r="B2504" s="2"/>
      <c r="C2504" s="835"/>
      <c r="D2504" s="594"/>
      <c r="E2504" s="598"/>
      <c r="F2504" s="598"/>
      <c r="G2504" s="598"/>
      <c r="H2504" s="572"/>
      <c r="I2504" s="599"/>
      <c r="J2504" s="600"/>
    </row>
    <row r="2505" spans="1:11" ht="28.5" x14ac:dyDescent="0.2">
      <c r="A2505" s="78" t="s">
        <v>94</v>
      </c>
      <c r="B2505" s="2" t="s">
        <v>2195</v>
      </c>
      <c r="C2505" s="835">
        <v>2</v>
      </c>
      <c r="D2505" s="594" t="s">
        <v>199</v>
      </c>
      <c r="E2505" s="572">
        <v>1109.82</v>
      </c>
      <c r="F2505" s="597">
        <v>79.27</v>
      </c>
      <c r="G2505" s="597">
        <v>237.82</v>
      </c>
      <c r="H2505" s="594">
        <v>158.55000000000001</v>
      </c>
      <c r="I2505" s="573">
        <f>+E2505+F2505+G2505+H2505</f>
        <v>1585.46</v>
      </c>
      <c r="J2505" s="574">
        <f>I2505*C2505</f>
        <v>3170.92</v>
      </c>
      <c r="K2505" s="575"/>
    </row>
    <row r="2506" spans="1:11" ht="15" customHeight="1" x14ac:dyDescent="0.2">
      <c r="A2506" s="78"/>
      <c r="B2506" s="2"/>
      <c r="C2506" s="835"/>
      <c r="D2506" s="594"/>
      <c r="E2506" s="598"/>
      <c r="F2506" s="598"/>
      <c r="G2506" s="598"/>
      <c r="H2506" s="572"/>
      <c r="I2506" s="599"/>
      <c r="J2506" s="600"/>
    </row>
    <row r="2507" spans="1:11" ht="28.5" x14ac:dyDescent="0.2">
      <c r="A2507" s="78" t="s">
        <v>96</v>
      </c>
      <c r="B2507" s="2" t="s">
        <v>2196</v>
      </c>
      <c r="C2507" s="835">
        <v>1</v>
      </c>
      <c r="D2507" s="594" t="s">
        <v>199</v>
      </c>
      <c r="E2507" s="572">
        <v>983.56</v>
      </c>
      <c r="F2507" s="597">
        <v>70.25</v>
      </c>
      <c r="G2507" s="597">
        <v>210.76</v>
      </c>
      <c r="H2507" s="594">
        <v>140.51</v>
      </c>
      <c r="I2507" s="573">
        <f>+E2507+F2507+G2507+H2507</f>
        <v>1405.08</v>
      </c>
      <c r="J2507" s="574">
        <f>I2507*C2507</f>
        <v>1405.08</v>
      </c>
      <c r="K2507" s="575"/>
    </row>
    <row r="2508" spans="1:11" ht="8.25" customHeight="1" x14ac:dyDescent="0.2">
      <c r="A2508" s="78"/>
      <c r="B2508" s="2"/>
      <c r="C2508" s="835"/>
      <c r="D2508" s="594"/>
      <c r="E2508" s="598"/>
      <c r="F2508" s="598"/>
      <c r="G2508" s="598"/>
      <c r="H2508" s="572"/>
      <c r="I2508" s="599"/>
      <c r="J2508" s="600"/>
    </row>
    <row r="2509" spans="1:11" ht="37.5" customHeight="1" x14ac:dyDescent="0.2">
      <c r="A2509" s="78" t="s">
        <v>99</v>
      </c>
      <c r="B2509" s="2" t="s">
        <v>2197</v>
      </c>
      <c r="C2509" s="835">
        <v>2</v>
      </c>
      <c r="D2509" s="594" t="s">
        <v>199</v>
      </c>
      <c r="E2509" s="572">
        <v>1069.0999999999999</v>
      </c>
      <c r="F2509" s="597">
        <v>76.36</v>
      </c>
      <c r="G2509" s="597">
        <v>229.09</v>
      </c>
      <c r="H2509" s="594">
        <v>152.72999999999999</v>
      </c>
      <c r="I2509" s="573">
        <f>+E2509+F2509+G2509+H2509</f>
        <v>1527.28</v>
      </c>
      <c r="J2509" s="574">
        <f>I2509*C2509</f>
        <v>3054.56</v>
      </c>
      <c r="K2509" s="575"/>
    </row>
    <row r="2510" spans="1:11" ht="15.75" thickBot="1" x14ac:dyDescent="0.3">
      <c r="A2510" s="290"/>
      <c r="B2510" s="32" t="s">
        <v>111</v>
      </c>
      <c r="C2510" s="836"/>
      <c r="D2510" s="601"/>
      <c r="E2510" s="602"/>
      <c r="F2510" s="602"/>
      <c r="G2510" s="602"/>
      <c r="H2510" s="603"/>
      <c r="I2510" s="604"/>
      <c r="J2510" s="604">
        <f>SUM(J2487:J2509)</f>
        <v>22360.19</v>
      </c>
      <c r="K2510" s="577">
        <v>74</v>
      </c>
    </row>
    <row r="2511" spans="1:11" ht="15" thickTop="1" x14ac:dyDescent="0.2">
      <c r="A2511" s="28"/>
      <c r="B2511" s="2"/>
      <c r="C2511" s="835"/>
      <c r="D2511" s="594"/>
      <c r="E2511" s="598"/>
      <c r="F2511" s="598"/>
      <c r="G2511" s="598"/>
      <c r="H2511" s="572"/>
      <c r="I2511" s="599"/>
      <c r="J2511" s="600"/>
    </row>
    <row r="2512" spans="1:11" ht="15" x14ac:dyDescent="0.2">
      <c r="A2512" s="78"/>
      <c r="B2512" s="287" t="s">
        <v>2079</v>
      </c>
      <c r="C2512" s="835"/>
      <c r="D2512" s="594"/>
      <c r="E2512" s="598"/>
      <c r="F2512" s="598"/>
      <c r="G2512" s="598"/>
      <c r="H2512" s="572"/>
      <c r="I2512" s="599"/>
      <c r="J2512" s="627"/>
    </row>
    <row r="2513" spans="1:11" x14ac:dyDescent="0.2">
      <c r="A2513" s="78"/>
      <c r="B2513" s="2"/>
      <c r="C2513" s="835"/>
      <c r="D2513" s="594"/>
      <c r="E2513" s="598"/>
      <c r="F2513" s="598"/>
      <c r="G2513" s="598"/>
      <c r="H2513" s="572"/>
      <c r="I2513" s="599"/>
      <c r="J2513" s="627"/>
    </row>
    <row r="2514" spans="1:11" ht="85.5" x14ac:dyDescent="0.2">
      <c r="A2514" s="78"/>
      <c r="B2514" s="30" t="s">
        <v>2080</v>
      </c>
      <c r="C2514" s="835"/>
      <c r="D2514" s="594"/>
      <c r="E2514" s="598"/>
      <c r="F2514" s="598"/>
      <c r="G2514" s="598"/>
      <c r="H2514" s="572"/>
      <c r="I2514" s="599"/>
      <c r="J2514" s="627"/>
    </row>
    <row r="2515" spans="1:11" x14ac:dyDescent="0.2">
      <c r="A2515" s="78"/>
      <c r="B2515" s="30"/>
      <c r="C2515" s="835"/>
      <c r="D2515" s="594"/>
      <c r="E2515" s="598"/>
      <c r="F2515" s="598"/>
      <c r="G2515" s="598"/>
      <c r="H2515" s="572"/>
      <c r="I2515" s="599"/>
      <c r="J2515" s="627"/>
    </row>
    <row r="2516" spans="1:11" x14ac:dyDescent="0.2">
      <c r="A2516" s="78"/>
      <c r="B2516" s="30" t="s">
        <v>2172</v>
      </c>
      <c r="C2516" s="835"/>
      <c r="D2516" s="594"/>
      <c r="E2516" s="598"/>
      <c r="F2516" s="598"/>
      <c r="G2516" s="598"/>
      <c r="H2516" s="572"/>
      <c r="I2516" s="599"/>
      <c r="J2516" s="627"/>
    </row>
    <row r="2517" spans="1:11" x14ac:dyDescent="0.2">
      <c r="A2517" s="78"/>
      <c r="B2517" s="2"/>
      <c r="C2517" s="835"/>
      <c r="D2517" s="594"/>
      <c r="E2517" s="598"/>
      <c r="F2517" s="598"/>
      <c r="G2517" s="598"/>
      <c r="H2517" s="572"/>
      <c r="I2517" s="599"/>
      <c r="J2517" s="600"/>
    </row>
    <row r="2518" spans="1:11" ht="28.5" x14ac:dyDescent="0.2">
      <c r="A2518" s="78" t="s">
        <v>77</v>
      </c>
      <c r="B2518" s="2" t="s">
        <v>2198</v>
      </c>
      <c r="C2518" s="835">
        <v>3</v>
      </c>
      <c r="D2518" s="594" t="s">
        <v>199</v>
      </c>
      <c r="E2518" s="572">
        <v>1069.0999999999999</v>
      </c>
      <c r="F2518" s="597">
        <v>76.36</v>
      </c>
      <c r="G2518" s="597">
        <v>229.09</v>
      </c>
      <c r="H2518" s="594">
        <v>152.72999999999999</v>
      </c>
      <c r="I2518" s="573">
        <f>+E2518+F2518+G2518+H2518</f>
        <v>1527.28</v>
      </c>
      <c r="J2518" s="574">
        <f>I2518*C2518</f>
        <v>4581.84</v>
      </c>
      <c r="K2518" s="575"/>
    </row>
    <row r="2519" spans="1:11" x14ac:dyDescent="0.2">
      <c r="A2519" s="78"/>
      <c r="B2519" s="2"/>
      <c r="C2519" s="835"/>
      <c r="D2519" s="594"/>
      <c r="E2519" s="598"/>
      <c r="F2519" s="598"/>
      <c r="G2519" s="598"/>
      <c r="H2519" s="572"/>
      <c r="I2519" s="599"/>
      <c r="J2519" s="600"/>
    </row>
    <row r="2520" spans="1:11" ht="28.5" x14ac:dyDescent="0.2">
      <c r="A2520" s="78" t="s">
        <v>78</v>
      </c>
      <c r="B2520" s="2" t="s">
        <v>2199</v>
      </c>
      <c r="C2520" s="835">
        <v>2</v>
      </c>
      <c r="D2520" s="594" t="s">
        <v>199</v>
      </c>
      <c r="E2520" s="572">
        <v>1069.0999999999999</v>
      </c>
      <c r="F2520" s="597">
        <v>76.36</v>
      </c>
      <c r="G2520" s="597">
        <v>229.09</v>
      </c>
      <c r="H2520" s="594">
        <v>152.72999999999999</v>
      </c>
      <c r="I2520" s="573">
        <f>+E2520+F2520+G2520+H2520</f>
        <v>1527.28</v>
      </c>
      <c r="J2520" s="574">
        <f>I2520*C2520</f>
        <v>3054.56</v>
      </c>
      <c r="K2520" s="575"/>
    </row>
    <row r="2521" spans="1:11" x14ac:dyDescent="0.2">
      <c r="A2521" s="78"/>
      <c r="B2521" s="2"/>
      <c r="C2521" s="835"/>
      <c r="D2521" s="594"/>
      <c r="E2521" s="598"/>
      <c r="F2521" s="598"/>
      <c r="G2521" s="598"/>
      <c r="H2521" s="572"/>
      <c r="I2521" s="599"/>
      <c r="J2521" s="600"/>
    </row>
    <row r="2522" spans="1:11" ht="28.5" x14ac:dyDescent="0.2">
      <c r="A2522" s="78" t="s">
        <v>79</v>
      </c>
      <c r="B2522" s="2" t="s">
        <v>2200</v>
      </c>
      <c r="C2522" s="835">
        <v>1</v>
      </c>
      <c r="D2522" s="594" t="s">
        <v>199</v>
      </c>
      <c r="E2522" s="572">
        <v>1127.7</v>
      </c>
      <c r="F2522" s="597">
        <v>80.55</v>
      </c>
      <c r="G2522" s="597">
        <v>241.65</v>
      </c>
      <c r="H2522" s="594">
        <v>161.1</v>
      </c>
      <c r="I2522" s="573">
        <f>+E2522+F2522+G2522+H2522</f>
        <v>1611</v>
      </c>
      <c r="J2522" s="574">
        <f>I2522*C2522</f>
        <v>1611</v>
      </c>
      <c r="K2522" s="575"/>
    </row>
    <row r="2523" spans="1:11" x14ac:dyDescent="0.2">
      <c r="A2523" s="78"/>
      <c r="B2523" s="2"/>
      <c r="C2523" s="835"/>
      <c r="D2523" s="594"/>
      <c r="E2523" s="598"/>
      <c r="F2523" s="598"/>
      <c r="G2523" s="598"/>
      <c r="H2523" s="572"/>
      <c r="I2523" s="599"/>
      <c r="J2523" s="600"/>
    </row>
    <row r="2524" spans="1:11" ht="28.5" x14ac:dyDescent="0.2">
      <c r="A2524" s="78" t="s">
        <v>80</v>
      </c>
      <c r="B2524" s="2" t="s">
        <v>2201</v>
      </c>
      <c r="C2524" s="835">
        <v>1</v>
      </c>
      <c r="D2524" s="594" t="s">
        <v>199</v>
      </c>
      <c r="E2524" s="572">
        <v>1071.76</v>
      </c>
      <c r="F2524" s="597">
        <v>76.55</v>
      </c>
      <c r="G2524" s="597">
        <v>229.66</v>
      </c>
      <c r="H2524" s="594">
        <v>153.11000000000001</v>
      </c>
      <c r="I2524" s="573">
        <f>+E2524+F2524+G2524+H2524</f>
        <v>1531.08</v>
      </c>
      <c r="J2524" s="574">
        <f>I2524*C2524</f>
        <v>1531.08</v>
      </c>
      <c r="K2524" s="575"/>
    </row>
    <row r="2525" spans="1:11" x14ac:dyDescent="0.2">
      <c r="A2525" s="78"/>
      <c r="B2525" s="2"/>
      <c r="C2525" s="835"/>
      <c r="D2525" s="594"/>
      <c r="E2525" s="598"/>
      <c r="F2525" s="598"/>
      <c r="G2525" s="598"/>
      <c r="H2525" s="572"/>
      <c r="I2525" s="599"/>
      <c r="J2525" s="600"/>
    </row>
    <row r="2526" spans="1:11" ht="28.5" x14ac:dyDescent="0.2">
      <c r="A2526" s="78" t="s">
        <v>81</v>
      </c>
      <c r="B2526" s="2" t="s">
        <v>2202</v>
      </c>
      <c r="C2526" s="835">
        <v>2</v>
      </c>
      <c r="D2526" s="594" t="s">
        <v>199</v>
      </c>
      <c r="E2526" s="572">
        <v>1084.81</v>
      </c>
      <c r="F2526" s="597">
        <v>77.489999999999995</v>
      </c>
      <c r="G2526" s="597">
        <v>232.46</v>
      </c>
      <c r="H2526" s="594">
        <v>154.97</v>
      </c>
      <c r="I2526" s="573">
        <f>+E2526+F2526+G2526+H2526</f>
        <v>1549.73</v>
      </c>
      <c r="J2526" s="574">
        <f>I2526*C2526</f>
        <v>3099.46</v>
      </c>
      <c r="K2526" s="575"/>
    </row>
    <row r="2527" spans="1:11" x14ac:dyDescent="0.2">
      <c r="A2527" s="315"/>
      <c r="B2527" s="2"/>
      <c r="C2527" s="835"/>
      <c r="D2527" s="594"/>
      <c r="E2527" s="598"/>
      <c r="F2527" s="598"/>
      <c r="G2527" s="598"/>
      <c r="H2527" s="572"/>
      <c r="I2527" s="599"/>
      <c r="J2527" s="600"/>
    </row>
    <row r="2528" spans="1:11" ht="28.5" x14ac:dyDescent="0.2">
      <c r="A2528" s="78" t="s">
        <v>92</v>
      </c>
      <c r="B2528" s="2" t="s">
        <v>2203</v>
      </c>
      <c r="C2528" s="835">
        <v>4</v>
      </c>
      <c r="D2528" s="594" t="s">
        <v>199</v>
      </c>
      <c r="E2528" s="572">
        <v>1268.8900000000001</v>
      </c>
      <c r="F2528" s="597">
        <v>90.64</v>
      </c>
      <c r="G2528" s="597">
        <v>271.91000000000003</v>
      </c>
      <c r="H2528" s="594">
        <v>181.27</v>
      </c>
      <c r="I2528" s="573">
        <f>+E2528+F2528+G2528+H2528</f>
        <v>1812.71</v>
      </c>
      <c r="J2528" s="574">
        <f>I2528*C2528</f>
        <v>7250.84</v>
      </c>
      <c r="K2528" s="575"/>
    </row>
    <row r="2529" spans="1:11" x14ac:dyDescent="0.2">
      <c r="A2529" s="78"/>
      <c r="B2529" s="2"/>
      <c r="C2529" s="835"/>
      <c r="D2529" s="594"/>
      <c r="E2529" s="598"/>
      <c r="F2529" s="598"/>
      <c r="G2529" s="598"/>
      <c r="H2529" s="572"/>
      <c r="I2529" s="599"/>
      <c r="J2529" s="600"/>
    </row>
    <row r="2530" spans="1:11" x14ac:dyDescent="0.2">
      <c r="A2530" s="78"/>
      <c r="B2530" s="2"/>
      <c r="C2530" s="835"/>
      <c r="D2530" s="594"/>
      <c r="E2530" s="598"/>
      <c r="F2530" s="598"/>
      <c r="G2530" s="598"/>
      <c r="H2530" s="572"/>
      <c r="I2530" s="599"/>
      <c r="J2530" s="600"/>
    </row>
    <row r="2531" spans="1:11" x14ac:dyDescent="0.2">
      <c r="A2531" s="78"/>
      <c r="B2531" s="2"/>
      <c r="C2531" s="835"/>
      <c r="D2531" s="594"/>
      <c r="E2531" s="598"/>
      <c r="F2531" s="598"/>
      <c r="G2531" s="598"/>
      <c r="H2531" s="572"/>
      <c r="I2531" s="599"/>
      <c r="J2531" s="600"/>
    </row>
    <row r="2532" spans="1:11" x14ac:dyDescent="0.2">
      <c r="A2532" s="78"/>
      <c r="B2532" s="2"/>
      <c r="C2532" s="835"/>
      <c r="D2532" s="594"/>
      <c r="E2532" s="598"/>
      <c r="F2532" s="598"/>
      <c r="G2532" s="598"/>
      <c r="H2532" s="572"/>
      <c r="I2532" s="599"/>
      <c r="J2532" s="600"/>
    </row>
    <row r="2533" spans="1:11" ht="6.75" customHeight="1" x14ac:dyDescent="0.2">
      <c r="A2533" s="78"/>
      <c r="B2533" s="2"/>
      <c r="C2533" s="835"/>
      <c r="D2533" s="594"/>
      <c r="E2533" s="598"/>
      <c r="F2533" s="598"/>
      <c r="G2533" s="598"/>
      <c r="H2533" s="572"/>
      <c r="I2533" s="599"/>
      <c r="J2533" s="600"/>
    </row>
    <row r="2534" spans="1:11" ht="6.75" customHeight="1" x14ac:dyDescent="0.2">
      <c r="A2534" s="78"/>
      <c r="B2534" s="2"/>
      <c r="C2534" s="835"/>
      <c r="D2534" s="594"/>
      <c r="E2534" s="598"/>
      <c r="F2534" s="598"/>
      <c r="G2534" s="598"/>
      <c r="H2534" s="572"/>
      <c r="I2534" s="599"/>
      <c r="J2534" s="600"/>
    </row>
    <row r="2535" spans="1:11" ht="9" customHeight="1" x14ac:dyDescent="0.2">
      <c r="A2535" s="78"/>
      <c r="B2535" s="2"/>
      <c r="C2535" s="835"/>
      <c r="D2535" s="594"/>
      <c r="E2535" s="598"/>
      <c r="F2535" s="598"/>
      <c r="G2535" s="598"/>
      <c r="H2535" s="572"/>
      <c r="I2535" s="599"/>
      <c r="J2535" s="600"/>
    </row>
    <row r="2536" spans="1:11" ht="7.5" customHeight="1" x14ac:dyDescent="0.2">
      <c r="A2536" s="78"/>
      <c r="B2536" s="2"/>
      <c r="C2536" s="835"/>
      <c r="D2536" s="594"/>
      <c r="E2536" s="598"/>
      <c r="F2536" s="598"/>
      <c r="G2536" s="598"/>
      <c r="H2536" s="572"/>
      <c r="I2536" s="599"/>
      <c r="J2536" s="600"/>
    </row>
    <row r="2537" spans="1:11" ht="24" customHeight="1" x14ac:dyDescent="0.2">
      <c r="A2537" s="28"/>
      <c r="B2537" s="2"/>
      <c r="C2537" s="835"/>
      <c r="D2537" s="594"/>
      <c r="E2537" s="598"/>
      <c r="F2537" s="598"/>
      <c r="G2537" s="598"/>
      <c r="H2537" s="572"/>
      <c r="I2537" s="599"/>
      <c r="J2537" s="600"/>
    </row>
    <row r="2538" spans="1:11" ht="15.75" thickBot="1" x14ac:dyDescent="0.3">
      <c r="A2538" s="290"/>
      <c r="B2538" s="32" t="s">
        <v>111</v>
      </c>
      <c r="C2538" s="836"/>
      <c r="D2538" s="601"/>
      <c r="E2538" s="602"/>
      <c r="F2538" s="602"/>
      <c r="G2538" s="602"/>
      <c r="H2538" s="603"/>
      <c r="I2538" s="604"/>
      <c r="J2538" s="604">
        <f>SUM(J2515:J2536)</f>
        <v>21128.78</v>
      </c>
      <c r="K2538" s="577">
        <v>75</v>
      </c>
    </row>
    <row r="2539" spans="1:11" ht="15" thickTop="1" x14ac:dyDescent="0.2">
      <c r="A2539" s="28"/>
      <c r="B2539" s="2"/>
      <c r="C2539" s="835"/>
      <c r="D2539" s="594"/>
      <c r="E2539" s="598"/>
      <c r="F2539" s="598"/>
      <c r="G2539" s="598"/>
      <c r="H2539" s="572"/>
      <c r="I2539" s="599"/>
      <c r="J2539" s="600"/>
    </row>
    <row r="2540" spans="1:11" ht="15" x14ac:dyDescent="0.2">
      <c r="A2540" s="78"/>
      <c r="B2540" s="287" t="s">
        <v>2079</v>
      </c>
      <c r="C2540" s="835"/>
      <c r="D2540" s="594"/>
      <c r="E2540" s="598"/>
      <c r="F2540" s="598"/>
      <c r="G2540" s="598"/>
      <c r="H2540" s="572"/>
      <c r="I2540" s="599"/>
      <c r="J2540" s="627"/>
    </row>
    <row r="2541" spans="1:11" x14ac:dyDescent="0.2">
      <c r="A2541" s="78"/>
      <c r="B2541" s="2"/>
      <c r="C2541" s="835"/>
      <c r="D2541" s="594"/>
      <c r="E2541" s="598"/>
      <c r="F2541" s="598"/>
      <c r="G2541" s="598"/>
      <c r="H2541" s="572"/>
      <c r="I2541" s="599"/>
      <c r="J2541" s="627"/>
    </row>
    <row r="2542" spans="1:11" ht="85.5" x14ac:dyDescent="0.2">
      <c r="A2542" s="315"/>
      <c r="B2542" s="30" t="s">
        <v>2080</v>
      </c>
      <c r="C2542" s="835"/>
      <c r="D2542" s="594"/>
      <c r="E2542" s="598"/>
      <c r="F2542" s="598"/>
      <c r="G2542" s="598"/>
      <c r="H2542" s="572"/>
      <c r="I2542" s="599"/>
      <c r="J2542" s="627"/>
    </row>
    <row r="2543" spans="1:11" x14ac:dyDescent="0.2">
      <c r="A2543" s="315"/>
      <c r="B2543" s="30"/>
      <c r="C2543" s="835"/>
      <c r="D2543" s="594"/>
      <c r="E2543" s="598"/>
      <c r="F2543" s="598"/>
      <c r="G2543" s="598"/>
      <c r="H2543" s="572"/>
      <c r="I2543" s="599"/>
      <c r="J2543" s="627"/>
    </row>
    <row r="2544" spans="1:11" x14ac:dyDescent="0.2">
      <c r="A2544" s="78"/>
      <c r="B2544" s="30" t="s">
        <v>2172</v>
      </c>
      <c r="C2544" s="835"/>
      <c r="D2544" s="594"/>
      <c r="E2544" s="598"/>
      <c r="F2544" s="598"/>
      <c r="G2544" s="598"/>
      <c r="H2544" s="572"/>
      <c r="I2544" s="599"/>
      <c r="J2544" s="627"/>
    </row>
    <row r="2545" spans="1:11" x14ac:dyDescent="0.2">
      <c r="A2545" s="28"/>
      <c r="B2545" s="2"/>
      <c r="C2545" s="835"/>
      <c r="D2545" s="594"/>
      <c r="E2545" s="598"/>
      <c r="F2545" s="598"/>
      <c r="G2545" s="598"/>
      <c r="H2545" s="572"/>
      <c r="I2545" s="599"/>
      <c r="J2545" s="600"/>
    </row>
    <row r="2546" spans="1:11" ht="28.5" x14ac:dyDescent="0.2">
      <c r="A2546" s="78" t="s">
        <v>77</v>
      </c>
      <c r="B2546" s="2" t="s">
        <v>2204</v>
      </c>
      <c r="C2546" s="835">
        <v>2</v>
      </c>
      <c r="D2546" s="594" t="s">
        <v>199</v>
      </c>
      <c r="E2546" s="572">
        <v>1130.03</v>
      </c>
      <c r="F2546" s="597">
        <v>80.72</v>
      </c>
      <c r="G2546" s="597">
        <v>242.15</v>
      </c>
      <c r="H2546" s="594">
        <v>161.43</v>
      </c>
      <c r="I2546" s="573">
        <f>+E2546+F2546+G2546+H2546</f>
        <v>1614.33</v>
      </c>
      <c r="J2546" s="574">
        <f>I2546*C2546</f>
        <v>3228.66</v>
      </c>
      <c r="K2546" s="575"/>
    </row>
    <row r="2547" spans="1:11" x14ac:dyDescent="0.2">
      <c r="A2547" s="78"/>
      <c r="B2547" s="2"/>
      <c r="C2547" s="835"/>
      <c r="D2547" s="594"/>
      <c r="E2547" s="598"/>
      <c r="F2547" s="598"/>
      <c r="G2547" s="598"/>
      <c r="H2547" s="572"/>
      <c r="I2547" s="599"/>
      <c r="J2547" s="600"/>
    </row>
    <row r="2548" spans="1:11" ht="28.5" x14ac:dyDescent="0.2">
      <c r="A2548" s="78" t="s">
        <v>78</v>
      </c>
      <c r="B2548" s="2" t="s">
        <v>2205</v>
      </c>
      <c r="C2548" s="835">
        <v>1</v>
      </c>
      <c r="D2548" s="594" t="s">
        <v>199</v>
      </c>
      <c r="E2548" s="572">
        <v>1172.3</v>
      </c>
      <c r="F2548" s="597">
        <v>83.74</v>
      </c>
      <c r="G2548" s="597">
        <v>251.21</v>
      </c>
      <c r="H2548" s="594">
        <v>167.47</v>
      </c>
      <c r="I2548" s="573">
        <f>+E2548+F2548+G2548+H2548</f>
        <v>1674.72</v>
      </c>
      <c r="J2548" s="574">
        <f>I2548*C2548</f>
        <v>1674.72</v>
      </c>
      <c r="K2548" s="575"/>
    </row>
    <row r="2549" spans="1:11" x14ac:dyDescent="0.2">
      <c r="A2549" s="78"/>
      <c r="B2549" s="2"/>
      <c r="C2549" s="835"/>
      <c r="D2549" s="594"/>
      <c r="E2549" s="598"/>
      <c r="F2549" s="598"/>
      <c r="G2549" s="598"/>
      <c r="H2549" s="572"/>
      <c r="I2549" s="599"/>
      <c r="J2549" s="600"/>
    </row>
    <row r="2550" spans="1:11" ht="28.5" x14ac:dyDescent="0.2">
      <c r="A2550" s="78" t="s">
        <v>79</v>
      </c>
      <c r="B2550" s="2" t="s">
        <v>2206</v>
      </c>
      <c r="C2550" s="835">
        <v>2</v>
      </c>
      <c r="D2550" s="594" t="s">
        <v>199</v>
      </c>
      <c r="E2550" s="572">
        <v>1044.4000000000001</v>
      </c>
      <c r="F2550" s="597">
        <v>74.599999999999994</v>
      </c>
      <c r="G2550" s="597">
        <v>223.8</v>
      </c>
      <c r="H2550" s="594">
        <v>149.19999999999999</v>
      </c>
      <c r="I2550" s="573">
        <f>+E2550+F2550+G2550+H2550</f>
        <v>1492</v>
      </c>
      <c r="J2550" s="574">
        <f>I2550*C2550</f>
        <v>2984</v>
      </c>
      <c r="K2550" s="575"/>
    </row>
    <row r="2551" spans="1:11" x14ac:dyDescent="0.2">
      <c r="A2551" s="78"/>
      <c r="B2551" s="2"/>
      <c r="C2551" s="835"/>
      <c r="D2551" s="594"/>
      <c r="E2551" s="598"/>
      <c r="F2551" s="598"/>
      <c r="G2551" s="598"/>
      <c r="H2551" s="572"/>
      <c r="I2551" s="599"/>
      <c r="J2551" s="600"/>
    </row>
    <row r="2552" spans="1:11" ht="28.5" x14ac:dyDescent="0.2">
      <c r="A2552" s="78" t="s">
        <v>80</v>
      </c>
      <c r="B2552" s="2" t="s">
        <v>2207</v>
      </c>
      <c r="C2552" s="835">
        <v>1</v>
      </c>
      <c r="D2552" s="594" t="s">
        <v>199</v>
      </c>
      <c r="E2552" s="572">
        <v>1188.01</v>
      </c>
      <c r="F2552" s="597">
        <v>84.86</v>
      </c>
      <c r="G2552" s="597">
        <v>254.57</v>
      </c>
      <c r="H2552" s="594">
        <v>169.72</v>
      </c>
      <c r="I2552" s="573">
        <f>+E2552+F2552+G2552+H2552</f>
        <v>1697.16</v>
      </c>
      <c r="J2552" s="574">
        <f>I2552*C2552</f>
        <v>1697.16</v>
      </c>
      <c r="K2552" s="575"/>
    </row>
    <row r="2553" spans="1:11" x14ac:dyDescent="0.2">
      <c r="A2553" s="78"/>
      <c r="B2553" s="2"/>
      <c r="C2553" s="835"/>
      <c r="D2553" s="594"/>
      <c r="E2553" s="598"/>
      <c r="F2553" s="598"/>
      <c r="G2553" s="598"/>
      <c r="H2553" s="572"/>
      <c r="I2553" s="599"/>
      <c r="J2553" s="600"/>
    </row>
    <row r="2554" spans="1:11" ht="42.75" x14ac:dyDescent="0.2">
      <c r="A2554" s="78" t="s">
        <v>81</v>
      </c>
      <c r="B2554" s="2" t="s">
        <v>2208</v>
      </c>
      <c r="C2554" s="835">
        <v>8</v>
      </c>
      <c r="D2554" s="594" t="s">
        <v>199</v>
      </c>
      <c r="E2554" s="572">
        <v>1253.68</v>
      </c>
      <c r="F2554" s="597">
        <v>89.55</v>
      </c>
      <c r="G2554" s="597">
        <v>268.64999999999998</v>
      </c>
      <c r="H2554" s="594">
        <v>179.1</v>
      </c>
      <c r="I2554" s="573">
        <f>+E2554+F2554+G2554+H2554</f>
        <v>1790.98</v>
      </c>
      <c r="J2554" s="574">
        <f>I2554*C2554</f>
        <v>14327.84</v>
      </c>
      <c r="K2554" s="575"/>
    </row>
    <row r="2555" spans="1:11" x14ac:dyDescent="0.2">
      <c r="A2555" s="78"/>
      <c r="B2555" s="2"/>
      <c r="C2555" s="835"/>
      <c r="D2555" s="594"/>
      <c r="E2555" s="598"/>
      <c r="F2555" s="598"/>
      <c r="G2555" s="598"/>
      <c r="H2555" s="572"/>
      <c r="I2555" s="599"/>
      <c r="J2555" s="600"/>
    </row>
    <row r="2556" spans="1:11" ht="28.5" x14ac:dyDescent="0.2">
      <c r="A2556" s="78" t="s">
        <v>92</v>
      </c>
      <c r="B2556" s="2" t="s">
        <v>2209</v>
      </c>
      <c r="C2556" s="835">
        <v>2</v>
      </c>
      <c r="D2556" s="594" t="s">
        <v>199</v>
      </c>
      <c r="E2556" s="572">
        <v>1265.3499999999999</v>
      </c>
      <c r="F2556" s="597">
        <v>90.38</v>
      </c>
      <c r="G2556" s="597">
        <v>271.14999999999998</v>
      </c>
      <c r="H2556" s="594">
        <v>180.76</v>
      </c>
      <c r="I2556" s="573">
        <f>+E2556+F2556+G2556+H2556</f>
        <v>1807.64</v>
      </c>
      <c r="J2556" s="574">
        <f>I2556*C2556</f>
        <v>3615.28</v>
      </c>
      <c r="K2556" s="575"/>
    </row>
    <row r="2557" spans="1:11" ht="8.25" customHeight="1" x14ac:dyDescent="0.2">
      <c r="A2557" s="78"/>
      <c r="B2557" s="2"/>
      <c r="C2557" s="835"/>
      <c r="D2557" s="594"/>
      <c r="E2557" s="598"/>
      <c r="F2557" s="598"/>
      <c r="G2557" s="598"/>
      <c r="H2557" s="572"/>
      <c r="I2557" s="599"/>
      <c r="J2557" s="600"/>
    </row>
    <row r="2558" spans="1:11" ht="28.5" x14ac:dyDescent="0.2">
      <c r="A2558" s="78" t="s">
        <v>94</v>
      </c>
      <c r="B2558" s="2" t="s">
        <v>2210</v>
      </c>
      <c r="C2558" s="835">
        <v>2</v>
      </c>
      <c r="D2558" s="594" t="s">
        <v>199</v>
      </c>
      <c r="E2558" s="572">
        <v>1265.3499999999999</v>
      </c>
      <c r="F2558" s="597">
        <v>90.38</v>
      </c>
      <c r="G2558" s="597">
        <v>271.14999999999998</v>
      </c>
      <c r="H2558" s="594">
        <v>180.76</v>
      </c>
      <c r="I2558" s="573">
        <f>+E2558+F2558+G2558+H2558</f>
        <v>1807.64</v>
      </c>
      <c r="J2558" s="574">
        <f>I2558*C2558</f>
        <v>3615.28</v>
      </c>
      <c r="K2558" s="575"/>
    </row>
    <row r="2559" spans="1:11" ht="7.5" customHeight="1" x14ac:dyDescent="0.2">
      <c r="A2559" s="78"/>
      <c r="B2559" s="2"/>
      <c r="C2559" s="835"/>
      <c r="D2559" s="594"/>
      <c r="E2559" s="598"/>
      <c r="F2559" s="598"/>
      <c r="G2559" s="598"/>
      <c r="H2559" s="572"/>
      <c r="I2559" s="599"/>
      <c r="J2559" s="600"/>
    </row>
    <row r="2560" spans="1:11" ht="28.5" x14ac:dyDescent="0.2">
      <c r="A2560" s="78" t="s">
        <v>96</v>
      </c>
      <c r="B2560" s="2" t="s">
        <v>2211</v>
      </c>
      <c r="C2560" s="835">
        <v>2</v>
      </c>
      <c r="D2560" s="594" t="s">
        <v>199</v>
      </c>
      <c r="E2560" s="572">
        <v>1273.28</v>
      </c>
      <c r="F2560" s="597">
        <v>90.95</v>
      </c>
      <c r="G2560" s="597">
        <v>272.85000000000002</v>
      </c>
      <c r="H2560" s="594">
        <v>181.9</v>
      </c>
      <c r="I2560" s="573">
        <f>+E2560+F2560+G2560+H2560</f>
        <v>1818.98</v>
      </c>
      <c r="J2560" s="574">
        <f>I2560*C2560</f>
        <v>3637.96</v>
      </c>
      <c r="K2560" s="575"/>
    </row>
    <row r="2561" spans="1:11" ht="6.75" customHeight="1" x14ac:dyDescent="0.2">
      <c r="A2561" s="78"/>
      <c r="B2561" s="2"/>
      <c r="C2561" s="835"/>
      <c r="D2561" s="594"/>
      <c r="E2561" s="598"/>
      <c r="F2561" s="598"/>
      <c r="G2561" s="598"/>
      <c r="H2561" s="572"/>
      <c r="I2561" s="599"/>
      <c r="J2561" s="627"/>
    </row>
    <row r="2562" spans="1:11" ht="21" customHeight="1" x14ac:dyDescent="0.2">
      <c r="A2562" s="78"/>
      <c r="B2562" s="2"/>
      <c r="C2562" s="835"/>
      <c r="D2562" s="594"/>
      <c r="E2562" s="598"/>
      <c r="F2562" s="598"/>
      <c r="G2562" s="598"/>
      <c r="H2562" s="572"/>
      <c r="I2562" s="599"/>
      <c r="J2562" s="627"/>
    </row>
    <row r="2563" spans="1:11" ht="15.75" thickBot="1" x14ac:dyDescent="0.3">
      <c r="A2563" s="290"/>
      <c r="B2563" s="32" t="s">
        <v>111</v>
      </c>
      <c r="C2563" s="836"/>
      <c r="D2563" s="601"/>
      <c r="E2563" s="602"/>
      <c r="F2563" s="602"/>
      <c r="G2563" s="602"/>
      <c r="H2563" s="603"/>
      <c r="I2563" s="604"/>
      <c r="J2563" s="604">
        <f>SUM(J2540:J2561)</f>
        <v>34780.9</v>
      </c>
      <c r="K2563" s="577">
        <v>76</v>
      </c>
    </row>
    <row r="2564" spans="1:11" ht="15" thickTop="1" x14ac:dyDescent="0.2">
      <c r="A2564" s="28"/>
      <c r="B2564" s="2"/>
      <c r="C2564" s="835"/>
      <c r="D2564" s="594"/>
      <c r="E2564" s="598"/>
      <c r="F2564" s="598"/>
      <c r="G2564" s="598"/>
      <c r="H2564" s="572"/>
      <c r="I2564" s="599"/>
      <c r="J2564" s="600"/>
    </row>
    <row r="2565" spans="1:11" ht="15" x14ac:dyDescent="0.2">
      <c r="A2565" s="78"/>
      <c r="B2565" s="287" t="s">
        <v>2079</v>
      </c>
      <c r="C2565" s="835"/>
      <c r="D2565" s="594"/>
      <c r="E2565" s="598"/>
      <c r="F2565" s="598"/>
      <c r="G2565" s="598"/>
      <c r="H2565" s="572"/>
      <c r="I2565" s="599"/>
      <c r="J2565" s="627"/>
    </row>
    <row r="2566" spans="1:11" x14ac:dyDescent="0.2">
      <c r="A2566" s="78"/>
      <c r="B2566" s="2"/>
      <c r="C2566" s="835"/>
      <c r="D2566" s="594"/>
      <c r="E2566" s="598"/>
      <c r="F2566" s="598"/>
      <c r="G2566" s="598"/>
      <c r="H2566" s="572"/>
      <c r="I2566" s="599"/>
      <c r="J2566" s="627"/>
    </row>
    <row r="2567" spans="1:11" ht="85.5" x14ac:dyDescent="0.2">
      <c r="A2567" s="78"/>
      <c r="B2567" s="30" t="s">
        <v>2080</v>
      </c>
      <c r="C2567" s="835"/>
      <c r="D2567" s="594"/>
      <c r="E2567" s="598"/>
      <c r="F2567" s="598"/>
      <c r="G2567" s="598"/>
      <c r="H2567" s="572"/>
      <c r="I2567" s="599"/>
      <c r="J2567" s="627"/>
    </row>
    <row r="2568" spans="1:11" x14ac:dyDescent="0.2">
      <c r="A2568" s="78"/>
      <c r="B2568" s="30"/>
      <c r="C2568" s="835"/>
      <c r="D2568" s="594"/>
      <c r="E2568" s="598"/>
      <c r="F2568" s="598"/>
      <c r="G2568" s="598"/>
      <c r="H2568" s="572"/>
      <c r="I2568" s="599"/>
      <c r="J2568" s="627"/>
    </row>
    <row r="2569" spans="1:11" x14ac:dyDescent="0.2">
      <c r="A2569" s="78"/>
      <c r="B2569" s="30" t="s">
        <v>2172</v>
      </c>
      <c r="C2569" s="835"/>
      <c r="D2569" s="594"/>
      <c r="E2569" s="598"/>
      <c r="F2569" s="598"/>
      <c r="G2569" s="598"/>
      <c r="H2569" s="572"/>
      <c r="I2569" s="599"/>
      <c r="J2569" s="627"/>
    </row>
    <row r="2570" spans="1:11" x14ac:dyDescent="0.2">
      <c r="A2570" s="78"/>
      <c r="B2570" s="2"/>
      <c r="C2570" s="835"/>
      <c r="D2570" s="594"/>
      <c r="E2570" s="598"/>
      <c r="F2570" s="598"/>
      <c r="G2570" s="598"/>
      <c r="H2570" s="572"/>
      <c r="I2570" s="599"/>
      <c r="J2570" s="600"/>
    </row>
    <row r="2571" spans="1:11" ht="28.5" x14ac:dyDescent="0.2">
      <c r="A2571" s="78" t="s">
        <v>77</v>
      </c>
      <c r="B2571" s="2" t="s">
        <v>2212</v>
      </c>
      <c r="C2571" s="835">
        <v>2</v>
      </c>
      <c r="D2571" s="594" t="s">
        <v>199</v>
      </c>
      <c r="E2571" s="572">
        <v>1115.8599999999999</v>
      </c>
      <c r="F2571" s="597">
        <v>79.7</v>
      </c>
      <c r="G2571" s="597">
        <v>239.11</v>
      </c>
      <c r="H2571" s="594">
        <v>159.41</v>
      </c>
      <c r="I2571" s="573">
        <f>+E2571+F2571+G2571+H2571</f>
        <v>1594.08</v>
      </c>
      <c r="J2571" s="574">
        <f>I2571*C2571</f>
        <v>3188.16</v>
      </c>
      <c r="K2571" s="575"/>
    </row>
    <row r="2572" spans="1:11" x14ac:dyDescent="0.2">
      <c r="A2572" s="78"/>
      <c r="B2572" s="2"/>
      <c r="C2572" s="835"/>
      <c r="D2572" s="594"/>
      <c r="E2572" s="598"/>
      <c r="F2572" s="598"/>
      <c r="G2572" s="598"/>
      <c r="H2572" s="572"/>
      <c r="I2572" s="599"/>
      <c r="J2572" s="600"/>
    </row>
    <row r="2573" spans="1:11" ht="28.5" x14ac:dyDescent="0.2">
      <c r="A2573" s="78" t="s">
        <v>78</v>
      </c>
      <c r="B2573" s="2" t="s">
        <v>2213</v>
      </c>
      <c r="C2573" s="835">
        <v>2</v>
      </c>
      <c r="D2573" s="594" t="s">
        <v>199</v>
      </c>
      <c r="E2573" s="572">
        <v>1303.08</v>
      </c>
      <c r="F2573" s="597">
        <v>93.08</v>
      </c>
      <c r="G2573" s="597">
        <v>279.23</v>
      </c>
      <c r="H2573" s="594">
        <v>186.15</v>
      </c>
      <c r="I2573" s="573">
        <f>+E2573+F2573+G2573+H2573</f>
        <v>1861.54</v>
      </c>
      <c r="J2573" s="574">
        <f>I2573*C2573</f>
        <v>3723.08</v>
      </c>
      <c r="K2573" s="575"/>
    </row>
    <row r="2574" spans="1:11" x14ac:dyDescent="0.2">
      <c r="A2574" s="78"/>
      <c r="B2574" s="2"/>
      <c r="C2574" s="835"/>
      <c r="D2574" s="594"/>
      <c r="E2574" s="598"/>
      <c r="F2574" s="598"/>
      <c r="G2574" s="598"/>
      <c r="H2574" s="572"/>
      <c r="I2574" s="599"/>
      <c r="J2574" s="600"/>
    </row>
    <row r="2575" spans="1:11" ht="28.5" x14ac:dyDescent="0.2">
      <c r="A2575" s="78" t="s">
        <v>79</v>
      </c>
      <c r="B2575" s="2" t="s">
        <v>2214</v>
      </c>
      <c r="C2575" s="835">
        <v>2</v>
      </c>
      <c r="D2575" s="594" t="s">
        <v>199</v>
      </c>
      <c r="E2575" s="572">
        <v>1241.76</v>
      </c>
      <c r="F2575" s="597">
        <v>88.7</v>
      </c>
      <c r="G2575" s="597">
        <v>266.08999999999997</v>
      </c>
      <c r="H2575" s="594">
        <v>177.39</v>
      </c>
      <c r="I2575" s="573">
        <f>+E2575+F2575+G2575+H2575</f>
        <v>1773.94</v>
      </c>
      <c r="J2575" s="574">
        <f>I2575*C2575</f>
        <v>3547.88</v>
      </c>
      <c r="K2575" s="575"/>
    </row>
    <row r="2576" spans="1:11" x14ac:dyDescent="0.2">
      <c r="A2576" s="78"/>
      <c r="B2576" s="2"/>
      <c r="C2576" s="835"/>
      <c r="D2576" s="594"/>
      <c r="E2576" s="598"/>
      <c r="F2576" s="598"/>
      <c r="G2576" s="598"/>
      <c r="H2576" s="572"/>
      <c r="I2576" s="599"/>
      <c r="J2576" s="600"/>
    </row>
    <row r="2577" spans="1:11" ht="28.5" x14ac:dyDescent="0.2">
      <c r="A2577" s="78" t="s">
        <v>80</v>
      </c>
      <c r="B2577" s="2" t="s">
        <v>2215</v>
      </c>
      <c r="C2577" s="835">
        <v>1</v>
      </c>
      <c r="D2577" s="594" t="s">
        <v>199</v>
      </c>
      <c r="E2577" s="572">
        <v>1115.8599999999999</v>
      </c>
      <c r="F2577" s="597">
        <v>79.7</v>
      </c>
      <c r="G2577" s="597">
        <v>239.11</v>
      </c>
      <c r="H2577" s="594">
        <v>159.41</v>
      </c>
      <c r="I2577" s="573">
        <f>+E2577+F2577+G2577+H2577</f>
        <v>1594.08</v>
      </c>
      <c r="J2577" s="574">
        <f>I2577*C2577</f>
        <v>1594.08</v>
      </c>
      <c r="K2577" s="575"/>
    </row>
    <row r="2578" spans="1:11" x14ac:dyDescent="0.2">
      <c r="A2578" s="78"/>
      <c r="B2578" s="2"/>
      <c r="C2578" s="835"/>
      <c r="D2578" s="594"/>
      <c r="E2578" s="598"/>
      <c r="F2578" s="598"/>
      <c r="G2578" s="598"/>
      <c r="H2578" s="572"/>
      <c r="I2578" s="599"/>
      <c r="J2578" s="600"/>
    </row>
    <row r="2579" spans="1:11" ht="28.5" x14ac:dyDescent="0.2">
      <c r="A2579" s="78" t="s">
        <v>81</v>
      </c>
      <c r="B2579" s="2" t="s">
        <v>2216</v>
      </c>
      <c r="C2579" s="835">
        <v>2</v>
      </c>
      <c r="D2579" s="594" t="s">
        <v>199</v>
      </c>
      <c r="E2579" s="572">
        <v>1150.52</v>
      </c>
      <c r="F2579" s="597">
        <v>82.18</v>
      </c>
      <c r="G2579" s="597">
        <v>246.54</v>
      </c>
      <c r="H2579" s="594">
        <v>164.36</v>
      </c>
      <c r="I2579" s="573">
        <f>+E2579+F2579+G2579+H2579</f>
        <v>1643.6</v>
      </c>
      <c r="J2579" s="574">
        <f>I2579*C2579</f>
        <v>3287.2</v>
      </c>
      <c r="K2579" s="575"/>
    </row>
    <row r="2580" spans="1:11" x14ac:dyDescent="0.2">
      <c r="A2580" s="78"/>
      <c r="B2580" s="2"/>
      <c r="C2580" s="835"/>
      <c r="D2580" s="594"/>
      <c r="E2580" s="598"/>
      <c r="F2580" s="598"/>
      <c r="G2580" s="598"/>
      <c r="H2580" s="572"/>
      <c r="I2580" s="599"/>
      <c r="J2580" s="600"/>
    </row>
    <row r="2581" spans="1:11" ht="28.5" x14ac:dyDescent="0.2">
      <c r="A2581" s="78" t="s">
        <v>92</v>
      </c>
      <c r="B2581" s="2" t="s">
        <v>2217</v>
      </c>
      <c r="C2581" s="835">
        <v>2</v>
      </c>
      <c r="D2581" s="594" t="s">
        <v>199</v>
      </c>
      <c r="E2581" s="572">
        <v>1419.2</v>
      </c>
      <c r="F2581" s="597">
        <v>101.37</v>
      </c>
      <c r="G2581" s="597">
        <v>304.12</v>
      </c>
      <c r="H2581" s="594">
        <v>202.74</v>
      </c>
      <c r="I2581" s="573">
        <f>+E2581+F2581+G2581+H2581</f>
        <v>2027.43</v>
      </c>
      <c r="J2581" s="574">
        <f>I2581*C2581</f>
        <v>4054.86</v>
      </c>
      <c r="K2581" s="575"/>
    </row>
    <row r="2582" spans="1:11" x14ac:dyDescent="0.2">
      <c r="A2582" s="78"/>
      <c r="B2582" s="2"/>
      <c r="C2582" s="835"/>
      <c r="D2582" s="594"/>
      <c r="E2582" s="598"/>
      <c r="F2582" s="598"/>
      <c r="G2582" s="598"/>
      <c r="H2582" s="572"/>
      <c r="I2582" s="599"/>
      <c r="J2582" s="600"/>
    </row>
    <row r="2583" spans="1:11" ht="28.5" x14ac:dyDescent="0.2">
      <c r="A2583" s="78" t="s">
        <v>94</v>
      </c>
      <c r="B2583" s="2" t="s">
        <v>2218</v>
      </c>
      <c r="C2583" s="835">
        <v>2</v>
      </c>
      <c r="D2583" s="594" t="s">
        <v>199</v>
      </c>
      <c r="E2583" s="572">
        <v>1419.2</v>
      </c>
      <c r="F2583" s="597">
        <v>101.37</v>
      </c>
      <c r="G2583" s="597">
        <v>304.12</v>
      </c>
      <c r="H2583" s="594">
        <v>202.74</v>
      </c>
      <c r="I2583" s="573">
        <f>+E2583+F2583+G2583+H2583</f>
        <v>2027.43</v>
      </c>
      <c r="J2583" s="574">
        <f>I2583*C2583</f>
        <v>4054.86</v>
      </c>
      <c r="K2583" s="575"/>
    </row>
    <row r="2584" spans="1:11" x14ac:dyDescent="0.2">
      <c r="A2584" s="78"/>
      <c r="B2584" s="2"/>
      <c r="C2584" s="835"/>
      <c r="D2584" s="594"/>
      <c r="E2584" s="598"/>
      <c r="F2584" s="598"/>
      <c r="G2584" s="598"/>
      <c r="H2584" s="572"/>
      <c r="I2584" s="599"/>
      <c r="J2584" s="600"/>
    </row>
    <row r="2585" spans="1:11" ht="28.5" x14ac:dyDescent="0.2">
      <c r="A2585" s="78" t="s">
        <v>96</v>
      </c>
      <c r="B2585" s="2" t="s">
        <v>2219</v>
      </c>
      <c r="C2585" s="835">
        <v>2</v>
      </c>
      <c r="D2585" s="594" t="s">
        <v>199</v>
      </c>
      <c r="E2585" s="572">
        <v>1436.03</v>
      </c>
      <c r="F2585" s="597">
        <v>102.57</v>
      </c>
      <c r="G2585" s="597">
        <v>307.72000000000003</v>
      </c>
      <c r="H2585" s="594">
        <v>205.15</v>
      </c>
      <c r="I2585" s="573">
        <f>+E2585+F2585+G2585+H2585</f>
        <v>2051.4699999999998</v>
      </c>
      <c r="J2585" s="574">
        <f>I2585*C2585</f>
        <v>4102.9399999999996</v>
      </c>
      <c r="K2585" s="575"/>
    </row>
    <row r="2586" spans="1:11" ht="8.25" customHeight="1" x14ac:dyDescent="0.2">
      <c r="A2586" s="78"/>
      <c r="B2586" s="2"/>
      <c r="C2586" s="835"/>
      <c r="D2586" s="594"/>
      <c r="E2586" s="598"/>
      <c r="F2586" s="598"/>
      <c r="G2586" s="598"/>
      <c r="H2586" s="572"/>
      <c r="I2586" s="599"/>
      <c r="J2586" s="627"/>
    </row>
    <row r="2587" spans="1:11" ht="8.25" customHeight="1" x14ac:dyDescent="0.2">
      <c r="A2587" s="78"/>
      <c r="B2587" s="2"/>
      <c r="C2587" s="835"/>
      <c r="D2587" s="594"/>
      <c r="E2587" s="598"/>
      <c r="F2587" s="598"/>
      <c r="G2587" s="598"/>
      <c r="H2587" s="572"/>
      <c r="I2587" s="599"/>
      <c r="J2587" s="627"/>
    </row>
    <row r="2588" spans="1:11" ht="5.25" customHeight="1" x14ac:dyDescent="0.2">
      <c r="A2588" s="28"/>
      <c r="B2588" s="2"/>
      <c r="C2588" s="835"/>
      <c r="D2588" s="594"/>
      <c r="E2588" s="598"/>
      <c r="F2588" s="598"/>
      <c r="G2588" s="598"/>
      <c r="H2588" s="572"/>
      <c r="I2588" s="599"/>
      <c r="J2588" s="627"/>
    </row>
    <row r="2589" spans="1:11" ht="15.75" thickBot="1" x14ac:dyDescent="0.3">
      <c r="A2589" s="290"/>
      <c r="B2589" s="32" t="s">
        <v>111</v>
      </c>
      <c r="C2589" s="836"/>
      <c r="D2589" s="601"/>
      <c r="E2589" s="602"/>
      <c r="F2589" s="602"/>
      <c r="G2589" s="602"/>
      <c r="H2589" s="603"/>
      <c r="I2589" s="604"/>
      <c r="J2589" s="604">
        <f>SUM(J2566:J2587)</f>
        <v>27553.06</v>
      </c>
      <c r="K2589" s="577">
        <v>77</v>
      </c>
    </row>
    <row r="2590" spans="1:11" ht="15" thickTop="1" x14ac:dyDescent="0.2">
      <c r="A2590" s="28"/>
      <c r="B2590" s="2"/>
      <c r="C2590" s="835"/>
      <c r="D2590" s="594"/>
      <c r="E2590" s="598"/>
      <c r="F2590" s="598"/>
      <c r="G2590" s="598"/>
      <c r="H2590" s="572"/>
      <c r="I2590" s="599"/>
      <c r="J2590" s="600"/>
    </row>
    <row r="2591" spans="1:11" ht="15" x14ac:dyDescent="0.2">
      <c r="A2591" s="78"/>
      <c r="B2591" s="287" t="s">
        <v>2079</v>
      </c>
      <c r="C2591" s="835"/>
      <c r="D2591" s="594"/>
      <c r="E2591" s="598"/>
      <c r="F2591" s="598"/>
      <c r="G2591" s="598"/>
      <c r="H2591" s="572"/>
      <c r="I2591" s="599"/>
      <c r="J2591" s="627"/>
    </row>
    <row r="2592" spans="1:11" x14ac:dyDescent="0.2">
      <c r="A2592" s="78"/>
      <c r="B2592" s="2"/>
      <c r="C2592" s="835"/>
      <c r="D2592" s="594"/>
      <c r="E2592" s="598"/>
      <c r="F2592" s="598"/>
      <c r="G2592" s="598"/>
      <c r="H2592" s="572"/>
      <c r="I2592" s="599"/>
      <c r="J2592" s="627"/>
    </row>
    <row r="2593" spans="1:11" ht="85.5" x14ac:dyDescent="0.2">
      <c r="A2593" s="315"/>
      <c r="B2593" s="30" t="s">
        <v>2080</v>
      </c>
      <c r="C2593" s="835"/>
      <c r="D2593" s="594"/>
      <c r="E2593" s="598"/>
      <c r="F2593" s="598"/>
      <c r="G2593" s="598"/>
      <c r="H2593" s="572"/>
      <c r="I2593" s="599"/>
      <c r="J2593" s="627"/>
    </row>
    <row r="2594" spans="1:11" x14ac:dyDescent="0.2">
      <c r="A2594" s="315"/>
      <c r="B2594" s="30"/>
      <c r="C2594" s="835"/>
      <c r="D2594" s="594"/>
      <c r="E2594" s="598"/>
      <c r="F2594" s="598"/>
      <c r="G2594" s="598"/>
      <c r="H2594" s="572"/>
      <c r="I2594" s="599"/>
      <c r="J2594" s="627"/>
    </row>
    <row r="2595" spans="1:11" x14ac:dyDescent="0.2">
      <c r="A2595" s="78"/>
      <c r="B2595" s="30" t="s">
        <v>2172</v>
      </c>
      <c r="C2595" s="835"/>
      <c r="D2595" s="594"/>
      <c r="E2595" s="598"/>
      <c r="F2595" s="598"/>
      <c r="G2595" s="598"/>
      <c r="H2595" s="572"/>
      <c r="I2595" s="599"/>
      <c r="J2595" s="627"/>
    </row>
    <row r="2596" spans="1:11" x14ac:dyDescent="0.2">
      <c r="A2596" s="28"/>
      <c r="B2596" s="2"/>
      <c r="C2596" s="835"/>
      <c r="D2596" s="594"/>
      <c r="E2596" s="598"/>
      <c r="F2596" s="598"/>
      <c r="G2596" s="598"/>
      <c r="H2596" s="572"/>
      <c r="I2596" s="599"/>
      <c r="J2596" s="600"/>
    </row>
    <row r="2597" spans="1:11" ht="28.5" x14ac:dyDescent="0.2">
      <c r="A2597" s="41" t="s">
        <v>77</v>
      </c>
      <c r="B2597" s="2" t="s">
        <v>2220</v>
      </c>
      <c r="C2597" s="835">
        <v>1</v>
      </c>
      <c r="D2597" s="594" t="s">
        <v>199</v>
      </c>
      <c r="E2597" s="572">
        <v>1401.92</v>
      </c>
      <c r="F2597" s="597">
        <v>100.14</v>
      </c>
      <c r="G2597" s="597">
        <v>300.41000000000003</v>
      </c>
      <c r="H2597" s="594">
        <v>200.27</v>
      </c>
      <c r="I2597" s="573">
        <f>+E2597+F2597+G2597+H2597</f>
        <v>2002.74</v>
      </c>
      <c r="J2597" s="574">
        <f>I2597*C2597</f>
        <v>2002.74</v>
      </c>
      <c r="K2597" s="575"/>
    </row>
    <row r="2598" spans="1:11" x14ac:dyDescent="0.2">
      <c r="A2598" s="28"/>
      <c r="B2598" s="2"/>
      <c r="C2598" s="835"/>
      <c r="D2598" s="594"/>
      <c r="E2598" s="598"/>
      <c r="F2598" s="598"/>
      <c r="G2598" s="598"/>
      <c r="H2598" s="572"/>
      <c r="I2598" s="599"/>
      <c r="J2598" s="600"/>
    </row>
    <row r="2599" spans="1:11" ht="28.5" x14ac:dyDescent="0.2">
      <c r="A2599" s="41" t="s">
        <v>78</v>
      </c>
      <c r="B2599" s="2" t="s">
        <v>2221</v>
      </c>
      <c r="C2599" s="835">
        <v>2</v>
      </c>
      <c r="D2599" s="594" t="s">
        <v>199</v>
      </c>
      <c r="E2599" s="572">
        <v>1480.93</v>
      </c>
      <c r="F2599" s="597">
        <v>105.78</v>
      </c>
      <c r="G2599" s="597">
        <v>317.33999999999997</v>
      </c>
      <c r="H2599" s="594">
        <v>211.56</v>
      </c>
      <c r="I2599" s="573">
        <f>+E2599+F2599+G2599+H2599</f>
        <v>2115.61</v>
      </c>
      <c r="J2599" s="574">
        <f>I2599*C2599</f>
        <v>4231.22</v>
      </c>
      <c r="K2599" s="575"/>
    </row>
    <row r="2600" spans="1:11" x14ac:dyDescent="0.2">
      <c r="A2600" s="28"/>
      <c r="B2600" s="2"/>
      <c r="C2600" s="835"/>
      <c r="D2600" s="594"/>
      <c r="E2600" s="598"/>
      <c r="F2600" s="598"/>
      <c r="G2600" s="598"/>
      <c r="H2600" s="572"/>
      <c r="I2600" s="599"/>
      <c r="J2600" s="600"/>
    </row>
    <row r="2601" spans="1:11" ht="28.5" x14ac:dyDescent="0.2">
      <c r="A2601" s="41" t="s">
        <v>79</v>
      </c>
      <c r="B2601" s="2" t="s">
        <v>2222</v>
      </c>
      <c r="C2601" s="835">
        <v>2</v>
      </c>
      <c r="D2601" s="594" t="s">
        <v>199</v>
      </c>
      <c r="E2601" s="572">
        <v>1517.16</v>
      </c>
      <c r="F2601" s="597">
        <v>108.37</v>
      </c>
      <c r="G2601" s="597">
        <v>325.11</v>
      </c>
      <c r="H2601" s="594">
        <v>216.74</v>
      </c>
      <c r="I2601" s="573">
        <f>+E2601+F2601+G2601+H2601</f>
        <v>2167.38</v>
      </c>
      <c r="J2601" s="574">
        <f>I2601*C2601</f>
        <v>4334.76</v>
      </c>
      <c r="K2601" s="575"/>
    </row>
    <row r="2602" spans="1:11" x14ac:dyDescent="0.2">
      <c r="A2602" s="28"/>
      <c r="B2602" s="2"/>
      <c r="C2602" s="835"/>
      <c r="D2602" s="594"/>
      <c r="E2602" s="598"/>
      <c r="F2602" s="598"/>
      <c r="G2602" s="598"/>
      <c r="H2602" s="572"/>
      <c r="I2602" s="599"/>
      <c r="J2602" s="600"/>
    </row>
    <row r="2603" spans="1:11" ht="28.5" x14ac:dyDescent="0.2">
      <c r="A2603" s="41" t="s">
        <v>80</v>
      </c>
      <c r="B2603" s="2" t="s">
        <v>2223</v>
      </c>
      <c r="C2603" s="835">
        <v>4</v>
      </c>
      <c r="D2603" s="594" t="s">
        <v>199</v>
      </c>
      <c r="E2603" s="572">
        <v>1376.88</v>
      </c>
      <c r="F2603" s="597">
        <v>98.35</v>
      </c>
      <c r="G2603" s="597">
        <v>295.05</v>
      </c>
      <c r="H2603" s="594">
        <v>196.7</v>
      </c>
      <c r="I2603" s="573">
        <f>+E2603+F2603+G2603+H2603</f>
        <v>1966.98</v>
      </c>
      <c r="J2603" s="574">
        <f>I2603*C2603</f>
        <v>7867.92</v>
      </c>
      <c r="K2603" s="575"/>
    </row>
    <row r="2604" spans="1:11" x14ac:dyDescent="0.2">
      <c r="A2604" s="28"/>
      <c r="B2604" s="2"/>
      <c r="C2604" s="835"/>
      <c r="D2604" s="594"/>
      <c r="E2604" s="598"/>
      <c r="F2604" s="598"/>
      <c r="G2604" s="598"/>
      <c r="H2604" s="572"/>
      <c r="I2604" s="599"/>
      <c r="J2604" s="600"/>
    </row>
    <row r="2605" spans="1:11" ht="28.5" x14ac:dyDescent="0.2">
      <c r="A2605" s="41" t="s">
        <v>81</v>
      </c>
      <c r="B2605" s="2" t="s">
        <v>2224</v>
      </c>
      <c r="C2605" s="835">
        <v>4</v>
      </c>
      <c r="D2605" s="594" t="s">
        <v>199</v>
      </c>
      <c r="E2605" s="572">
        <v>1508.28</v>
      </c>
      <c r="F2605" s="597">
        <v>107.73</v>
      </c>
      <c r="G2605" s="597">
        <v>323.2</v>
      </c>
      <c r="H2605" s="594">
        <v>215.47</v>
      </c>
      <c r="I2605" s="573">
        <f>+E2605+F2605+G2605+H2605</f>
        <v>2154.6799999999998</v>
      </c>
      <c r="J2605" s="574">
        <f>I2605*C2605</f>
        <v>8618.7199999999993</v>
      </c>
      <c r="K2605" s="575"/>
    </row>
    <row r="2606" spans="1:11" x14ac:dyDescent="0.2">
      <c r="A2606" s="28"/>
      <c r="B2606" s="2"/>
      <c r="C2606" s="835"/>
      <c r="D2606" s="594"/>
      <c r="E2606" s="598"/>
      <c r="F2606" s="598"/>
      <c r="G2606" s="598"/>
      <c r="H2606" s="572"/>
      <c r="I2606" s="599"/>
      <c r="J2606" s="600"/>
    </row>
    <row r="2607" spans="1:11" x14ac:dyDescent="0.2">
      <c r="A2607" s="28"/>
      <c r="B2607" s="30" t="s">
        <v>2225</v>
      </c>
      <c r="C2607" s="835"/>
      <c r="D2607" s="594"/>
      <c r="E2607" s="598"/>
      <c r="F2607" s="598"/>
      <c r="G2607" s="598"/>
      <c r="H2607" s="572"/>
      <c r="I2607" s="599"/>
      <c r="J2607" s="600"/>
    </row>
    <row r="2608" spans="1:11" x14ac:dyDescent="0.2">
      <c r="A2608" s="28"/>
      <c r="B2608" s="2"/>
      <c r="C2608" s="835"/>
      <c r="D2608" s="594"/>
      <c r="E2608" s="598"/>
      <c r="F2608" s="598"/>
      <c r="G2608" s="598"/>
      <c r="H2608" s="572"/>
      <c r="I2608" s="599"/>
      <c r="J2608" s="600"/>
    </row>
    <row r="2609" spans="1:11" ht="28.5" x14ac:dyDescent="0.2">
      <c r="A2609" s="78" t="s">
        <v>92</v>
      </c>
      <c r="B2609" s="2" t="s">
        <v>2226</v>
      </c>
      <c r="C2609" s="835">
        <v>1</v>
      </c>
      <c r="D2609" s="594" t="s">
        <v>199</v>
      </c>
      <c r="E2609" s="572">
        <v>1909.21</v>
      </c>
      <c r="F2609" s="597">
        <v>136.37</v>
      </c>
      <c r="G2609" s="597">
        <v>409.12</v>
      </c>
      <c r="H2609" s="594">
        <v>272.74</v>
      </c>
      <c r="I2609" s="573">
        <f>+E2609+F2609+G2609+H2609</f>
        <v>2727.44</v>
      </c>
      <c r="J2609" s="574">
        <f>I2609*C2609</f>
        <v>2727.44</v>
      </c>
      <c r="K2609" s="575"/>
    </row>
    <row r="2610" spans="1:11" ht="8.25" customHeight="1" x14ac:dyDescent="0.2">
      <c r="A2610" s="78"/>
      <c r="B2610" s="2"/>
      <c r="C2610" s="835"/>
      <c r="D2610" s="594"/>
      <c r="E2610" s="598"/>
      <c r="F2610" s="598"/>
      <c r="G2610" s="598"/>
      <c r="H2610" s="572"/>
      <c r="I2610" s="599"/>
      <c r="J2610" s="600"/>
    </row>
    <row r="2611" spans="1:11" ht="28.5" x14ac:dyDescent="0.2">
      <c r="A2611" s="78" t="s">
        <v>94</v>
      </c>
      <c r="B2611" s="2" t="s">
        <v>2227</v>
      </c>
      <c r="C2611" s="835">
        <v>2</v>
      </c>
      <c r="D2611" s="594" t="s">
        <v>199</v>
      </c>
      <c r="E2611" s="572">
        <v>2080.09</v>
      </c>
      <c r="F2611" s="597">
        <v>148.58000000000001</v>
      </c>
      <c r="G2611" s="597">
        <v>445.73</v>
      </c>
      <c r="H2611" s="594">
        <v>297.16000000000003</v>
      </c>
      <c r="I2611" s="573">
        <f>+E2611+F2611+G2611+H2611</f>
        <v>2971.56</v>
      </c>
      <c r="J2611" s="574">
        <f>I2611*C2611</f>
        <v>5943.12</v>
      </c>
      <c r="K2611" s="575"/>
    </row>
    <row r="2612" spans="1:11" ht="5.25" customHeight="1" x14ac:dyDescent="0.2">
      <c r="A2612" s="78"/>
      <c r="B2612" s="2"/>
      <c r="C2612" s="835"/>
      <c r="D2612" s="594"/>
      <c r="E2612" s="598"/>
      <c r="F2612" s="598"/>
      <c r="G2612" s="598"/>
      <c r="H2612" s="572"/>
      <c r="I2612" s="599"/>
      <c r="J2612" s="600"/>
    </row>
    <row r="2613" spans="1:11" ht="28.5" x14ac:dyDescent="0.2">
      <c r="A2613" s="78" t="s">
        <v>96</v>
      </c>
      <c r="B2613" s="2" t="s">
        <v>2228</v>
      </c>
      <c r="C2613" s="835">
        <v>2</v>
      </c>
      <c r="D2613" s="594" t="s">
        <v>199</v>
      </c>
      <c r="E2613" s="572">
        <v>2122.8200000000002</v>
      </c>
      <c r="F2613" s="597">
        <v>151.63</v>
      </c>
      <c r="G2613" s="597">
        <v>454.89</v>
      </c>
      <c r="H2613" s="594">
        <v>303.26</v>
      </c>
      <c r="I2613" s="573">
        <f>+E2613+F2613+G2613+H2613</f>
        <v>3032.6</v>
      </c>
      <c r="J2613" s="574">
        <f>I2613*C2613</f>
        <v>6065.2</v>
      </c>
      <c r="K2613" s="575"/>
    </row>
    <row r="2614" spans="1:11" x14ac:dyDescent="0.2">
      <c r="A2614" s="78"/>
      <c r="B2614" s="2"/>
      <c r="C2614" s="835"/>
      <c r="D2614" s="594"/>
      <c r="E2614" s="598"/>
      <c r="F2614" s="598"/>
      <c r="G2614" s="598"/>
      <c r="H2614" s="572"/>
      <c r="I2614" s="599"/>
      <c r="J2614" s="627"/>
    </row>
    <row r="2615" spans="1:11" ht="15.75" thickBot="1" x14ac:dyDescent="0.3">
      <c r="A2615" s="290"/>
      <c r="B2615" s="32" t="s">
        <v>111</v>
      </c>
      <c r="C2615" s="836"/>
      <c r="D2615" s="601"/>
      <c r="E2615" s="602"/>
      <c r="F2615" s="602"/>
      <c r="G2615" s="602"/>
      <c r="H2615" s="603"/>
      <c r="I2615" s="604"/>
      <c r="J2615" s="604">
        <f>SUM(J2592:J2613)</f>
        <v>41791.120000000003</v>
      </c>
      <c r="K2615" s="577">
        <v>78</v>
      </c>
    </row>
    <row r="2616" spans="1:11" ht="15" thickTop="1" x14ac:dyDescent="0.2">
      <c r="A2616" s="28"/>
      <c r="B2616" s="2"/>
      <c r="C2616" s="835"/>
      <c r="D2616" s="594"/>
      <c r="E2616" s="598"/>
      <c r="F2616" s="598"/>
      <c r="G2616" s="598"/>
      <c r="H2616" s="572"/>
      <c r="I2616" s="599"/>
      <c r="J2616" s="600"/>
    </row>
    <row r="2617" spans="1:11" ht="15" x14ac:dyDescent="0.2">
      <c r="A2617" s="78"/>
      <c r="B2617" s="287" t="s">
        <v>2079</v>
      </c>
      <c r="C2617" s="835"/>
      <c r="D2617" s="594"/>
      <c r="E2617" s="598"/>
      <c r="F2617" s="598"/>
      <c r="G2617" s="598"/>
      <c r="H2617" s="572"/>
      <c r="I2617" s="599"/>
      <c r="J2617" s="627"/>
    </row>
    <row r="2618" spans="1:11" x14ac:dyDescent="0.2">
      <c r="A2618" s="78"/>
      <c r="B2618" s="2"/>
      <c r="C2618" s="835"/>
      <c r="D2618" s="594"/>
      <c r="E2618" s="598"/>
      <c r="F2618" s="598"/>
      <c r="G2618" s="598"/>
      <c r="H2618" s="572"/>
      <c r="I2618" s="599"/>
      <c r="J2618" s="627"/>
    </row>
    <row r="2619" spans="1:11" ht="85.5" x14ac:dyDescent="0.2">
      <c r="A2619" s="78"/>
      <c r="B2619" s="30" t="s">
        <v>2080</v>
      </c>
      <c r="C2619" s="835"/>
      <c r="D2619" s="594"/>
      <c r="E2619" s="598"/>
      <c r="F2619" s="598"/>
      <c r="G2619" s="598"/>
      <c r="H2619" s="572"/>
      <c r="I2619" s="599"/>
      <c r="J2619" s="627"/>
    </row>
    <row r="2620" spans="1:11" x14ac:dyDescent="0.2">
      <c r="A2620" s="78"/>
      <c r="B2620" s="30"/>
      <c r="C2620" s="835"/>
      <c r="D2620" s="594"/>
      <c r="E2620" s="598"/>
      <c r="F2620" s="598"/>
      <c r="G2620" s="598"/>
      <c r="H2620" s="572"/>
      <c r="I2620" s="599"/>
      <c r="J2620" s="627"/>
    </row>
    <row r="2621" spans="1:11" x14ac:dyDescent="0.2">
      <c r="A2621" s="78"/>
      <c r="B2621" s="30" t="s">
        <v>2229</v>
      </c>
      <c r="C2621" s="835"/>
      <c r="D2621" s="594"/>
      <c r="E2621" s="598"/>
      <c r="F2621" s="598"/>
      <c r="G2621" s="598"/>
      <c r="H2621" s="572"/>
      <c r="I2621" s="599"/>
      <c r="J2621" s="627"/>
    </row>
    <row r="2622" spans="1:11" x14ac:dyDescent="0.2">
      <c r="A2622" s="78"/>
      <c r="B2622" s="2"/>
      <c r="C2622" s="835"/>
      <c r="D2622" s="594"/>
      <c r="E2622" s="598"/>
      <c r="F2622" s="598"/>
      <c r="G2622" s="598"/>
      <c r="H2622" s="572"/>
      <c r="I2622" s="599"/>
      <c r="J2622" s="600"/>
    </row>
    <row r="2623" spans="1:11" ht="28.5" x14ac:dyDescent="0.2">
      <c r="A2623" s="78" t="s">
        <v>77</v>
      </c>
      <c r="B2623" s="2" t="s">
        <v>2230</v>
      </c>
      <c r="C2623" s="835">
        <v>1</v>
      </c>
      <c r="D2623" s="594" t="s">
        <v>199</v>
      </c>
      <c r="E2623" s="572">
        <v>3164.98</v>
      </c>
      <c r="F2623" s="597">
        <v>226.07</v>
      </c>
      <c r="G2623" s="597">
        <v>678.21</v>
      </c>
      <c r="H2623" s="594">
        <v>452.14</v>
      </c>
      <c r="I2623" s="573">
        <f>+E2623+F2623+G2623+H2623</f>
        <v>4521.3999999999996</v>
      </c>
      <c r="J2623" s="574">
        <f>I2623*C2623</f>
        <v>4521.3999999999996</v>
      </c>
      <c r="K2623" s="575"/>
    </row>
    <row r="2624" spans="1:11" x14ac:dyDescent="0.2">
      <c r="A2624" s="78"/>
      <c r="B2624" s="2"/>
      <c r="C2624" s="835"/>
      <c r="D2624" s="594"/>
      <c r="E2624" s="598"/>
      <c r="F2624" s="598"/>
      <c r="G2624" s="598"/>
      <c r="H2624" s="572"/>
      <c r="I2624" s="599"/>
      <c r="J2624" s="600"/>
    </row>
    <row r="2625" spans="1:11" ht="28.5" x14ac:dyDescent="0.2">
      <c r="A2625" s="78" t="s">
        <v>78</v>
      </c>
      <c r="B2625" s="2" t="s">
        <v>2231</v>
      </c>
      <c r="C2625" s="835">
        <v>1</v>
      </c>
      <c r="D2625" s="594" t="s">
        <v>199</v>
      </c>
      <c r="E2625" s="572">
        <v>3207.7</v>
      </c>
      <c r="F2625" s="597">
        <v>229.12</v>
      </c>
      <c r="G2625" s="597">
        <v>687.36</v>
      </c>
      <c r="H2625" s="594">
        <v>458.24</v>
      </c>
      <c r="I2625" s="573">
        <f>+E2625+F2625+G2625+H2625</f>
        <v>4582.42</v>
      </c>
      <c r="J2625" s="574">
        <f>I2625*C2625</f>
        <v>4582.42</v>
      </c>
      <c r="K2625" s="575"/>
    </row>
    <row r="2626" spans="1:11" x14ac:dyDescent="0.2">
      <c r="A2626" s="78"/>
      <c r="B2626" s="2"/>
      <c r="C2626" s="835"/>
      <c r="D2626" s="594"/>
      <c r="E2626" s="598"/>
      <c r="F2626" s="598"/>
      <c r="G2626" s="598"/>
      <c r="H2626" s="572"/>
      <c r="I2626" s="599"/>
      <c r="J2626" s="600"/>
    </row>
    <row r="2627" spans="1:11" ht="28.5" x14ac:dyDescent="0.2">
      <c r="A2627" s="78" t="s">
        <v>79</v>
      </c>
      <c r="B2627" s="2" t="s">
        <v>2232</v>
      </c>
      <c r="C2627" s="835">
        <v>2</v>
      </c>
      <c r="D2627" s="594" t="s">
        <v>199</v>
      </c>
      <c r="E2627" s="572">
        <v>3515.17</v>
      </c>
      <c r="F2627" s="597">
        <v>251.08</v>
      </c>
      <c r="G2627" s="597">
        <v>753.25</v>
      </c>
      <c r="H2627" s="594">
        <v>502.17</v>
      </c>
      <c r="I2627" s="573">
        <f>+E2627+F2627+G2627+H2627</f>
        <v>5021.67</v>
      </c>
      <c r="J2627" s="574">
        <f>I2627*C2627</f>
        <v>10043.34</v>
      </c>
      <c r="K2627" s="575"/>
    </row>
    <row r="2628" spans="1:11" x14ac:dyDescent="0.2">
      <c r="A2628" s="78"/>
      <c r="B2628" s="2"/>
      <c r="C2628" s="835"/>
      <c r="D2628" s="594"/>
      <c r="E2628" s="598"/>
      <c r="F2628" s="598"/>
      <c r="G2628" s="598"/>
      <c r="H2628" s="572"/>
      <c r="I2628" s="599"/>
      <c r="J2628" s="600"/>
    </row>
    <row r="2629" spans="1:11" ht="28.5" x14ac:dyDescent="0.2">
      <c r="A2629" s="78" t="s">
        <v>80</v>
      </c>
      <c r="B2629" s="2" t="s">
        <v>2233</v>
      </c>
      <c r="C2629" s="835">
        <v>1</v>
      </c>
      <c r="D2629" s="594" t="s">
        <v>199</v>
      </c>
      <c r="E2629" s="572">
        <v>5196.91</v>
      </c>
      <c r="F2629" s="597">
        <v>371.21</v>
      </c>
      <c r="G2629" s="597">
        <v>1113.6199999999999</v>
      </c>
      <c r="H2629" s="594">
        <v>742.42</v>
      </c>
      <c r="I2629" s="573">
        <f>+E2629+F2629+G2629+H2629</f>
        <v>7424.16</v>
      </c>
      <c r="J2629" s="574">
        <f>I2629*C2629</f>
        <v>7424.16</v>
      </c>
      <c r="K2629" s="575"/>
    </row>
    <row r="2630" spans="1:11" x14ac:dyDescent="0.2">
      <c r="A2630" s="28"/>
      <c r="B2630" s="2"/>
      <c r="C2630" s="835"/>
      <c r="D2630" s="594"/>
      <c r="E2630" s="598"/>
      <c r="F2630" s="598"/>
      <c r="G2630" s="598"/>
      <c r="H2630" s="572"/>
      <c r="I2630" s="599"/>
      <c r="J2630" s="600"/>
    </row>
    <row r="2631" spans="1:11" ht="28.5" x14ac:dyDescent="0.2">
      <c r="A2631" s="41" t="s">
        <v>81</v>
      </c>
      <c r="B2631" s="2" t="s">
        <v>2234</v>
      </c>
      <c r="C2631" s="835">
        <v>1</v>
      </c>
      <c r="D2631" s="594" t="s">
        <v>199</v>
      </c>
      <c r="E2631" s="572">
        <v>7435.28</v>
      </c>
      <c r="F2631" s="597">
        <v>531.09</v>
      </c>
      <c r="G2631" s="597">
        <v>1593.27</v>
      </c>
      <c r="H2631" s="594">
        <v>1062.18</v>
      </c>
      <c r="I2631" s="573">
        <f>+E2631+F2631+G2631+H2631</f>
        <v>10621.82</v>
      </c>
      <c r="J2631" s="574">
        <f>I2631*C2631</f>
        <v>10621.82</v>
      </c>
      <c r="K2631" s="575"/>
    </row>
    <row r="2632" spans="1:11" x14ac:dyDescent="0.2">
      <c r="A2632" s="41"/>
      <c r="B2632" s="2"/>
      <c r="C2632" s="835"/>
      <c r="D2632" s="594"/>
      <c r="E2632" s="598"/>
      <c r="F2632" s="598"/>
      <c r="G2632" s="598"/>
      <c r="H2632" s="572"/>
      <c r="I2632" s="599"/>
      <c r="J2632" s="600"/>
    </row>
    <row r="2633" spans="1:11" ht="28.5" x14ac:dyDescent="0.2">
      <c r="A2633" s="41" t="s">
        <v>92</v>
      </c>
      <c r="B2633" s="2" t="s">
        <v>2235</v>
      </c>
      <c r="C2633" s="835">
        <v>1</v>
      </c>
      <c r="D2633" s="594" t="s">
        <v>199</v>
      </c>
      <c r="E2633" s="572">
        <v>13804.87</v>
      </c>
      <c r="F2633" s="597">
        <v>986.06</v>
      </c>
      <c r="G2633" s="597">
        <v>2958.19</v>
      </c>
      <c r="H2633" s="594">
        <v>1972.12</v>
      </c>
      <c r="I2633" s="573">
        <f>+E2633+F2633+G2633+H2633</f>
        <v>19721.240000000002</v>
      </c>
      <c r="J2633" s="574">
        <f>I2633*C2633</f>
        <v>19721.240000000002</v>
      </c>
      <c r="K2633" s="575"/>
    </row>
    <row r="2634" spans="1:11" x14ac:dyDescent="0.2">
      <c r="A2634" s="28"/>
      <c r="B2634" s="2"/>
      <c r="C2634" s="835"/>
      <c r="D2634" s="594"/>
      <c r="E2634" s="598"/>
      <c r="F2634" s="598"/>
      <c r="G2634" s="598"/>
      <c r="H2634" s="572"/>
      <c r="I2634" s="599"/>
      <c r="J2634" s="600"/>
    </row>
    <row r="2635" spans="1:11" ht="28.5" x14ac:dyDescent="0.2">
      <c r="A2635" s="41" t="s">
        <v>94</v>
      </c>
      <c r="B2635" s="2" t="s">
        <v>2236</v>
      </c>
      <c r="C2635" s="835">
        <v>1</v>
      </c>
      <c r="D2635" s="594" t="s">
        <v>199</v>
      </c>
      <c r="E2635" s="572">
        <v>20089.02</v>
      </c>
      <c r="F2635" s="597">
        <v>1434.93</v>
      </c>
      <c r="G2635" s="597">
        <v>4304.79</v>
      </c>
      <c r="H2635" s="594">
        <v>2869.86</v>
      </c>
      <c r="I2635" s="573">
        <f>+E2635+F2635+G2635+H2635</f>
        <v>28698.6</v>
      </c>
      <c r="J2635" s="574">
        <f>I2635*C2635</f>
        <v>28698.6</v>
      </c>
      <c r="K2635" s="575"/>
    </row>
    <row r="2636" spans="1:11" x14ac:dyDescent="0.2">
      <c r="A2636" s="41"/>
      <c r="B2636" s="2"/>
      <c r="C2636" s="835"/>
      <c r="D2636" s="594"/>
      <c r="E2636" s="598"/>
      <c r="F2636" s="598"/>
      <c r="G2636" s="598"/>
      <c r="H2636" s="572"/>
      <c r="I2636" s="599"/>
      <c r="J2636" s="600"/>
    </row>
    <row r="2637" spans="1:11" ht="8.25" customHeight="1" x14ac:dyDescent="0.2">
      <c r="A2637" s="41"/>
      <c r="B2637" s="2"/>
      <c r="C2637" s="835"/>
      <c r="D2637" s="594"/>
      <c r="E2637" s="598"/>
      <c r="F2637" s="598"/>
      <c r="G2637" s="598"/>
      <c r="H2637" s="572"/>
      <c r="I2637" s="599"/>
      <c r="J2637" s="600"/>
    </row>
    <row r="2638" spans="1:11" ht="8.25" customHeight="1" x14ac:dyDescent="0.2">
      <c r="A2638" s="41"/>
      <c r="B2638" s="2"/>
      <c r="C2638" s="835"/>
      <c r="D2638" s="594"/>
      <c r="E2638" s="598"/>
      <c r="F2638" s="598"/>
      <c r="G2638" s="598"/>
      <c r="H2638" s="572"/>
      <c r="I2638" s="599"/>
      <c r="J2638" s="600"/>
    </row>
    <row r="2639" spans="1:11" ht="8.25" customHeight="1" x14ac:dyDescent="0.2">
      <c r="A2639" s="41"/>
      <c r="B2639" s="2"/>
      <c r="C2639" s="835"/>
      <c r="D2639" s="594"/>
      <c r="E2639" s="598"/>
      <c r="F2639" s="598"/>
      <c r="G2639" s="598"/>
      <c r="H2639" s="572"/>
      <c r="I2639" s="599"/>
      <c r="J2639" s="600"/>
    </row>
    <row r="2640" spans="1:11" ht="8.25" customHeight="1" x14ac:dyDescent="0.2">
      <c r="A2640" s="41"/>
      <c r="B2640" s="2"/>
      <c r="C2640" s="835"/>
      <c r="D2640" s="594"/>
      <c r="E2640" s="598"/>
      <c r="F2640" s="598"/>
      <c r="G2640" s="598"/>
      <c r="H2640" s="572"/>
      <c r="I2640" s="599"/>
      <c r="J2640" s="600"/>
    </row>
    <row r="2641" spans="1:11" ht="24.75" customHeight="1" x14ac:dyDescent="0.2">
      <c r="A2641" s="28"/>
      <c r="B2641" s="2"/>
      <c r="C2641" s="835"/>
      <c r="D2641" s="594"/>
      <c r="E2641" s="598"/>
      <c r="F2641" s="598"/>
      <c r="G2641" s="598"/>
      <c r="H2641" s="572"/>
      <c r="I2641" s="599"/>
      <c r="J2641" s="600"/>
    </row>
    <row r="2642" spans="1:11" ht="15.75" thickBot="1" x14ac:dyDescent="0.3">
      <c r="A2642" s="290"/>
      <c r="B2642" s="32" t="s">
        <v>111</v>
      </c>
      <c r="C2642" s="836"/>
      <c r="D2642" s="601"/>
      <c r="E2642" s="602"/>
      <c r="F2642" s="602"/>
      <c r="G2642" s="602"/>
      <c r="H2642" s="603"/>
      <c r="I2642" s="604"/>
      <c r="J2642" s="604">
        <f>SUM(J2619:J2640)</f>
        <v>85612.98</v>
      </c>
      <c r="K2642" s="577">
        <v>79</v>
      </c>
    </row>
    <row r="2643" spans="1:11" ht="15" thickTop="1" x14ac:dyDescent="0.2">
      <c r="A2643" s="28"/>
      <c r="B2643" s="2"/>
      <c r="C2643" s="835"/>
      <c r="D2643" s="594"/>
      <c r="E2643" s="598"/>
      <c r="F2643" s="598"/>
      <c r="G2643" s="598"/>
      <c r="H2643" s="572"/>
      <c r="I2643" s="599"/>
      <c r="J2643" s="600"/>
    </row>
    <row r="2644" spans="1:11" ht="15" x14ac:dyDescent="0.2">
      <c r="A2644" s="78"/>
      <c r="B2644" s="287" t="s">
        <v>2079</v>
      </c>
      <c r="C2644" s="835"/>
      <c r="D2644" s="594"/>
      <c r="E2644" s="598"/>
      <c r="F2644" s="598"/>
      <c r="G2644" s="598"/>
      <c r="H2644" s="572"/>
      <c r="I2644" s="599"/>
      <c r="J2644" s="627"/>
    </row>
    <row r="2645" spans="1:11" x14ac:dyDescent="0.2">
      <c r="A2645" s="78"/>
      <c r="B2645" s="2"/>
      <c r="C2645" s="835"/>
      <c r="D2645" s="594"/>
      <c r="E2645" s="598"/>
      <c r="F2645" s="598"/>
      <c r="G2645" s="598"/>
      <c r="H2645" s="572"/>
      <c r="I2645" s="599"/>
      <c r="J2645" s="627"/>
    </row>
    <row r="2646" spans="1:11" ht="70.150000000000006" customHeight="1" x14ac:dyDescent="0.2">
      <c r="A2646" s="315"/>
      <c r="B2646" s="30" t="s">
        <v>3790</v>
      </c>
      <c r="C2646" s="835"/>
      <c r="D2646" s="594"/>
      <c r="E2646" s="598"/>
      <c r="F2646" s="598"/>
      <c r="G2646" s="598"/>
      <c r="H2646" s="572"/>
      <c r="I2646" s="599"/>
      <c r="J2646" s="627"/>
    </row>
    <row r="2647" spans="1:11" x14ac:dyDescent="0.2">
      <c r="A2647" s="315"/>
      <c r="B2647" s="30"/>
      <c r="C2647" s="835"/>
      <c r="D2647" s="594"/>
      <c r="E2647" s="598"/>
      <c r="F2647" s="598"/>
      <c r="G2647" s="598"/>
      <c r="H2647" s="572"/>
      <c r="I2647" s="599"/>
      <c r="J2647" s="627"/>
    </row>
    <row r="2648" spans="1:11" x14ac:dyDescent="0.2">
      <c r="A2648" s="28"/>
      <c r="B2648" s="30" t="s">
        <v>2237</v>
      </c>
      <c r="C2648" s="835"/>
      <c r="D2648" s="594"/>
      <c r="E2648" s="598"/>
      <c r="F2648" s="598"/>
      <c r="G2648" s="598"/>
      <c r="H2648" s="572"/>
      <c r="I2648" s="599"/>
      <c r="J2648" s="600"/>
    </row>
    <row r="2649" spans="1:11" x14ac:dyDescent="0.2">
      <c r="A2649" s="28"/>
      <c r="B2649" s="2"/>
      <c r="C2649" s="835"/>
      <c r="D2649" s="594"/>
      <c r="E2649" s="598"/>
      <c r="F2649" s="598"/>
      <c r="G2649" s="598"/>
      <c r="H2649" s="572"/>
      <c r="I2649" s="599"/>
      <c r="J2649" s="600"/>
    </row>
    <row r="2650" spans="1:11" ht="28.5" x14ac:dyDescent="0.2">
      <c r="A2650" s="41" t="s">
        <v>77</v>
      </c>
      <c r="B2650" s="2" t="s">
        <v>2238</v>
      </c>
      <c r="C2650" s="835">
        <v>2</v>
      </c>
      <c r="D2650" s="594" t="s">
        <v>199</v>
      </c>
      <c r="E2650" s="572">
        <v>1336.99</v>
      </c>
      <c r="F2650" s="597">
        <v>95.5</v>
      </c>
      <c r="G2650" s="597">
        <v>286.5</v>
      </c>
      <c r="H2650" s="594">
        <v>191</v>
      </c>
      <c r="I2650" s="573">
        <f>+E2650+F2650+G2650+H2650</f>
        <v>1909.99</v>
      </c>
      <c r="J2650" s="574">
        <f>I2650*C2650</f>
        <v>3819.98</v>
      </c>
      <c r="K2650" s="575"/>
    </row>
    <row r="2651" spans="1:11" x14ac:dyDescent="0.2">
      <c r="A2651" s="28"/>
      <c r="B2651" s="2"/>
      <c r="C2651" s="835"/>
      <c r="D2651" s="594"/>
      <c r="E2651" s="598"/>
      <c r="F2651" s="598"/>
      <c r="G2651" s="598"/>
      <c r="H2651" s="572"/>
      <c r="I2651" s="599"/>
      <c r="J2651" s="600"/>
    </row>
    <row r="2652" spans="1:11" ht="28.5" x14ac:dyDescent="0.2">
      <c r="A2652" s="41" t="s">
        <v>78</v>
      </c>
      <c r="B2652" s="2" t="s">
        <v>2239</v>
      </c>
      <c r="C2652" s="835">
        <v>1</v>
      </c>
      <c r="D2652" s="594" t="s">
        <v>199</v>
      </c>
      <c r="E2652" s="572">
        <v>1336.99</v>
      </c>
      <c r="F2652" s="597">
        <v>95.5</v>
      </c>
      <c r="G2652" s="597">
        <v>286.5</v>
      </c>
      <c r="H2652" s="594">
        <v>191</v>
      </c>
      <c r="I2652" s="573">
        <f>+E2652+F2652+G2652+H2652</f>
        <v>1909.99</v>
      </c>
      <c r="J2652" s="574">
        <f>I2652*C2652</f>
        <v>1909.99</v>
      </c>
      <c r="K2652" s="575"/>
    </row>
    <row r="2653" spans="1:11" x14ac:dyDescent="0.2">
      <c r="A2653" s="28"/>
      <c r="B2653" s="2"/>
      <c r="C2653" s="835"/>
      <c r="D2653" s="594"/>
      <c r="E2653" s="598"/>
      <c r="F2653" s="598"/>
      <c r="G2653" s="598"/>
      <c r="H2653" s="572"/>
      <c r="I2653" s="599"/>
      <c r="J2653" s="600"/>
    </row>
    <row r="2654" spans="1:11" ht="28.5" x14ac:dyDescent="0.2">
      <c r="A2654" s="41" t="s">
        <v>79</v>
      </c>
      <c r="B2654" s="2" t="s">
        <v>2240</v>
      </c>
      <c r="C2654" s="835">
        <v>1</v>
      </c>
      <c r="D2654" s="594" t="s">
        <v>199</v>
      </c>
      <c r="E2654" s="572">
        <v>1593.32</v>
      </c>
      <c r="F2654" s="597">
        <v>113.81</v>
      </c>
      <c r="G2654" s="597">
        <v>341.42</v>
      </c>
      <c r="H2654" s="594">
        <v>227.62</v>
      </c>
      <c r="I2654" s="573">
        <f>+E2654+F2654+G2654+H2654</f>
        <v>2276.17</v>
      </c>
      <c r="J2654" s="574">
        <f>I2654*C2654</f>
        <v>2276.17</v>
      </c>
      <c r="K2654" s="575"/>
    </row>
    <row r="2655" spans="1:11" x14ac:dyDescent="0.2">
      <c r="A2655" s="28"/>
      <c r="B2655" s="2"/>
      <c r="C2655" s="835"/>
      <c r="D2655" s="594"/>
      <c r="E2655" s="598"/>
      <c r="F2655" s="598"/>
      <c r="G2655" s="598"/>
      <c r="H2655" s="572"/>
      <c r="I2655" s="599"/>
      <c r="J2655" s="600"/>
    </row>
    <row r="2656" spans="1:11" ht="28.5" x14ac:dyDescent="0.2">
      <c r="A2656" s="41" t="s">
        <v>80</v>
      </c>
      <c r="B2656" s="2" t="s">
        <v>2241</v>
      </c>
      <c r="C2656" s="835">
        <v>1</v>
      </c>
      <c r="D2656" s="594" t="s">
        <v>199</v>
      </c>
      <c r="E2656" s="572">
        <v>1721.48</v>
      </c>
      <c r="F2656" s="597">
        <v>122.96</v>
      </c>
      <c r="G2656" s="597">
        <v>368.89</v>
      </c>
      <c r="H2656" s="594">
        <v>245.93</v>
      </c>
      <c r="I2656" s="573">
        <f>+E2656+F2656+G2656+H2656</f>
        <v>2459.2600000000002</v>
      </c>
      <c r="J2656" s="574">
        <f>I2656*C2656</f>
        <v>2459.2600000000002</v>
      </c>
      <c r="K2656" s="575"/>
    </row>
    <row r="2657" spans="1:11" x14ac:dyDescent="0.2">
      <c r="A2657" s="28"/>
      <c r="B2657" s="2"/>
      <c r="C2657" s="835"/>
      <c r="D2657" s="594"/>
      <c r="E2657" s="598"/>
      <c r="F2657" s="598"/>
      <c r="G2657" s="598"/>
      <c r="H2657" s="572"/>
      <c r="I2657" s="599"/>
      <c r="J2657" s="600"/>
    </row>
    <row r="2658" spans="1:11" ht="28.5" x14ac:dyDescent="0.2">
      <c r="A2658" s="41" t="s">
        <v>81</v>
      </c>
      <c r="B2658" s="2" t="s">
        <v>2242</v>
      </c>
      <c r="C2658" s="835">
        <v>1</v>
      </c>
      <c r="D2658" s="594" t="s">
        <v>199</v>
      </c>
      <c r="E2658" s="572">
        <v>2037.37</v>
      </c>
      <c r="F2658" s="597">
        <v>145.53</v>
      </c>
      <c r="G2658" s="597">
        <v>436.58</v>
      </c>
      <c r="H2658" s="594">
        <v>291.05</v>
      </c>
      <c r="I2658" s="573">
        <f>+E2658+F2658+G2658+H2658</f>
        <v>2910.53</v>
      </c>
      <c r="J2658" s="574">
        <f>I2658*C2658</f>
        <v>2910.53</v>
      </c>
      <c r="K2658" s="575"/>
    </row>
    <row r="2659" spans="1:11" ht="9" customHeight="1" x14ac:dyDescent="0.2">
      <c r="A2659" s="28"/>
      <c r="B2659" s="2"/>
      <c r="C2659" s="835"/>
      <c r="D2659" s="594"/>
      <c r="E2659" s="598"/>
      <c r="F2659" s="598"/>
      <c r="G2659" s="598"/>
      <c r="H2659" s="572"/>
      <c r="I2659" s="599"/>
      <c r="J2659" s="600"/>
    </row>
    <row r="2660" spans="1:11" ht="28.5" x14ac:dyDescent="0.2">
      <c r="A2660" s="41" t="s">
        <v>92</v>
      </c>
      <c r="B2660" s="2" t="s">
        <v>2243</v>
      </c>
      <c r="C2660" s="835">
        <v>1</v>
      </c>
      <c r="D2660" s="594" t="s">
        <v>199</v>
      </c>
      <c r="E2660" s="572">
        <v>2336.4299999999998</v>
      </c>
      <c r="F2660" s="597">
        <v>166.89</v>
      </c>
      <c r="G2660" s="597">
        <v>500.66</v>
      </c>
      <c r="H2660" s="594">
        <v>333.78</v>
      </c>
      <c r="I2660" s="573">
        <f>+E2660+F2660+G2660+H2660</f>
        <v>3337.76</v>
      </c>
      <c r="J2660" s="574">
        <f>I2660*C2660</f>
        <v>3337.76</v>
      </c>
      <c r="K2660" s="575"/>
    </row>
    <row r="2661" spans="1:11" ht="9" customHeight="1" x14ac:dyDescent="0.2">
      <c r="A2661" s="28"/>
      <c r="B2661" s="2"/>
      <c r="C2661" s="835"/>
      <c r="D2661" s="594"/>
      <c r="E2661" s="598"/>
      <c r="F2661" s="598"/>
      <c r="G2661" s="598"/>
      <c r="H2661" s="572"/>
      <c r="I2661" s="599"/>
      <c r="J2661" s="600"/>
    </row>
    <row r="2662" spans="1:11" ht="28.5" x14ac:dyDescent="0.2">
      <c r="A2662" s="28" t="s">
        <v>94</v>
      </c>
      <c r="B2662" s="2" t="s">
        <v>2244</v>
      </c>
      <c r="C2662" s="835">
        <v>1</v>
      </c>
      <c r="D2662" s="594" t="s">
        <v>199</v>
      </c>
      <c r="E2662" s="572">
        <v>2336.4299999999998</v>
      </c>
      <c r="F2662" s="597">
        <v>166.89</v>
      </c>
      <c r="G2662" s="597">
        <v>500.66</v>
      </c>
      <c r="H2662" s="594">
        <v>333.78</v>
      </c>
      <c r="I2662" s="573">
        <f>+E2662+F2662+G2662+H2662</f>
        <v>3337.76</v>
      </c>
      <c r="J2662" s="574">
        <f>I2662*C2662</f>
        <v>3337.76</v>
      </c>
      <c r="K2662" s="575"/>
    </row>
    <row r="2663" spans="1:11" ht="9" customHeight="1" x14ac:dyDescent="0.2">
      <c r="A2663" s="28"/>
      <c r="B2663" s="2"/>
      <c r="C2663" s="835"/>
      <c r="D2663" s="594"/>
      <c r="E2663" s="598"/>
      <c r="F2663" s="598"/>
      <c r="G2663" s="598"/>
      <c r="H2663" s="572"/>
      <c r="I2663" s="599"/>
      <c r="J2663" s="600"/>
    </row>
    <row r="2664" spans="1:11" ht="28.5" x14ac:dyDescent="0.2">
      <c r="A2664" s="41" t="s">
        <v>96</v>
      </c>
      <c r="B2664" s="2" t="s">
        <v>2245</v>
      </c>
      <c r="C2664" s="835">
        <v>1</v>
      </c>
      <c r="D2664" s="594" t="s">
        <v>199</v>
      </c>
      <c r="E2664" s="572">
        <v>2507.31</v>
      </c>
      <c r="F2664" s="597">
        <v>179.09</v>
      </c>
      <c r="G2664" s="597">
        <v>537.28</v>
      </c>
      <c r="H2664" s="594">
        <v>358.19</v>
      </c>
      <c r="I2664" s="573">
        <f>+E2664+F2664+G2664+H2664</f>
        <v>3581.87</v>
      </c>
      <c r="J2664" s="574">
        <f>I2664*C2664</f>
        <v>3581.87</v>
      </c>
      <c r="K2664" s="575"/>
    </row>
    <row r="2665" spans="1:11" ht="9" customHeight="1" x14ac:dyDescent="0.2">
      <c r="A2665" s="28"/>
      <c r="B2665" s="2"/>
      <c r="C2665" s="835"/>
      <c r="D2665" s="594"/>
      <c r="E2665" s="598"/>
      <c r="F2665" s="598"/>
      <c r="G2665" s="598"/>
      <c r="H2665" s="572"/>
      <c r="I2665" s="599"/>
      <c r="J2665" s="600"/>
    </row>
    <row r="2666" spans="1:11" ht="28.5" x14ac:dyDescent="0.2">
      <c r="A2666" s="41" t="s">
        <v>99</v>
      </c>
      <c r="B2666" s="2" t="s">
        <v>2246</v>
      </c>
      <c r="C2666" s="835">
        <v>1</v>
      </c>
      <c r="D2666" s="594" t="s">
        <v>199</v>
      </c>
      <c r="E2666" s="572">
        <v>2550.0300000000002</v>
      </c>
      <c r="F2666" s="597">
        <v>182.15</v>
      </c>
      <c r="G2666" s="597">
        <v>546.44000000000005</v>
      </c>
      <c r="H2666" s="594">
        <v>364.29</v>
      </c>
      <c r="I2666" s="573">
        <f>+E2666+F2666+G2666+H2666</f>
        <v>3642.91</v>
      </c>
      <c r="J2666" s="574">
        <f>I2666*C2666</f>
        <v>3642.91</v>
      </c>
      <c r="K2666" s="575"/>
    </row>
    <row r="2667" spans="1:11" ht="15" customHeight="1" x14ac:dyDescent="0.2">
      <c r="A2667" s="28"/>
      <c r="B2667" s="2"/>
      <c r="C2667" s="835"/>
      <c r="D2667" s="594"/>
      <c r="E2667" s="598"/>
      <c r="F2667" s="598"/>
      <c r="G2667" s="598"/>
      <c r="H2667" s="572"/>
      <c r="I2667" s="599"/>
      <c r="J2667" s="627"/>
    </row>
    <row r="2668" spans="1:11" ht="15.75" thickBot="1" x14ac:dyDescent="0.3">
      <c r="A2668" s="290"/>
      <c r="B2668" s="32" t="s">
        <v>111</v>
      </c>
      <c r="C2668" s="836"/>
      <c r="D2668" s="601"/>
      <c r="E2668" s="602"/>
      <c r="F2668" s="602"/>
      <c r="G2668" s="602"/>
      <c r="H2668" s="603"/>
      <c r="I2668" s="604"/>
      <c r="J2668" s="604">
        <f>SUM(J2645:J2666)</f>
        <v>27276.23</v>
      </c>
      <c r="K2668" s="577">
        <v>80</v>
      </c>
    </row>
    <row r="2669" spans="1:11" ht="15" thickTop="1" x14ac:dyDescent="0.2">
      <c r="A2669" s="28"/>
      <c r="B2669" s="2"/>
      <c r="C2669" s="835"/>
      <c r="D2669" s="594"/>
      <c r="E2669" s="598"/>
      <c r="F2669" s="598"/>
      <c r="G2669" s="598"/>
      <c r="H2669" s="572"/>
      <c r="I2669" s="599"/>
      <c r="J2669" s="600"/>
    </row>
    <row r="2670" spans="1:11" ht="15" x14ac:dyDescent="0.2">
      <c r="A2670" s="78"/>
      <c r="B2670" s="287" t="s">
        <v>2079</v>
      </c>
      <c r="C2670" s="835"/>
      <c r="D2670" s="594"/>
      <c r="E2670" s="598"/>
      <c r="F2670" s="598"/>
      <c r="G2670" s="598"/>
      <c r="H2670" s="572"/>
      <c r="I2670" s="599"/>
      <c r="J2670" s="627"/>
    </row>
    <row r="2671" spans="1:11" x14ac:dyDescent="0.2">
      <c r="A2671" s="78"/>
      <c r="B2671" s="2"/>
      <c r="C2671" s="835"/>
      <c r="D2671" s="594"/>
      <c r="E2671" s="598"/>
      <c r="F2671" s="598"/>
      <c r="G2671" s="598"/>
      <c r="H2671" s="572"/>
      <c r="I2671" s="599"/>
      <c r="J2671" s="627"/>
    </row>
    <row r="2672" spans="1:11" ht="85.5" x14ac:dyDescent="0.2">
      <c r="A2672" s="315"/>
      <c r="B2672" s="30" t="s">
        <v>2080</v>
      </c>
      <c r="C2672" s="835"/>
      <c r="D2672" s="594"/>
      <c r="E2672" s="598"/>
      <c r="F2672" s="598"/>
      <c r="G2672" s="598"/>
      <c r="H2672" s="572"/>
      <c r="I2672" s="599"/>
      <c r="J2672" s="627"/>
    </row>
    <row r="2673" spans="1:11" x14ac:dyDescent="0.2">
      <c r="A2673" s="315"/>
      <c r="B2673" s="30"/>
      <c r="C2673" s="835"/>
      <c r="D2673" s="594"/>
      <c r="E2673" s="598"/>
      <c r="F2673" s="598"/>
      <c r="G2673" s="598"/>
      <c r="H2673" s="572"/>
      <c r="I2673" s="599"/>
      <c r="J2673" s="627"/>
    </row>
    <row r="2674" spans="1:11" x14ac:dyDescent="0.2">
      <c r="A2674" s="78"/>
      <c r="B2674" s="30" t="s">
        <v>2247</v>
      </c>
      <c r="C2674" s="835"/>
      <c r="D2674" s="594"/>
      <c r="E2674" s="598"/>
      <c r="F2674" s="598"/>
      <c r="G2674" s="598"/>
      <c r="H2674" s="572"/>
      <c r="I2674" s="599"/>
      <c r="J2674" s="627"/>
    </row>
    <row r="2675" spans="1:11" x14ac:dyDescent="0.2">
      <c r="A2675" s="28"/>
      <c r="B2675" s="2"/>
      <c r="C2675" s="835"/>
      <c r="D2675" s="594"/>
      <c r="E2675" s="598"/>
      <c r="F2675" s="598"/>
      <c r="G2675" s="598"/>
      <c r="H2675" s="572"/>
      <c r="I2675" s="599"/>
      <c r="J2675" s="600"/>
    </row>
    <row r="2676" spans="1:11" ht="28.5" x14ac:dyDescent="0.2">
      <c r="A2676" s="41" t="s">
        <v>77</v>
      </c>
      <c r="B2676" s="2" t="s">
        <v>2248</v>
      </c>
      <c r="C2676" s="835">
        <v>1</v>
      </c>
      <c r="D2676" s="594" t="s">
        <v>199</v>
      </c>
      <c r="E2676" s="572">
        <v>2951.37</v>
      </c>
      <c r="F2676" s="597">
        <v>210.81</v>
      </c>
      <c r="G2676" s="597">
        <v>632.44000000000005</v>
      </c>
      <c r="H2676" s="594">
        <v>421.62</v>
      </c>
      <c r="I2676" s="573">
        <f>+E2676+F2676+G2676+H2676</f>
        <v>4216.24</v>
      </c>
      <c r="J2676" s="574">
        <f>I2676*C2676</f>
        <v>4216.24</v>
      </c>
      <c r="K2676" s="575"/>
    </row>
    <row r="2677" spans="1:11" x14ac:dyDescent="0.2">
      <c r="A2677" s="28"/>
      <c r="B2677" s="2"/>
      <c r="C2677" s="835"/>
      <c r="D2677" s="594"/>
      <c r="E2677" s="598"/>
      <c r="F2677" s="598"/>
      <c r="G2677" s="598"/>
      <c r="H2677" s="572"/>
      <c r="I2677" s="599"/>
      <c r="J2677" s="600"/>
    </row>
    <row r="2678" spans="1:11" ht="28.5" x14ac:dyDescent="0.2">
      <c r="A2678" s="41" t="s">
        <v>78</v>
      </c>
      <c r="B2678" s="2" t="s">
        <v>2249</v>
      </c>
      <c r="C2678" s="835">
        <v>1</v>
      </c>
      <c r="D2678" s="594" t="s">
        <v>199</v>
      </c>
      <c r="E2678" s="572">
        <v>3036.81</v>
      </c>
      <c r="F2678" s="597">
        <v>216.92</v>
      </c>
      <c r="G2678" s="597">
        <v>650.75</v>
      </c>
      <c r="H2678" s="594">
        <v>433.83</v>
      </c>
      <c r="I2678" s="573">
        <f>+E2678+F2678+G2678+H2678</f>
        <v>4338.3100000000004</v>
      </c>
      <c r="J2678" s="574">
        <f>I2678*C2678</f>
        <v>4338.3100000000004</v>
      </c>
      <c r="K2678" s="575"/>
    </row>
    <row r="2679" spans="1:11" x14ac:dyDescent="0.2">
      <c r="A2679" s="28"/>
      <c r="B2679" s="2"/>
      <c r="C2679" s="835"/>
      <c r="D2679" s="594"/>
      <c r="E2679" s="598"/>
      <c r="F2679" s="598"/>
      <c r="G2679" s="598"/>
      <c r="H2679" s="572"/>
      <c r="I2679" s="599"/>
      <c r="J2679" s="600"/>
    </row>
    <row r="2680" spans="1:11" ht="28.5" x14ac:dyDescent="0.2">
      <c r="A2680" s="41" t="s">
        <v>79</v>
      </c>
      <c r="B2680" s="2" t="s">
        <v>2250</v>
      </c>
      <c r="C2680" s="835">
        <v>1</v>
      </c>
      <c r="D2680" s="594" t="s">
        <v>199</v>
      </c>
      <c r="E2680" s="572">
        <v>3122.26</v>
      </c>
      <c r="F2680" s="597">
        <v>223.02</v>
      </c>
      <c r="G2680" s="597">
        <v>669.05</v>
      </c>
      <c r="H2680" s="594">
        <v>446.04</v>
      </c>
      <c r="I2680" s="573">
        <f>+E2680+F2680+G2680+H2680</f>
        <v>4460.37</v>
      </c>
      <c r="J2680" s="574">
        <f>I2680*C2680</f>
        <v>4460.37</v>
      </c>
      <c r="K2680" s="575"/>
    </row>
    <row r="2681" spans="1:11" x14ac:dyDescent="0.2">
      <c r="A2681" s="28"/>
      <c r="B2681" s="2"/>
      <c r="C2681" s="835"/>
      <c r="D2681" s="594"/>
      <c r="E2681" s="598"/>
      <c r="F2681" s="598"/>
      <c r="G2681" s="598"/>
      <c r="H2681" s="572"/>
      <c r="I2681" s="599"/>
      <c r="J2681" s="600"/>
    </row>
    <row r="2682" spans="1:11" ht="28.5" x14ac:dyDescent="0.2">
      <c r="A2682" s="41" t="s">
        <v>80</v>
      </c>
      <c r="B2682" s="2" t="s">
        <v>2251</v>
      </c>
      <c r="C2682" s="835">
        <v>1</v>
      </c>
      <c r="D2682" s="594" t="s">
        <v>199</v>
      </c>
      <c r="E2682" s="572">
        <v>3250.42</v>
      </c>
      <c r="F2682" s="597">
        <v>232.17</v>
      </c>
      <c r="G2682" s="597">
        <v>696.52</v>
      </c>
      <c r="H2682" s="594">
        <v>464.35</v>
      </c>
      <c r="I2682" s="573">
        <f>+E2682+F2682+G2682+H2682</f>
        <v>4643.46</v>
      </c>
      <c r="J2682" s="574">
        <f>I2682*C2682</f>
        <v>4643.46</v>
      </c>
      <c r="K2682" s="575"/>
    </row>
    <row r="2683" spans="1:11" x14ac:dyDescent="0.2">
      <c r="A2683" s="28"/>
      <c r="B2683" s="2"/>
      <c r="C2683" s="835"/>
      <c r="D2683" s="594"/>
      <c r="E2683" s="598"/>
      <c r="F2683" s="598"/>
      <c r="G2683" s="598"/>
      <c r="H2683" s="572"/>
      <c r="I2683" s="599"/>
      <c r="J2683" s="600"/>
    </row>
    <row r="2684" spans="1:11" ht="28.5" x14ac:dyDescent="0.2">
      <c r="A2684" s="41" t="s">
        <v>81</v>
      </c>
      <c r="B2684" s="2" t="s">
        <v>2252</v>
      </c>
      <c r="C2684" s="835">
        <v>1</v>
      </c>
      <c r="D2684" s="594" t="s">
        <v>199</v>
      </c>
      <c r="E2684" s="572">
        <v>3600.62</v>
      </c>
      <c r="F2684" s="597">
        <v>257.19</v>
      </c>
      <c r="G2684" s="597">
        <v>771.56</v>
      </c>
      <c r="H2684" s="594">
        <v>514.37</v>
      </c>
      <c r="I2684" s="573">
        <f>+E2684+F2684+G2684+H2684</f>
        <v>5143.74</v>
      </c>
      <c r="J2684" s="574">
        <f>I2684*C2684</f>
        <v>5143.74</v>
      </c>
      <c r="K2684" s="575"/>
    </row>
    <row r="2685" spans="1:11" x14ac:dyDescent="0.2">
      <c r="A2685" s="28"/>
      <c r="B2685" s="2"/>
      <c r="C2685" s="835"/>
      <c r="D2685" s="594"/>
      <c r="E2685" s="598"/>
      <c r="F2685" s="598"/>
      <c r="G2685" s="598"/>
      <c r="H2685" s="572"/>
      <c r="I2685" s="599"/>
      <c r="J2685" s="600"/>
    </row>
    <row r="2686" spans="1:11" ht="28.5" x14ac:dyDescent="0.2">
      <c r="A2686" s="41" t="s">
        <v>92</v>
      </c>
      <c r="B2686" s="2" t="s">
        <v>2253</v>
      </c>
      <c r="C2686" s="835">
        <v>1</v>
      </c>
      <c r="D2686" s="594" t="s">
        <v>199</v>
      </c>
      <c r="E2686" s="572">
        <v>5367.8</v>
      </c>
      <c r="F2686" s="597">
        <v>383.41</v>
      </c>
      <c r="G2686" s="597">
        <v>1150.24</v>
      </c>
      <c r="H2686" s="594">
        <v>766.83</v>
      </c>
      <c r="I2686" s="573">
        <f>+E2686+F2686+G2686+H2686</f>
        <v>7668.28</v>
      </c>
      <c r="J2686" s="574">
        <f>I2686*C2686</f>
        <v>7668.28</v>
      </c>
      <c r="K2686" s="575"/>
    </row>
    <row r="2687" spans="1:11" x14ac:dyDescent="0.2">
      <c r="A2687" s="28"/>
      <c r="B2687" s="2"/>
      <c r="C2687" s="835"/>
      <c r="D2687" s="594"/>
      <c r="E2687" s="598"/>
      <c r="F2687" s="598"/>
      <c r="G2687" s="598"/>
      <c r="H2687" s="572"/>
      <c r="I2687" s="599"/>
      <c r="J2687" s="600"/>
    </row>
    <row r="2688" spans="1:11" ht="28.5" x14ac:dyDescent="0.2">
      <c r="A2688" s="41" t="s">
        <v>94</v>
      </c>
      <c r="B2688" s="2" t="s">
        <v>2254</v>
      </c>
      <c r="C2688" s="835">
        <v>1</v>
      </c>
      <c r="D2688" s="594" t="s">
        <v>199</v>
      </c>
      <c r="E2688" s="572">
        <v>5367.8</v>
      </c>
      <c r="F2688" s="597">
        <v>383.41</v>
      </c>
      <c r="G2688" s="597">
        <v>1150.24</v>
      </c>
      <c r="H2688" s="594">
        <v>766.83</v>
      </c>
      <c r="I2688" s="573">
        <f>+E2688+F2688+G2688+H2688</f>
        <v>7668.28</v>
      </c>
      <c r="J2688" s="574">
        <f>I2688*C2688</f>
        <v>7668.28</v>
      </c>
      <c r="K2688" s="575"/>
    </row>
    <row r="2689" spans="1:11" x14ac:dyDescent="0.2">
      <c r="A2689" s="41"/>
      <c r="B2689" s="2"/>
      <c r="C2689" s="835"/>
      <c r="D2689" s="594"/>
      <c r="E2689" s="598"/>
      <c r="F2689" s="598"/>
      <c r="G2689" s="598"/>
      <c r="H2689" s="572"/>
      <c r="I2689" s="599"/>
      <c r="J2689" s="600"/>
    </row>
    <row r="2690" spans="1:11" ht="5.25" customHeight="1" x14ac:dyDescent="0.2">
      <c r="A2690" s="41"/>
      <c r="B2690" s="2"/>
      <c r="C2690" s="835"/>
      <c r="D2690" s="594"/>
      <c r="E2690" s="598"/>
      <c r="F2690" s="598"/>
      <c r="G2690" s="598"/>
      <c r="H2690" s="572"/>
      <c r="I2690" s="599"/>
      <c r="J2690" s="600"/>
    </row>
    <row r="2691" spans="1:11" ht="9" customHeight="1" x14ac:dyDescent="0.2">
      <c r="A2691" s="41"/>
      <c r="B2691" s="2"/>
      <c r="C2691" s="835"/>
      <c r="D2691" s="594"/>
      <c r="E2691" s="598"/>
      <c r="F2691" s="598"/>
      <c r="G2691" s="598"/>
      <c r="H2691" s="572"/>
      <c r="I2691" s="599"/>
      <c r="J2691" s="600"/>
    </row>
    <row r="2692" spans="1:11" ht="9" customHeight="1" x14ac:dyDescent="0.2">
      <c r="A2692" s="28"/>
      <c r="B2692" s="2"/>
      <c r="C2692" s="835"/>
      <c r="D2692" s="594"/>
      <c r="E2692" s="598"/>
      <c r="F2692" s="598"/>
      <c r="G2692" s="598"/>
      <c r="H2692" s="572"/>
      <c r="I2692" s="599"/>
      <c r="J2692" s="600"/>
    </row>
    <row r="2693" spans="1:11" ht="9" customHeight="1" x14ac:dyDescent="0.2">
      <c r="A2693" s="28"/>
      <c r="B2693" s="2"/>
      <c r="C2693" s="835"/>
      <c r="D2693" s="594"/>
      <c r="E2693" s="598"/>
      <c r="F2693" s="598"/>
      <c r="G2693" s="598"/>
      <c r="H2693" s="572"/>
      <c r="I2693" s="599"/>
      <c r="J2693" s="600"/>
    </row>
    <row r="2694" spans="1:11" ht="24.75" customHeight="1" x14ac:dyDescent="0.2">
      <c r="A2694" s="28"/>
      <c r="B2694" s="2"/>
      <c r="C2694" s="835"/>
      <c r="D2694" s="594"/>
      <c r="E2694" s="598"/>
      <c r="F2694" s="598"/>
      <c r="G2694" s="598"/>
      <c r="H2694" s="572"/>
      <c r="I2694" s="599"/>
      <c r="J2694" s="600"/>
    </row>
    <row r="2695" spans="1:11" ht="15.75" thickBot="1" x14ac:dyDescent="0.3">
      <c r="A2695" s="290"/>
      <c r="B2695" s="56" t="s">
        <v>111</v>
      </c>
      <c r="C2695" s="836"/>
      <c r="D2695" s="601"/>
      <c r="E2695" s="602"/>
      <c r="F2695" s="602"/>
      <c r="G2695" s="602"/>
      <c r="H2695" s="603"/>
      <c r="I2695" s="604"/>
      <c r="J2695" s="604">
        <f>SUM(J2672:J2693)</f>
        <v>38138.68</v>
      </c>
      <c r="K2695" s="577">
        <v>81</v>
      </c>
    </row>
    <row r="2696" spans="1:11" ht="15" thickTop="1" x14ac:dyDescent="0.2">
      <c r="A2696" s="28"/>
      <c r="B2696" s="38"/>
      <c r="C2696" s="835"/>
      <c r="D2696" s="594"/>
      <c r="E2696" s="598"/>
      <c r="F2696" s="598"/>
      <c r="G2696" s="598"/>
      <c r="H2696" s="572"/>
      <c r="I2696" s="599"/>
      <c r="J2696" s="600"/>
    </row>
    <row r="2697" spans="1:11" ht="15" x14ac:dyDescent="0.25">
      <c r="A2697" s="44"/>
      <c r="B2697" s="30" t="s">
        <v>152</v>
      </c>
      <c r="C2697" s="849"/>
      <c r="D2697" s="589"/>
      <c r="E2697" s="598"/>
      <c r="F2697" s="598"/>
      <c r="G2697" s="598"/>
      <c r="H2697" s="572"/>
      <c r="I2697" s="599"/>
      <c r="J2697" s="600"/>
    </row>
    <row r="2698" spans="1:11" x14ac:dyDescent="0.2">
      <c r="A2698" s="28"/>
      <c r="B2698" s="34"/>
      <c r="C2698" s="835"/>
      <c r="D2698" s="594"/>
      <c r="E2698" s="598"/>
      <c r="F2698" s="598"/>
      <c r="G2698" s="598"/>
      <c r="H2698" s="572"/>
      <c r="I2698" s="599"/>
      <c r="J2698" s="600"/>
    </row>
    <row r="2699" spans="1:11" ht="99.75" x14ac:dyDescent="0.2">
      <c r="A2699" s="28"/>
      <c r="B2699" s="2" t="s">
        <v>153</v>
      </c>
      <c r="C2699" s="835"/>
      <c r="D2699" s="594"/>
      <c r="E2699" s="598"/>
      <c r="F2699" s="598"/>
      <c r="G2699" s="598"/>
      <c r="H2699" s="572"/>
      <c r="I2699" s="599"/>
      <c r="J2699" s="600"/>
    </row>
    <row r="2700" spans="1:11" x14ac:dyDescent="0.2">
      <c r="A2700" s="28"/>
      <c r="B2700" s="38"/>
      <c r="C2700" s="835"/>
      <c r="D2700" s="594"/>
      <c r="E2700" s="598"/>
      <c r="F2700" s="598"/>
      <c r="G2700" s="598"/>
      <c r="H2700" s="572"/>
      <c r="I2700" s="599"/>
      <c r="J2700" s="600"/>
    </row>
    <row r="2701" spans="1:11" x14ac:dyDescent="0.2">
      <c r="A2701" s="28" t="s">
        <v>77</v>
      </c>
      <c r="B2701" s="38" t="s">
        <v>154</v>
      </c>
      <c r="C2701" s="835"/>
      <c r="D2701" s="594"/>
      <c r="E2701" s="598"/>
      <c r="F2701" s="598"/>
      <c r="G2701" s="598"/>
      <c r="H2701" s="572"/>
      <c r="I2701" s="599"/>
      <c r="J2701" s="600"/>
    </row>
    <row r="2702" spans="1:11" x14ac:dyDescent="0.2">
      <c r="A2702" s="28"/>
      <c r="B2702" s="63"/>
      <c r="C2702" s="835"/>
      <c r="D2702" s="594"/>
      <c r="E2702" s="598"/>
      <c r="F2702" s="598"/>
      <c r="G2702" s="598"/>
      <c r="H2702" s="572"/>
      <c r="I2702" s="599"/>
      <c r="J2702" s="600"/>
    </row>
    <row r="2703" spans="1:11" x14ac:dyDescent="0.2">
      <c r="A2703" s="28" t="s">
        <v>78</v>
      </c>
      <c r="B2703" s="38" t="s">
        <v>154</v>
      </c>
      <c r="C2703" s="835"/>
      <c r="D2703" s="594"/>
      <c r="E2703" s="598"/>
      <c r="F2703" s="598"/>
      <c r="G2703" s="598"/>
      <c r="H2703" s="572"/>
      <c r="I2703" s="599"/>
      <c r="J2703" s="600"/>
    </row>
    <row r="2704" spans="1:11" x14ac:dyDescent="0.2">
      <c r="A2704" s="28"/>
      <c r="B2704" s="63"/>
      <c r="C2704" s="835"/>
      <c r="D2704" s="594"/>
      <c r="E2704" s="598"/>
      <c r="F2704" s="598"/>
      <c r="G2704" s="598"/>
      <c r="H2704" s="572"/>
      <c r="I2704" s="599"/>
      <c r="J2704" s="600"/>
    </row>
    <row r="2705" spans="1:10" x14ac:dyDescent="0.2">
      <c r="A2705" s="28" t="s">
        <v>79</v>
      </c>
      <c r="B2705" s="38" t="s">
        <v>154</v>
      </c>
      <c r="C2705" s="835"/>
      <c r="D2705" s="594"/>
      <c r="E2705" s="598"/>
      <c r="F2705" s="598"/>
      <c r="G2705" s="598"/>
      <c r="H2705" s="572"/>
      <c r="I2705" s="599"/>
      <c r="J2705" s="600"/>
    </row>
    <row r="2706" spans="1:10" x14ac:dyDescent="0.2">
      <c r="A2706" s="28"/>
      <c r="B2706" s="38"/>
      <c r="C2706" s="835"/>
      <c r="D2706" s="594"/>
      <c r="E2706" s="598"/>
      <c r="F2706" s="598"/>
      <c r="G2706" s="598"/>
      <c r="H2706" s="572"/>
      <c r="I2706" s="599"/>
      <c r="J2706" s="600"/>
    </row>
    <row r="2707" spans="1:10" x14ac:dyDescent="0.2">
      <c r="A2707" s="28" t="s">
        <v>80</v>
      </c>
      <c r="B2707" s="38" t="s">
        <v>154</v>
      </c>
      <c r="C2707" s="835"/>
      <c r="D2707" s="594"/>
      <c r="E2707" s="598"/>
      <c r="F2707" s="598"/>
      <c r="G2707" s="598"/>
      <c r="H2707" s="572"/>
      <c r="I2707" s="599"/>
      <c r="J2707" s="600"/>
    </row>
    <row r="2708" spans="1:10" x14ac:dyDescent="0.2">
      <c r="A2708" s="28"/>
      <c r="B2708" s="63"/>
      <c r="C2708" s="835"/>
      <c r="D2708" s="594"/>
      <c r="E2708" s="598"/>
      <c r="F2708" s="598"/>
      <c r="G2708" s="598"/>
      <c r="H2708" s="572"/>
      <c r="I2708" s="599"/>
      <c r="J2708" s="600"/>
    </row>
    <row r="2709" spans="1:10" x14ac:dyDescent="0.2">
      <c r="A2709" s="28" t="s">
        <v>81</v>
      </c>
      <c r="B2709" s="38" t="s">
        <v>154</v>
      </c>
      <c r="C2709" s="835"/>
      <c r="D2709" s="594"/>
      <c r="E2709" s="598"/>
      <c r="F2709" s="598"/>
      <c r="G2709" s="598"/>
      <c r="H2709" s="572"/>
      <c r="I2709" s="599"/>
      <c r="J2709" s="600"/>
    </row>
    <row r="2710" spans="1:10" x14ac:dyDescent="0.2">
      <c r="A2710" s="28"/>
      <c r="B2710" s="63"/>
      <c r="C2710" s="835"/>
      <c r="D2710" s="594"/>
      <c r="E2710" s="598"/>
      <c r="F2710" s="598"/>
      <c r="G2710" s="598"/>
      <c r="H2710" s="572"/>
      <c r="I2710" s="599"/>
      <c r="J2710" s="600"/>
    </row>
    <row r="2711" spans="1:10" x14ac:dyDescent="0.2">
      <c r="A2711" s="28" t="s">
        <v>92</v>
      </c>
      <c r="B2711" s="38" t="s">
        <v>154</v>
      </c>
      <c r="C2711" s="835"/>
      <c r="D2711" s="594"/>
      <c r="E2711" s="598"/>
      <c r="F2711" s="598"/>
      <c r="G2711" s="598"/>
      <c r="H2711" s="572"/>
      <c r="I2711" s="599"/>
      <c r="J2711" s="600"/>
    </row>
    <row r="2712" spans="1:10" x14ac:dyDescent="0.2">
      <c r="A2712" s="28"/>
      <c r="B2712" s="38"/>
      <c r="C2712" s="835"/>
      <c r="D2712" s="594"/>
      <c r="E2712" s="598"/>
      <c r="F2712" s="598"/>
      <c r="G2712" s="598"/>
      <c r="H2712" s="572"/>
      <c r="I2712" s="599"/>
      <c r="J2712" s="600"/>
    </row>
    <row r="2713" spans="1:10" x14ac:dyDescent="0.2">
      <c r="A2713" s="28" t="s">
        <v>94</v>
      </c>
      <c r="B2713" s="38" t="s">
        <v>154</v>
      </c>
      <c r="C2713" s="835"/>
      <c r="D2713" s="594"/>
      <c r="E2713" s="598"/>
      <c r="F2713" s="598"/>
      <c r="G2713" s="598"/>
      <c r="H2713" s="572"/>
      <c r="I2713" s="599"/>
      <c r="J2713" s="600"/>
    </row>
    <row r="2714" spans="1:10" x14ac:dyDescent="0.2">
      <c r="A2714" s="28"/>
      <c r="B2714" s="63"/>
      <c r="C2714" s="835"/>
      <c r="D2714" s="594"/>
      <c r="E2714" s="598"/>
      <c r="F2714" s="598"/>
      <c r="G2714" s="598"/>
      <c r="H2714" s="572"/>
      <c r="I2714" s="599"/>
      <c r="J2714" s="600"/>
    </row>
    <row r="2715" spans="1:10" x14ac:dyDescent="0.2">
      <c r="A2715" s="28" t="s">
        <v>96</v>
      </c>
      <c r="B2715" s="38" t="s">
        <v>154</v>
      </c>
      <c r="C2715" s="835"/>
      <c r="D2715" s="594"/>
      <c r="E2715" s="598"/>
      <c r="F2715" s="598"/>
      <c r="G2715" s="598"/>
      <c r="H2715" s="572"/>
      <c r="I2715" s="599"/>
      <c r="J2715" s="600"/>
    </row>
    <row r="2716" spans="1:10" x14ac:dyDescent="0.2">
      <c r="A2716" s="28"/>
      <c r="B2716" s="63"/>
      <c r="C2716" s="835"/>
      <c r="D2716" s="594"/>
      <c r="E2716" s="598"/>
      <c r="F2716" s="598"/>
      <c r="G2716" s="598"/>
      <c r="H2716" s="572"/>
      <c r="I2716" s="599"/>
      <c r="J2716" s="600"/>
    </row>
    <row r="2717" spans="1:10" x14ac:dyDescent="0.2">
      <c r="A2717" s="28" t="s">
        <v>99</v>
      </c>
      <c r="B2717" s="38" t="s">
        <v>154</v>
      </c>
      <c r="C2717" s="835"/>
      <c r="D2717" s="594"/>
      <c r="E2717" s="598"/>
      <c r="F2717" s="598"/>
      <c r="G2717" s="598"/>
      <c r="H2717" s="572"/>
      <c r="I2717" s="599"/>
      <c r="J2717" s="600"/>
    </row>
    <row r="2718" spans="1:10" x14ac:dyDescent="0.2">
      <c r="A2718" s="28"/>
      <c r="B2718" s="38"/>
      <c r="C2718" s="835"/>
      <c r="D2718" s="594"/>
      <c r="E2718" s="598"/>
      <c r="F2718" s="598"/>
      <c r="G2718" s="598"/>
      <c r="H2718" s="572"/>
      <c r="I2718" s="599"/>
      <c r="J2718" s="600"/>
    </row>
    <row r="2719" spans="1:10" x14ac:dyDescent="0.2">
      <c r="A2719" s="28" t="s">
        <v>101</v>
      </c>
      <c r="B2719" s="38" t="s">
        <v>154</v>
      </c>
      <c r="C2719" s="835"/>
      <c r="D2719" s="594"/>
      <c r="E2719" s="598"/>
      <c r="F2719" s="598"/>
      <c r="G2719" s="598"/>
      <c r="H2719" s="572"/>
      <c r="I2719" s="599"/>
      <c r="J2719" s="600"/>
    </row>
    <row r="2720" spans="1:10" x14ac:dyDescent="0.2">
      <c r="A2720" s="28"/>
      <c r="B2720" s="38"/>
      <c r="C2720" s="835"/>
      <c r="D2720" s="594"/>
      <c r="E2720" s="598"/>
      <c r="F2720" s="598"/>
      <c r="G2720" s="598"/>
      <c r="H2720" s="572"/>
      <c r="I2720" s="599"/>
      <c r="J2720" s="627"/>
    </row>
    <row r="2721" spans="1:11" x14ac:dyDescent="0.2">
      <c r="A2721" s="28" t="s">
        <v>103</v>
      </c>
      <c r="B2721" s="2" t="s">
        <v>154</v>
      </c>
      <c r="C2721" s="835"/>
      <c r="D2721" s="594"/>
      <c r="E2721" s="598"/>
      <c r="F2721" s="598"/>
      <c r="G2721" s="598"/>
      <c r="H2721" s="572"/>
      <c r="I2721" s="599"/>
      <c r="J2721" s="627"/>
    </row>
    <row r="2722" spans="1:11" x14ac:dyDescent="0.2">
      <c r="A2722" s="28"/>
      <c r="B2722" s="38"/>
      <c r="C2722" s="835"/>
      <c r="D2722" s="594"/>
      <c r="E2722" s="598"/>
      <c r="F2722" s="598"/>
      <c r="G2722" s="598"/>
      <c r="H2722" s="572"/>
      <c r="I2722" s="599"/>
      <c r="J2722" s="627"/>
    </row>
    <row r="2723" spans="1:11" ht="9" customHeight="1" x14ac:dyDescent="0.2">
      <c r="A2723" s="28"/>
      <c r="B2723" s="38"/>
      <c r="C2723" s="835"/>
      <c r="D2723" s="594"/>
      <c r="E2723" s="598"/>
      <c r="F2723" s="598"/>
      <c r="G2723" s="598"/>
      <c r="H2723" s="572"/>
      <c r="I2723" s="599"/>
      <c r="J2723" s="627"/>
    </row>
    <row r="2724" spans="1:11" ht="9" customHeight="1" x14ac:dyDescent="0.2">
      <c r="A2724" s="28"/>
      <c r="B2724" s="38"/>
      <c r="C2724" s="835"/>
      <c r="D2724" s="594"/>
      <c r="E2724" s="598"/>
      <c r="F2724" s="598"/>
      <c r="G2724" s="598"/>
      <c r="H2724" s="572"/>
      <c r="I2724" s="599"/>
      <c r="J2724" s="627"/>
    </row>
    <row r="2725" spans="1:11" ht="5.25" customHeight="1" x14ac:dyDescent="0.2">
      <c r="A2725" s="28"/>
      <c r="B2725" s="38"/>
      <c r="C2725" s="835"/>
      <c r="D2725" s="594"/>
      <c r="E2725" s="598"/>
      <c r="F2725" s="598"/>
      <c r="G2725" s="598"/>
      <c r="H2725" s="572"/>
      <c r="I2725" s="599"/>
      <c r="J2725" s="627"/>
    </row>
    <row r="2726" spans="1:11" ht="8.25" customHeight="1" x14ac:dyDescent="0.2">
      <c r="A2726" s="28"/>
      <c r="B2726" s="38"/>
      <c r="C2726" s="835"/>
      <c r="D2726" s="594"/>
      <c r="E2726" s="598"/>
      <c r="F2726" s="598"/>
      <c r="G2726" s="598"/>
      <c r="H2726" s="572"/>
      <c r="I2726" s="599"/>
      <c r="J2726" s="627"/>
    </row>
    <row r="2727" spans="1:11" ht="9" customHeight="1" x14ac:dyDescent="0.2">
      <c r="A2727" s="28"/>
      <c r="B2727" s="38"/>
      <c r="C2727" s="835"/>
      <c r="D2727" s="594"/>
      <c r="E2727" s="598"/>
      <c r="F2727" s="598"/>
      <c r="G2727" s="598"/>
      <c r="H2727" s="572"/>
      <c r="I2727" s="599"/>
      <c r="J2727" s="627"/>
    </row>
    <row r="2728" spans="1:11" ht="10.5" customHeight="1" x14ac:dyDescent="0.2">
      <c r="A2728" s="28"/>
      <c r="B2728" s="38"/>
      <c r="C2728" s="835"/>
      <c r="D2728" s="594"/>
      <c r="E2728" s="598"/>
      <c r="F2728" s="598"/>
      <c r="G2728" s="598"/>
      <c r="H2728" s="572"/>
      <c r="I2728" s="599"/>
      <c r="J2728" s="627"/>
    </row>
    <row r="2729" spans="1:11" ht="15.75" thickBot="1" x14ac:dyDescent="0.3">
      <c r="A2729" s="290"/>
      <c r="B2729" s="56" t="s">
        <v>111</v>
      </c>
      <c r="C2729" s="836"/>
      <c r="D2729" s="601"/>
      <c r="E2729" s="602"/>
      <c r="F2729" s="602"/>
      <c r="G2729" s="602"/>
      <c r="H2729" s="603"/>
      <c r="I2729" s="604"/>
      <c r="J2729" s="604">
        <f>SUM(J2701:J2727)</f>
        <v>0</v>
      </c>
      <c r="K2729" s="577">
        <v>82</v>
      </c>
    </row>
    <row r="2730" spans="1:11" ht="15" thickTop="1" x14ac:dyDescent="0.2">
      <c r="A2730" s="28"/>
      <c r="B2730" s="38"/>
      <c r="C2730" s="835"/>
      <c r="D2730" s="594"/>
      <c r="E2730" s="598"/>
      <c r="F2730" s="598"/>
      <c r="G2730" s="598"/>
      <c r="H2730" s="572"/>
      <c r="I2730" s="599"/>
      <c r="J2730" s="600"/>
    </row>
    <row r="2731" spans="1:11" ht="15" x14ac:dyDescent="0.2">
      <c r="A2731" s="28"/>
      <c r="B2731" s="46" t="s">
        <v>155</v>
      </c>
      <c r="C2731" s="835"/>
      <c r="D2731" s="594"/>
      <c r="E2731" s="598"/>
      <c r="F2731" s="598"/>
      <c r="G2731" s="598"/>
      <c r="H2731" s="572"/>
      <c r="I2731" s="599"/>
      <c r="J2731" s="600"/>
    </row>
    <row r="2732" spans="1:11" x14ac:dyDescent="0.2">
      <c r="A2732" s="28"/>
      <c r="B2732" s="38"/>
      <c r="C2732" s="835"/>
      <c r="D2732" s="594"/>
      <c r="E2732" s="598"/>
      <c r="F2732" s="598"/>
      <c r="G2732" s="598"/>
      <c r="H2732" s="572"/>
      <c r="I2732" s="599"/>
      <c r="J2732" s="600"/>
    </row>
    <row r="2733" spans="1:11" x14ac:dyDescent="0.2">
      <c r="A2733" s="28"/>
      <c r="B2733" s="38" t="s">
        <v>2255</v>
      </c>
      <c r="C2733" s="835"/>
      <c r="D2733" s="594"/>
      <c r="E2733" s="598"/>
      <c r="F2733" s="598"/>
      <c r="G2733" s="598"/>
      <c r="H2733" s="572"/>
      <c r="I2733" s="599"/>
      <c r="J2733" s="600">
        <f>_xlfn.XLOOKUP(K2733,$K$44:$K$2729,$J$44:$J$2729)</f>
        <v>203138.17</v>
      </c>
      <c r="K2733">
        <v>1</v>
      </c>
    </row>
    <row r="2734" spans="1:11" x14ac:dyDescent="0.2">
      <c r="A2734" s="28"/>
      <c r="B2734" s="38"/>
      <c r="C2734" s="835"/>
      <c r="D2734" s="594"/>
      <c r="E2734" s="598"/>
      <c r="F2734" s="598"/>
      <c r="G2734" s="598"/>
      <c r="H2734" s="572"/>
      <c r="I2734" s="599"/>
      <c r="J2734" s="600"/>
      <c r="K2734"/>
    </row>
    <row r="2735" spans="1:11" x14ac:dyDescent="0.2">
      <c r="A2735" s="28"/>
      <c r="B2735" s="38" t="s">
        <v>2256</v>
      </c>
      <c r="C2735" s="835"/>
      <c r="D2735" s="594"/>
      <c r="E2735" s="598"/>
      <c r="F2735" s="598"/>
      <c r="G2735" s="598"/>
      <c r="H2735" s="572"/>
      <c r="I2735" s="599"/>
      <c r="J2735" s="600">
        <f t="shared" ref="J2735:J2765" si="0">_xlfn.XLOOKUP(K2735,$K$44:$K$2729,$J$44:$J$2729)</f>
        <v>691853.98</v>
      </c>
      <c r="K2735">
        <v>2</v>
      </c>
    </row>
    <row r="2736" spans="1:11" x14ac:dyDescent="0.2">
      <c r="A2736" s="28"/>
      <c r="B2736" s="38"/>
      <c r="C2736" s="835"/>
      <c r="D2736" s="594"/>
      <c r="E2736" s="598"/>
      <c r="F2736" s="598"/>
      <c r="G2736" s="598"/>
      <c r="H2736" s="572"/>
      <c r="I2736" s="599"/>
      <c r="J2736" s="600"/>
      <c r="K2736"/>
    </row>
    <row r="2737" spans="1:11" x14ac:dyDescent="0.2">
      <c r="A2737" s="28"/>
      <c r="B2737" s="38" t="s">
        <v>2257</v>
      </c>
      <c r="C2737" s="835"/>
      <c r="D2737" s="594"/>
      <c r="E2737" s="598"/>
      <c r="F2737" s="598"/>
      <c r="G2737" s="598"/>
      <c r="H2737" s="572"/>
      <c r="I2737" s="599"/>
      <c r="J2737" s="600">
        <f t="shared" si="0"/>
        <v>81508.25</v>
      </c>
      <c r="K2737">
        <v>3</v>
      </c>
    </row>
    <row r="2738" spans="1:11" x14ac:dyDescent="0.2">
      <c r="A2738" s="28"/>
      <c r="B2738" s="38"/>
      <c r="C2738" s="835"/>
      <c r="D2738" s="594"/>
      <c r="E2738" s="598"/>
      <c r="F2738" s="598"/>
      <c r="G2738" s="598"/>
      <c r="H2738" s="572"/>
      <c r="I2738" s="599"/>
      <c r="J2738" s="600"/>
      <c r="K2738"/>
    </row>
    <row r="2739" spans="1:11" x14ac:dyDescent="0.2">
      <c r="A2739" s="28"/>
      <c r="B2739" s="38" t="s">
        <v>2258</v>
      </c>
      <c r="C2739" s="835"/>
      <c r="D2739" s="594"/>
      <c r="E2739" s="598"/>
      <c r="F2739" s="598"/>
      <c r="G2739" s="598"/>
      <c r="H2739" s="572"/>
      <c r="I2739" s="599"/>
      <c r="J2739" s="600">
        <f t="shared" si="0"/>
        <v>62047.27</v>
      </c>
      <c r="K2739">
        <v>4</v>
      </c>
    </row>
    <row r="2740" spans="1:11" x14ac:dyDescent="0.2">
      <c r="A2740" s="28"/>
      <c r="B2740" s="38"/>
      <c r="C2740" s="835"/>
      <c r="D2740" s="594"/>
      <c r="E2740" s="598"/>
      <c r="F2740" s="598"/>
      <c r="G2740" s="598"/>
      <c r="H2740" s="572"/>
      <c r="I2740" s="599"/>
      <c r="J2740" s="600"/>
      <c r="K2740"/>
    </row>
    <row r="2741" spans="1:11" x14ac:dyDescent="0.2">
      <c r="A2741" s="28"/>
      <c r="B2741" s="38" t="s">
        <v>2259</v>
      </c>
      <c r="C2741" s="835"/>
      <c r="D2741" s="594"/>
      <c r="E2741" s="598"/>
      <c r="F2741" s="598"/>
      <c r="G2741" s="598"/>
      <c r="H2741" s="572"/>
      <c r="I2741" s="599"/>
      <c r="J2741" s="600">
        <f t="shared" si="0"/>
        <v>3409.62</v>
      </c>
      <c r="K2741">
        <v>5</v>
      </c>
    </row>
    <row r="2742" spans="1:11" x14ac:dyDescent="0.2">
      <c r="A2742" s="28"/>
      <c r="B2742" s="2"/>
      <c r="C2742" s="835"/>
      <c r="D2742" s="594"/>
      <c r="E2742" s="598"/>
      <c r="F2742" s="598"/>
      <c r="G2742" s="598"/>
      <c r="H2742" s="572"/>
      <c r="I2742" s="599"/>
      <c r="J2742" s="600"/>
      <c r="K2742"/>
    </row>
    <row r="2743" spans="1:11" x14ac:dyDescent="0.2">
      <c r="A2743" s="28"/>
      <c r="B2743" s="2" t="s">
        <v>2260</v>
      </c>
      <c r="C2743" s="835"/>
      <c r="D2743" s="594"/>
      <c r="E2743" s="598"/>
      <c r="F2743" s="598"/>
      <c r="G2743" s="598"/>
      <c r="H2743" s="572"/>
      <c r="I2743" s="599"/>
      <c r="J2743" s="600">
        <f t="shared" si="0"/>
        <v>668423.69999999995</v>
      </c>
      <c r="K2743">
        <v>6</v>
      </c>
    </row>
    <row r="2744" spans="1:11" x14ac:dyDescent="0.2">
      <c r="A2744" s="28"/>
      <c r="B2744" s="2"/>
      <c r="C2744" s="835"/>
      <c r="D2744" s="594"/>
      <c r="E2744" s="598"/>
      <c r="F2744" s="598"/>
      <c r="G2744" s="598"/>
      <c r="H2744" s="572"/>
      <c r="I2744" s="599"/>
      <c r="J2744" s="600"/>
      <c r="K2744"/>
    </row>
    <row r="2745" spans="1:11" x14ac:dyDescent="0.2">
      <c r="A2745" s="28"/>
      <c r="B2745" s="2" t="s">
        <v>2261</v>
      </c>
      <c r="C2745" s="835"/>
      <c r="D2745" s="594"/>
      <c r="E2745" s="598"/>
      <c r="F2745" s="598"/>
      <c r="G2745" s="598"/>
      <c r="H2745" s="572"/>
      <c r="I2745" s="599"/>
      <c r="J2745" s="600">
        <f t="shared" si="0"/>
        <v>928068.84</v>
      </c>
      <c r="K2745">
        <v>7</v>
      </c>
    </row>
    <row r="2746" spans="1:11" x14ac:dyDescent="0.2">
      <c r="A2746" s="28"/>
      <c r="B2746" s="2"/>
      <c r="C2746" s="835"/>
      <c r="D2746" s="594"/>
      <c r="E2746" s="598"/>
      <c r="F2746" s="598"/>
      <c r="G2746" s="598"/>
      <c r="H2746" s="572"/>
      <c r="I2746" s="599"/>
      <c r="J2746" s="600"/>
      <c r="K2746"/>
    </row>
    <row r="2747" spans="1:11" x14ac:dyDescent="0.2">
      <c r="A2747" s="28"/>
      <c r="B2747" s="2" t="s">
        <v>2262</v>
      </c>
      <c r="C2747" s="835"/>
      <c r="D2747" s="594"/>
      <c r="E2747" s="598"/>
      <c r="F2747" s="598"/>
      <c r="G2747" s="598"/>
      <c r="H2747" s="572"/>
      <c r="I2747" s="599"/>
      <c r="J2747" s="600">
        <f t="shared" si="0"/>
        <v>337960.44</v>
      </c>
      <c r="K2747">
        <v>8</v>
      </c>
    </row>
    <row r="2748" spans="1:11" x14ac:dyDescent="0.2">
      <c r="A2748" s="28"/>
      <c r="B2748" s="2"/>
      <c r="C2748" s="835"/>
      <c r="D2748" s="594"/>
      <c r="E2748" s="598"/>
      <c r="F2748" s="598"/>
      <c r="G2748" s="598"/>
      <c r="H2748" s="572"/>
      <c r="I2748" s="599"/>
      <c r="J2748" s="600"/>
      <c r="K2748"/>
    </row>
    <row r="2749" spans="1:11" x14ac:dyDescent="0.2">
      <c r="A2749" s="28"/>
      <c r="B2749" s="2" t="s">
        <v>2263</v>
      </c>
      <c r="C2749" s="835"/>
      <c r="D2749" s="594"/>
      <c r="E2749" s="598"/>
      <c r="F2749" s="598"/>
      <c r="G2749" s="598"/>
      <c r="H2749" s="572"/>
      <c r="I2749" s="599"/>
      <c r="J2749" s="600">
        <f t="shared" si="0"/>
        <v>257894.71</v>
      </c>
      <c r="K2749">
        <v>9</v>
      </c>
    </row>
    <row r="2750" spans="1:11" x14ac:dyDescent="0.2">
      <c r="A2750" s="28"/>
      <c r="B2750" s="2"/>
      <c r="C2750" s="835"/>
      <c r="D2750" s="594"/>
      <c r="E2750" s="598"/>
      <c r="F2750" s="598"/>
      <c r="G2750" s="598"/>
      <c r="H2750" s="572"/>
      <c r="I2750" s="599"/>
      <c r="J2750" s="600"/>
      <c r="K2750"/>
    </row>
    <row r="2751" spans="1:11" x14ac:dyDescent="0.2">
      <c r="A2751" s="28"/>
      <c r="B2751" s="2" t="s">
        <v>2264</v>
      </c>
      <c r="C2751" s="835"/>
      <c r="D2751" s="594"/>
      <c r="E2751" s="598"/>
      <c r="F2751" s="598"/>
      <c r="G2751" s="598"/>
      <c r="H2751" s="572"/>
      <c r="I2751" s="599"/>
      <c r="J2751" s="600">
        <f t="shared" si="0"/>
        <v>69004.490000000005</v>
      </c>
      <c r="K2751">
        <v>10</v>
      </c>
    </row>
    <row r="2752" spans="1:11" x14ac:dyDescent="0.2">
      <c r="A2752" s="28"/>
      <c r="B2752" s="2"/>
      <c r="C2752" s="835"/>
      <c r="D2752" s="594"/>
      <c r="E2752" s="598"/>
      <c r="F2752" s="598"/>
      <c r="G2752" s="598"/>
      <c r="H2752" s="572"/>
      <c r="I2752" s="599"/>
      <c r="J2752" s="600"/>
      <c r="K2752"/>
    </row>
    <row r="2753" spans="1:11" x14ac:dyDescent="0.2">
      <c r="A2753" s="28"/>
      <c r="B2753" s="2" t="s">
        <v>2265</v>
      </c>
      <c r="C2753" s="835"/>
      <c r="D2753" s="594"/>
      <c r="E2753" s="598"/>
      <c r="F2753" s="598"/>
      <c r="G2753" s="598"/>
      <c r="H2753" s="572"/>
      <c r="I2753" s="599"/>
      <c r="J2753" s="600">
        <f t="shared" si="0"/>
        <v>926792.64</v>
      </c>
      <c r="K2753">
        <v>11</v>
      </c>
    </row>
    <row r="2754" spans="1:11" x14ac:dyDescent="0.2">
      <c r="A2754" s="28"/>
      <c r="B2754" s="2"/>
      <c r="C2754" s="835"/>
      <c r="D2754" s="594"/>
      <c r="E2754" s="598"/>
      <c r="F2754" s="598"/>
      <c r="G2754" s="598"/>
      <c r="H2754" s="572"/>
      <c r="I2754" s="599"/>
      <c r="J2754" s="600"/>
      <c r="K2754"/>
    </row>
    <row r="2755" spans="1:11" x14ac:dyDescent="0.2">
      <c r="A2755" s="28"/>
      <c r="B2755" s="2" t="s">
        <v>2266</v>
      </c>
      <c r="C2755" s="835"/>
      <c r="D2755" s="594"/>
      <c r="E2755" s="598"/>
      <c r="F2755" s="598"/>
      <c r="G2755" s="598"/>
      <c r="H2755" s="572"/>
      <c r="I2755" s="599"/>
      <c r="J2755" s="600">
        <f t="shared" si="0"/>
        <v>868868.1</v>
      </c>
      <c r="K2755">
        <v>12</v>
      </c>
    </row>
    <row r="2756" spans="1:11" x14ac:dyDescent="0.2">
      <c r="A2756" s="28"/>
      <c r="B2756" s="2"/>
      <c r="C2756" s="835"/>
      <c r="D2756" s="594"/>
      <c r="E2756" s="598"/>
      <c r="F2756" s="598"/>
      <c r="G2756" s="598"/>
      <c r="H2756" s="572"/>
      <c r="I2756" s="599"/>
      <c r="J2756" s="600"/>
      <c r="K2756"/>
    </row>
    <row r="2757" spans="1:11" x14ac:dyDescent="0.2">
      <c r="A2757" s="28"/>
      <c r="B2757" s="2" t="s">
        <v>2267</v>
      </c>
      <c r="C2757" s="835"/>
      <c r="D2757" s="594"/>
      <c r="E2757" s="598"/>
      <c r="F2757" s="598"/>
      <c r="G2757" s="598"/>
      <c r="H2757" s="572"/>
      <c r="I2757" s="599"/>
      <c r="J2757" s="600">
        <f t="shared" si="0"/>
        <v>868868.1</v>
      </c>
      <c r="K2757">
        <v>13</v>
      </c>
    </row>
    <row r="2758" spans="1:11" x14ac:dyDescent="0.2">
      <c r="A2758" s="28"/>
      <c r="B2758" s="2"/>
      <c r="C2758" s="835"/>
      <c r="D2758" s="594"/>
      <c r="E2758" s="598"/>
      <c r="F2758" s="598"/>
      <c r="G2758" s="598"/>
      <c r="H2758" s="572"/>
      <c r="I2758" s="599"/>
      <c r="J2758" s="600"/>
      <c r="K2758"/>
    </row>
    <row r="2759" spans="1:11" x14ac:dyDescent="0.2">
      <c r="A2759" s="28"/>
      <c r="B2759" s="2" t="s">
        <v>2268</v>
      </c>
      <c r="C2759" s="835"/>
      <c r="D2759" s="594"/>
      <c r="E2759" s="598"/>
      <c r="F2759" s="598"/>
      <c r="G2759" s="598"/>
      <c r="H2759" s="572"/>
      <c r="I2759" s="599"/>
      <c r="J2759" s="600">
        <f t="shared" si="0"/>
        <v>426774.61</v>
      </c>
      <c r="K2759">
        <v>14</v>
      </c>
    </row>
    <row r="2760" spans="1:11" x14ac:dyDescent="0.2">
      <c r="A2760" s="28"/>
      <c r="B2760" s="2"/>
      <c r="C2760" s="835"/>
      <c r="D2760" s="594"/>
      <c r="E2760" s="598"/>
      <c r="F2760" s="598"/>
      <c r="G2760" s="598"/>
      <c r="H2760" s="572"/>
      <c r="I2760" s="599"/>
      <c r="J2760" s="600"/>
      <c r="K2760"/>
    </row>
    <row r="2761" spans="1:11" x14ac:dyDescent="0.2">
      <c r="A2761" s="28"/>
      <c r="B2761" s="2" t="s">
        <v>2269</v>
      </c>
      <c r="C2761" s="835"/>
      <c r="D2761" s="594"/>
      <c r="E2761" s="598"/>
      <c r="F2761" s="598"/>
      <c r="G2761" s="598"/>
      <c r="H2761" s="572"/>
      <c r="I2761" s="599"/>
      <c r="J2761" s="600">
        <f t="shared" si="0"/>
        <v>426285.04</v>
      </c>
      <c r="K2761">
        <v>15</v>
      </c>
    </row>
    <row r="2762" spans="1:11" x14ac:dyDescent="0.2">
      <c r="A2762" s="28"/>
      <c r="B2762" s="2"/>
      <c r="C2762" s="835"/>
      <c r="D2762" s="594"/>
      <c r="E2762" s="598"/>
      <c r="F2762" s="598"/>
      <c r="G2762" s="598"/>
      <c r="H2762" s="572"/>
      <c r="I2762" s="599"/>
      <c r="J2762" s="600"/>
      <c r="K2762"/>
    </row>
    <row r="2763" spans="1:11" x14ac:dyDescent="0.2">
      <c r="A2763" s="28"/>
      <c r="B2763" s="2" t="s">
        <v>2270</v>
      </c>
      <c r="C2763" s="835"/>
      <c r="D2763" s="594"/>
      <c r="E2763" s="598"/>
      <c r="F2763" s="598"/>
      <c r="G2763" s="598"/>
      <c r="H2763" s="572"/>
      <c r="I2763" s="599"/>
      <c r="J2763" s="600">
        <f t="shared" si="0"/>
        <v>161896.65</v>
      </c>
      <c r="K2763">
        <v>16</v>
      </c>
    </row>
    <row r="2764" spans="1:11" x14ac:dyDescent="0.2">
      <c r="A2764" s="1"/>
      <c r="B2764" s="2"/>
      <c r="C2764" s="835"/>
      <c r="D2764" s="594"/>
      <c r="E2764" s="598"/>
      <c r="F2764" s="598"/>
      <c r="G2764" s="598"/>
      <c r="H2764" s="572"/>
      <c r="I2764" s="599"/>
      <c r="J2764" s="600"/>
      <c r="K2764"/>
    </row>
    <row r="2765" spans="1:11" x14ac:dyDescent="0.2">
      <c r="A2765" s="28"/>
      <c r="B2765" s="2" t="s">
        <v>2271</v>
      </c>
      <c r="C2765" s="835"/>
      <c r="D2765" s="594"/>
      <c r="E2765" s="598"/>
      <c r="F2765" s="598"/>
      <c r="G2765" s="598"/>
      <c r="H2765" s="572"/>
      <c r="I2765" s="599"/>
      <c r="J2765" s="600">
        <f t="shared" si="0"/>
        <v>38297.19</v>
      </c>
      <c r="K2765">
        <v>17</v>
      </c>
    </row>
    <row r="2766" spans="1:11" ht="2.25" customHeight="1" x14ac:dyDescent="0.2">
      <c r="A2766" s="28"/>
      <c r="B2766" s="2"/>
      <c r="C2766" s="835"/>
      <c r="D2766" s="594"/>
      <c r="E2766" s="598"/>
      <c r="F2766" s="598"/>
      <c r="G2766" s="598"/>
      <c r="H2766" s="572"/>
      <c r="I2766" s="599"/>
      <c r="J2766" s="600"/>
    </row>
    <row r="2767" spans="1:11" x14ac:dyDescent="0.2">
      <c r="A2767" s="28"/>
      <c r="B2767" s="2"/>
      <c r="C2767" s="835"/>
      <c r="D2767" s="594"/>
      <c r="E2767" s="598"/>
      <c r="F2767" s="598"/>
      <c r="G2767" s="598"/>
      <c r="H2767" s="572"/>
      <c r="I2767" s="599"/>
      <c r="J2767" s="600"/>
    </row>
    <row r="2768" spans="1:11" ht="15.75" thickBot="1" x14ac:dyDescent="0.3">
      <c r="A2768" s="290"/>
      <c r="B2768" s="32" t="s">
        <v>111</v>
      </c>
      <c r="C2768" s="836"/>
      <c r="D2768" s="601"/>
      <c r="E2768" s="602"/>
      <c r="F2768" s="602"/>
      <c r="G2768" s="602"/>
      <c r="H2768" s="603"/>
      <c r="I2768" s="604"/>
      <c r="J2768" s="604">
        <f>SUM(J2733:J2767)</f>
        <v>7021091.7999999998</v>
      </c>
    </row>
    <row r="2769" spans="1:11" ht="15" thickTop="1" x14ac:dyDescent="0.2">
      <c r="A2769" s="28"/>
      <c r="B2769" s="2"/>
      <c r="C2769" s="835"/>
      <c r="D2769" s="594"/>
      <c r="E2769" s="598"/>
      <c r="F2769" s="598"/>
      <c r="G2769" s="598"/>
      <c r="H2769" s="572"/>
      <c r="I2769" s="599"/>
      <c r="J2769" s="600"/>
    </row>
    <row r="2770" spans="1:11" ht="15" x14ac:dyDescent="0.2">
      <c r="A2770" s="28"/>
      <c r="B2770" s="29" t="s">
        <v>155</v>
      </c>
      <c r="C2770" s="835"/>
      <c r="D2770" s="594"/>
      <c r="E2770" s="598"/>
      <c r="F2770" s="598"/>
      <c r="G2770" s="598"/>
      <c r="H2770" s="572"/>
      <c r="I2770" s="599"/>
      <c r="J2770" s="600"/>
    </row>
    <row r="2771" spans="1:11" x14ac:dyDescent="0.2">
      <c r="A2771" s="1"/>
      <c r="B2771" s="2"/>
      <c r="C2771" s="835"/>
      <c r="D2771" s="594"/>
      <c r="E2771" s="598"/>
      <c r="F2771" s="598"/>
      <c r="G2771" s="598"/>
      <c r="H2771" s="572"/>
      <c r="I2771" s="599"/>
      <c r="J2771" s="600"/>
    </row>
    <row r="2772" spans="1:11" x14ac:dyDescent="0.2">
      <c r="A2772" s="1"/>
      <c r="B2772" s="2" t="s">
        <v>2272</v>
      </c>
      <c r="C2772" s="835"/>
      <c r="D2772" s="594"/>
      <c r="E2772" s="598"/>
      <c r="F2772" s="598"/>
      <c r="G2772" s="598"/>
      <c r="H2772" s="572"/>
      <c r="I2772" s="599"/>
      <c r="J2772" s="600">
        <f>+J2768</f>
        <v>7021091.7999999998</v>
      </c>
    </row>
    <row r="2773" spans="1:11" x14ac:dyDescent="0.2">
      <c r="A2773" s="28"/>
      <c r="B2773" s="2"/>
      <c r="C2773" s="835"/>
      <c r="D2773" s="594"/>
      <c r="E2773" s="598"/>
      <c r="F2773" s="598"/>
      <c r="G2773" s="598"/>
      <c r="H2773" s="572"/>
      <c r="I2773" s="599"/>
      <c r="J2773" s="600"/>
    </row>
    <row r="2774" spans="1:11" x14ac:dyDescent="0.2">
      <c r="A2774" s="28"/>
      <c r="B2774" s="2" t="s">
        <v>2273</v>
      </c>
      <c r="C2774" s="835"/>
      <c r="D2774" s="594"/>
      <c r="E2774" s="598"/>
      <c r="F2774" s="598"/>
      <c r="G2774" s="598"/>
      <c r="H2774" s="572"/>
      <c r="I2774" s="599"/>
      <c r="J2774" s="600">
        <f t="shared" ref="J2774:J2804" si="1">_xlfn.XLOOKUP(K2774,$K$44:$K$2729,$J$44:$J$2729)</f>
        <v>423967.72</v>
      </c>
      <c r="K2774">
        <v>18</v>
      </c>
    </row>
    <row r="2775" spans="1:11" x14ac:dyDescent="0.2">
      <c r="A2775" s="28"/>
      <c r="B2775" s="2"/>
      <c r="C2775" s="835"/>
      <c r="D2775" s="594"/>
      <c r="E2775" s="598"/>
      <c r="F2775" s="598"/>
      <c r="G2775" s="598"/>
      <c r="H2775" s="572"/>
      <c r="I2775" s="599"/>
      <c r="J2775" s="600"/>
      <c r="K2775"/>
    </row>
    <row r="2776" spans="1:11" x14ac:dyDescent="0.2">
      <c r="A2776" s="28"/>
      <c r="B2776" s="2" t="s">
        <v>2274</v>
      </c>
      <c r="C2776" s="835"/>
      <c r="D2776" s="594"/>
      <c r="E2776" s="598"/>
      <c r="F2776" s="598"/>
      <c r="G2776" s="598"/>
      <c r="H2776" s="572"/>
      <c r="I2776" s="599"/>
      <c r="J2776" s="600">
        <f t="shared" si="1"/>
        <v>2638645.2000000002</v>
      </c>
      <c r="K2776">
        <v>19</v>
      </c>
    </row>
    <row r="2777" spans="1:11" x14ac:dyDescent="0.2">
      <c r="A2777" s="28"/>
      <c r="B2777" s="2"/>
      <c r="C2777" s="835"/>
      <c r="D2777" s="594"/>
      <c r="E2777" s="598"/>
      <c r="F2777" s="598"/>
      <c r="G2777" s="598"/>
      <c r="H2777" s="572"/>
      <c r="I2777" s="599"/>
      <c r="J2777" s="600"/>
      <c r="K2777"/>
    </row>
    <row r="2778" spans="1:11" x14ac:dyDescent="0.2">
      <c r="A2778" s="28"/>
      <c r="B2778" s="2" t="s">
        <v>2275</v>
      </c>
      <c r="C2778" s="835"/>
      <c r="D2778" s="594"/>
      <c r="E2778" s="598"/>
      <c r="F2778" s="598"/>
      <c r="G2778" s="598"/>
      <c r="H2778" s="572"/>
      <c r="I2778" s="599"/>
      <c r="J2778" s="600">
        <f t="shared" si="1"/>
        <v>255498.4</v>
      </c>
      <c r="K2778">
        <v>20</v>
      </c>
    </row>
    <row r="2779" spans="1:11" x14ac:dyDescent="0.2">
      <c r="A2779" s="28"/>
      <c r="B2779" s="2"/>
      <c r="C2779" s="835"/>
      <c r="D2779" s="594"/>
      <c r="E2779" s="598"/>
      <c r="F2779" s="598"/>
      <c r="G2779" s="598"/>
      <c r="H2779" s="572"/>
      <c r="I2779" s="599"/>
      <c r="J2779" s="600"/>
      <c r="K2779"/>
    </row>
    <row r="2780" spans="1:11" x14ac:dyDescent="0.2">
      <c r="A2780" s="28"/>
      <c r="B2780" s="2" t="s">
        <v>2276</v>
      </c>
      <c r="C2780" s="835"/>
      <c r="D2780" s="594"/>
      <c r="E2780" s="598"/>
      <c r="F2780" s="598"/>
      <c r="G2780" s="598"/>
      <c r="H2780" s="572"/>
      <c r="I2780" s="599"/>
      <c r="J2780" s="600">
        <f t="shared" si="1"/>
        <v>169476.7</v>
      </c>
      <c r="K2780">
        <v>21</v>
      </c>
    </row>
    <row r="2781" spans="1:11" x14ac:dyDescent="0.2">
      <c r="A2781" s="28"/>
      <c r="B2781" s="2"/>
      <c r="C2781" s="835"/>
      <c r="D2781" s="594"/>
      <c r="E2781" s="598"/>
      <c r="F2781" s="598"/>
      <c r="G2781" s="598"/>
      <c r="H2781" s="572"/>
      <c r="I2781" s="599"/>
      <c r="J2781" s="600"/>
      <c r="K2781"/>
    </row>
    <row r="2782" spans="1:11" x14ac:dyDescent="0.2">
      <c r="A2782" s="28"/>
      <c r="B2782" s="2" t="s">
        <v>2277</v>
      </c>
      <c r="C2782" s="835"/>
      <c r="D2782" s="594"/>
      <c r="E2782" s="598"/>
      <c r="F2782" s="598"/>
      <c r="G2782" s="598"/>
      <c r="H2782" s="572"/>
      <c r="I2782" s="599"/>
      <c r="J2782" s="600">
        <f t="shared" si="1"/>
        <v>44072.74</v>
      </c>
      <c r="K2782">
        <v>22</v>
      </c>
    </row>
    <row r="2783" spans="1:11" x14ac:dyDescent="0.2">
      <c r="A2783" s="28"/>
      <c r="B2783" s="2"/>
      <c r="C2783" s="835"/>
      <c r="D2783" s="594"/>
      <c r="E2783" s="598"/>
      <c r="F2783" s="598"/>
      <c r="G2783" s="598"/>
      <c r="H2783" s="572"/>
      <c r="I2783" s="599"/>
      <c r="J2783" s="600"/>
      <c r="K2783"/>
    </row>
    <row r="2784" spans="1:11" x14ac:dyDescent="0.2">
      <c r="A2784" s="28"/>
      <c r="B2784" s="2" t="s">
        <v>2278</v>
      </c>
      <c r="C2784" s="835"/>
      <c r="D2784" s="594"/>
      <c r="E2784" s="598"/>
      <c r="F2784" s="598"/>
      <c r="G2784" s="598"/>
      <c r="H2784" s="572"/>
      <c r="I2784" s="599"/>
      <c r="J2784" s="600">
        <f t="shared" si="1"/>
        <v>24341.19</v>
      </c>
      <c r="K2784">
        <v>23</v>
      </c>
    </row>
    <row r="2785" spans="1:11" x14ac:dyDescent="0.2">
      <c r="A2785" s="28"/>
      <c r="B2785" s="2"/>
      <c r="C2785" s="835"/>
      <c r="D2785" s="594"/>
      <c r="E2785" s="598"/>
      <c r="F2785" s="598"/>
      <c r="G2785" s="598"/>
      <c r="H2785" s="572"/>
      <c r="I2785" s="599"/>
      <c r="J2785" s="600"/>
      <c r="K2785"/>
    </row>
    <row r="2786" spans="1:11" x14ac:dyDescent="0.2">
      <c r="A2786" s="28"/>
      <c r="B2786" s="2" t="s">
        <v>2279</v>
      </c>
      <c r="C2786" s="835"/>
      <c r="D2786" s="594"/>
      <c r="E2786" s="598"/>
      <c r="F2786" s="598"/>
      <c r="G2786" s="598"/>
      <c r="H2786" s="572"/>
      <c r="I2786" s="599"/>
      <c r="J2786" s="600">
        <f t="shared" si="1"/>
        <v>20583.78</v>
      </c>
      <c r="K2786">
        <v>24</v>
      </c>
    </row>
    <row r="2787" spans="1:11" x14ac:dyDescent="0.2">
      <c r="A2787" s="28"/>
      <c r="B2787" s="2"/>
      <c r="C2787" s="835"/>
      <c r="D2787" s="594"/>
      <c r="E2787" s="598"/>
      <c r="F2787" s="598"/>
      <c r="G2787" s="598"/>
      <c r="H2787" s="572"/>
      <c r="I2787" s="599"/>
      <c r="J2787" s="600"/>
      <c r="K2787"/>
    </row>
    <row r="2788" spans="1:11" x14ac:dyDescent="0.2">
      <c r="A2788" s="28"/>
      <c r="B2788" s="2" t="s">
        <v>2280</v>
      </c>
      <c r="C2788" s="835"/>
      <c r="D2788" s="594"/>
      <c r="E2788" s="598"/>
      <c r="F2788" s="598"/>
      <c r="G2788" s="598"/>
      <c r="H2788" s="572"/>
      <c r="I2788" s="599"/>
      <c r="J2788" s="600">
        <f t="shared" si="1"/>
        <v>22259.58</v>
      </c>
      <c r="K2788">
        <v>25</v>
      </c>
    </row>
    <row r="2789" spans="1:11" x14ac:dyDescent="0.2">
      <c r="A2789" s="28"/>
      <c r="B2789" s="2"/>
      <c r="C2789" s="835"/>
      <c r="D2789" s="594"/>
      <c r="E2789" s="598"/>
      <c r="F2789" s="598"/>
      <c r="G2789" s="598"/>
      <c r="H2789" s="572"/>
      <c r="I2789" s="599"/>
      <c r="J2789" s="600"/>
      <c r="K2789"/>
    </row>
    <row r="2790" spans="1:11" x14ac:dyDescent="0.2">
      <c r="A2790" s="28"/>
      <c r="B2790" s="2" t="s">
        <v>2281</v>
      </c>
      <c r="C2790" s="835"/>
      <c r="D2790" s="594"/>
      <c r="E2790" s="598"/>
      <c r="F2790" s="598"/>
      <c r="G2790" s="598"/>
      <c r="H2790" s="572"/>
      <c r="I2790" s="599"/>
      <c r="J2790" s="600">
        <f t="shared" si="1"/>
        <v>32400.99</v>
      </c>
      <c r="K2790">
        <v>26</v>
      </c>
    </row>
    <row r="2791" spans="1:11" x14ac:dyDescent="0.2">
      <c r="A2791" s="28"/>
      <c r="B2791" s="2"/>
      <c r="C2791" s="835"/>
      <c r="D2791" s="594"/>
      <c r="E2791" s="598"/>
      <c r="F2791" s="598"/>
      <c r="G2791" s="598"/>
      <c r="H2791" s="572"/>
      <c r="I2791" s="599"/>
      <c r="J2791" s="600"/>
      <c r="K2791"/>
    </row>
    <row r="2792" spans="1:11" x14ac:dyDescent="0.2">
      <c r="A2792" s="28"/>
      <c r="B2792" s="2" t="s">
        <v>2282</v>
      </c>
      <c r="C2792" s="835"/>
      <c r="D2792" s="594"/>
      <c r="E2792" s="598"/>
      <c r="F2792" s="598"/>
      <c r="G2792" s="598"/>
      <c r="H2792" s="572"/>
      <c r="I2792" s="599"/>
      <c r="J2792" s="600">
        <f t="shared" si="1"/>
        <v>18432.88</v>
      </c>
      <c r="K2792">
        <v>27</v>
      </c>
    </row>
    <row r="2793" spans="1:11" x14ac:dyDescent="0.2">
      <c r="A2793" s="28"/>
      <c r="B2793" s="2"/>
      <c r="C2793" s="835"/>
      <c r="D2793" s="594"/>
      <c r="E2793" s="598"/>
      <c r="F2793" s="598"/>
      <c r="G2793" s="598"/>
      <c r="H2793" s="572"/>
      <c r="I2793" s="599"/>
      <c r="J2793" s="600"/>
      <c r="K2793"/>
    </row>
    <row r="2794" spans="1:11" x14ac:dyDescent="0.2">
      <c r="A2794" s="28"/>
      <c r="B2794" s="2" t="s">
        <v>2283</v>
      </c>
      <c r="C2794" s="835"/>
      <c r="D2794" s="594"/>
      <c r="E2794" s="598"/>
      <c r="F2794" s="598"/>
      <c r="G2794" s="598"/>
      <c r="H2794" s="572"/>
      <c r="I2794" s="599"/>
      <c r="J2794" s="600">
        <f t="shared" si="1"/>
        <v>11631.48</v>
      </c>
      <c r="K2794">
        <v>28</v>
      </c>
    </row>
    <row r="2795" spans="1:11" x14ac:dyDescent="0.2">
      <c r="A2795" s="28"/>
      <c r="B2795" s="2"/>
      <c r="C2795" s="835"/>
      <c r="D2795" s="594"/>
      <c r="E2795" s="598"/>
      <c r="F2795" s="598"/>
      <c r="G2795" s="598"/>
      <c r="H2795" s="572"/>
      <c r="I2795" s="599"/>
      <c r="J2795" s="600"/>
      <c r="K2795"/>
    </row>
    <row r="2796" spans="1:11" x14ac:dyDescent="0.2">
      <c r="A2796" s="28"/>
      <c r="B2796" s="2" t="s">
        <v>2284</v>
      </c>
      <c r="C2796" s="835"/>
      <c r="D2796" s="594"/>
      <c r="E2796" s="598"/>
      <c r="F2796" s="598"/>
      <c r="G2796" s="598"/>
      <c r="H2796" s="572"/>
      <c r="I2796" s="599"/>
      <c r="J2796" s="600">
        <f t="shared" si="1"/>
        <v>11585.68</v>
      </c>
      <c r="K2796">
        <v>29</v>
      </c>
    </row>
    <row r="2797" spans="1:11" x14ac:dyDescent="0.2">
      <c r="A2797" s="28"/>
      <c r="B2797" s="2"/>
      <c r="C2797" s="835"/>
      <c r="D2797" s="594"/>
      <c r="E2797" s="598"/>
      <c r="F2797" s="598"/>
      <c r="G2797" s="598"/>
      <c r="H2797" s="572"/>
      <c r="I2797" s="599"/>
      <c r="J2797" s="600"/>
      <c r="K2797"/>
    </row>
    <row r="2798" spans="1:11" x14ac:dyDescent="0.2">
      <c r="A2798" s="28"/>
      <c r="B2798" s="2" t="s">
        <v>2285</v>
      </c>
      <c r="C2798" s="835"/>
      <c r="D2798" s="594"/>
      <c r="E2798" s="598"/>
      <c r="F2798" s="598"/>
      <c r="G2798" s="598"/>
      <c r="H2798" s="572"/>
      <c r="I2798" s="599"/>
      <c r="J2798" s="600">
        <f t="shared" si="1"/>
        <v>21422.18</v>
      </c>
      <c r="K2798">
        <v>30</v>
      </c>
    </row>
    <row r="2799" spans="1:11" x14ac:dyDescent="0.2">
      <c r="A2799" s="28"/>
      <c r="B2799" s="2"/>
      <c r="C2799" s="835"/>
      <c r="D2799" s="594"/>
      <c r="E2799" s="598"/>
      <c r="F2799" s="598"/>
      <c r="G2799" s="598"/>
      <c r="H2799" s="572"/>
      <c r="I2799" s="599"/>
      <c r="J2799" s="600"/>
      <c r="K2799"/>
    </row>
    <row r="2800" spans="1:11" x14ac:dyDescent="0.2">
      <c r="A2800" s="28"/>
      <c r="B2800" s="2" t="s">
        <v>2286</v>
      </c>
      <c r="C2800" s="835"/>
      <c r="D2800" s="594"/>
      <c r="E2800" s="598"/>
      <c r="F2800" s="598"/>
      <c r="G2800" s="598"/>
      <c r="H2800" s="572"/>
      <c r="I2800" s="599"/>
      <c r="J2800" s="600">
        <f t="shared" si="1"/>
        <v>33427.19</v>
      </c>
      <c r="K2800">
        <v>31</v>
      </c>
    </row>
    <row r="2801" spans="1:11" x14ac:dyDescent="0.2">
      <c r="A2801" s="28"/>
      <c r="B2801" s="2"/>
      <c r="C2801" s="835"/>
      <c r="D2801" s="594"/>
      <c r="E2801" s="598"/>
      <c r="F2801" s="598"/>
      <c r="G2801" s="598"/>
      <c r="H2801" s="572"/>
      <c r="I2801" s="599"/>
      <c r="J2801" s="600"/>
      <c r="K2801"/>
    </row>
    <row r="2802" spans="1:11" x14ac:dyDescent="0.2">
      <c r="A2802" s="28"/>
      <c r="B2802" s="2" t="s">
        <v>2287</v>
      </c>
      <c r="C2802" s="835"/>
      <c r="D2802" s="594"/>
      <c r="E2802" s="598"/>
      <c r="F2802" s="598"/>
      <c r="G2802" s="598"/>
      <c r="H2802" s="572"/>
      <c r="I2802" s="599"/>
      <c r="J2802" s="600">
        <f t="shared" si="1"/>
        <v>31683.279999999999</v>
      </c>
      <c r="K2802">
        <v>32</v>
      </c>
    </row>
    <row r="2803" spans="1:11" x14ac:dyDescent="0.2">
      <c r="A2803" s="28"/>
      <c r="B2803" s="2"/>
      <c r="C2803" s="835"/>
      <c r="D2803" s="594"/>
      <c r="E2803" s="598"/>
      <c r="F2803" s="598"/>
      <c r="G2803" s="598"/>
      <c r="H2803" s="572"/>
      <c r="I2803" s="599"/>
      <c r="J2803" s="600"/>
      <c r="K2803"/>
    </row>
    <row r="2804" spans="1:11" x14ac:dyDescent="0.2">
      <c r="A2804" s="28"/>
      <c r="B2804" s="2" t="s">
        <v>2288</v>
      </c>
      <c r="C2804" s="835"/>
      <c r="D2804" s="594"/>
      <c r="E2804" s="598"/>
      <c r="F2804" s="598"/>
      <c r="G2804" s="598"/>
      <c r="H2804" s="572"/>
      <c r="I2804" s="599"/>
      <c r="J2804" s="600">
        <f t="shared" si="1"/>
        <v>34898.550000000003</v>
      </c>
      <c r="K2804">
        <v>33</v>
      </c>
    </row>
    <row r="2805" spans="1:11" ht="9" customHeight="1" x14ac:dyDescent="0.2">
      <c r="A2805" s="28"/>
      <c r="B2805" s="2"/>
      <c r="C2805" s="835"/>
      <c r="D2805" s="594"/>
      <c r="E2805" s="598"/>
      <c r="F2805" s="598"/>
      <c r="G2805" s="598"/>
      <c r="H2805" s="572"/>
      <c r="I2805" s="599"/>
      <c r="J2805" s="600"/>
    </row>
    <row r="2806" spans="1:11" ht="6" customHeight="1" x14ac:dyDescent="0.2">
      <c r="A2806" s="28"/>
      <c r="B2806" s="2"/>
      <c r="C2806" s="835"/>
      <c r="D2806" s="594"/>
      <c r="E2806" s="598"/>
      <c r="F2806" s="598"/>
      <c r="G2806" s="598"/>
      <c r="H2806" s="572"/>
      <c r="I2806" s="599"/>
      <c r="J2806" s="627"/>
    </row>
    <row r="2807" spans="1:11" ht="15.75" thickBot="1" x14ac:dyDescent="0.3">
      <c r="A2807" s="290"/>
      <c r="B2807" s="80" t="s">
        <v>2289</v>
      </c>
      <c r="C2807" s="836"/>
      <c r="D2807" s="601"/>
      <c r="E2807" s="602"/>
      <c r="F2807" s="602"/>
      <c r="G2807" s="602"/>
      <c r="H2807" s="603"/>
      <c r="I2807" s="604"/>
      <c r="J2807" s="604">
        <f>SUM(J2771:J2806)</f>
        <v>10815419.34</v>
      </c>
    </row>
    <row r="2808" spans="1:11" ht="15" thickTop="1" x14ac:dyDescent="0.2">
      <c r="A2808" s="28"/>
      <c r="B2808" s="2"/>
      <c r="C2808" s="835"/>
      <c r="D2808" s="594"/>
      <c r="E2808" s="598"/>
      <c r="F2808" s="598"/>
      <c r="G2808" s="598"/>
      <c r="H2808" s="572"/>
      <c r="I2808" s="599"/>
      <c r="J2808" s="600"/>
    </row>
    <row r="2809" spans="1:11" ht="15" x14ac:dyDescent="0.2">
      <c r="A2809" s="28"/>
      <c r="B2809" s="29" t="s">
        <v>155</v>
      </c>
      <c r="C2809" s="835"/>
      <c r="D2809" s="594"/>
      <c r="E2809" s="598"/>
      <c r="F2809" s="598"/>
      <c r="G2809" s="598"/>
      <c r="H2809" s="572"/>
      <c r="I2809" s="599"/>
      <c r="J2809" s="600"/>
    </row>
    <row r="2810" spans="1:11" x14ac:dyDescent="0.2">
      <c r="A2810" s="28"/>
      <c r="B2810" s="2"/>
      <c r="C2810" s="835"/>
      <c r="D2810" s="594"/>
      <c r="E2810" s="598"/>
      <c r="F2810" s="598"/>
      <c r="G2810" s="598"/>
      <c r="H2810" s="572"/>
      <c r="I2810" s="599"/>
      <c r="J2810" s="600"/>
    </row>
    <row r="2811" spans="1:11" x14ac:dyDescent="0.2">
      <c r="A2811" s="28"/>
      <c r="B2811" s="2" t="s">
        <v>2272</v>
      </c>
      <c r="C2811" s="835"/>
      <c r="D2811" s="594"/>
      <c r="E2811" s="598"/>
      <c r="F2811" s="598"/>
      <c r="G2811" s="598"/>
      <c r="H2811" s="572"/>
      <c r="I2811" s="599"/>
      <c r="J2811" s="600">
        <f>+J2807</f>
        <v>10815419.34</v>
      </c>
    </row>
    <row r="2812" spans="1:11" x14ac:dyDescent="0.2">
      <c r="A2812" s="28"/>
      <c r="B2812" s="2"/>
      <c r="C2812" s="835"/>
      <c r="D2812" s="594"/>
      <c r="E2812" s="598"/>
      <c r="F2812" s="598"/>
      <c r="G2812" s="598"/>
      <c r="H2812" s="572"/>
      <c r="I2812" s="599"/>
      <c r="J2812" s="600"/>
    </row>
    <row r="2813" spans="1:11" x14ac:dyDescent="0.2">
      <c r="A2813" s="28"/>
      <c r="B2813" s="2" t="s">
        <v>2290</v>
      </c>
      <c r="C2813" s="835"/>
      <c r="D2813" s="594"/>
      <c r="E2813" s="598"/>
      <c r="F2813" s="598"/>
      <c r="G2813" s="598"/>
      <c r="H2813" s="572"/>
      <c r="I2813" s="599"/>
      <c r="J2813" s="600">
        <f t="shared" ref="J2813:J2843" si="2">_xlfn.XLOOKUP(K2813,$K$44:$K$2729,$J$44:$J$2729)</f>
        <v>38139.519999999997</v>
      </c>
      <c r="K2813">
        <v>34</v>
      </c>
    </row>
    <row r="2814" spans="1:11" x14ac:dyDescent="0.2">
      <c r="A2814" s="28"/>
      <c r="B2814" s="2"/>
      <c r="C2814" s="835"/>
      <c r="D2814" s="594"/>
      <c r="E2814" s="598"/>
      <c r="F2814" s="598"/>
      <c r="G2814" s="598"/>
      <c r="H2814" s="572"/>
      <c r="I2814" s="599"/>
      <c r="J2814" s="600"/>
      <c r="K2814"/>
    </row>
    <row r="2815" spans="1:11" x14ac:dyDescent="0.2">
      <c r="A2815" s="28"/>
      <c r="B2815" s="2" t="s">
        <v>2291</v>
      </c>
      <c r="C2815" s="835"/>
      <c r="D2815" s="594"/>
      <c r="E2815" s="598"/>
      <c r="F2815" s="598"/>
      <c r="G2815" s="598"/>
      <c r="H2815" s="572"/>
      <c r="I2815" s="599"/>
      <c r="J2815" s="600">
        <f t="shared" si="2"/>
        <v>9332.5300000000007</v>
      </c>
      <c r="K2815">
        <v>35</v>
      </c>
    </row>
    <row r="2816" spans="1:11" x14ac:dyDescent="0.2">
      <c r="A2816" s="28"/>
      <c r="B2816" s="2"/>
      <c r="C2816" s="835"/>
      <c r="D2816" s="594"/>
      <c r="E2816" s="598"/>
      <c r="F2816" s="598"/>
      <c r="G2816" s="598"/>
      <c r="H2816" s="572"/>
      <c r="I2816" s="599"/>
      <c r="J2816" s="600"/>
      <c r="K2816"/>
    </row>
    <row r="2817" spans="1:11" x14ac:dyDescent="0.2">
      <c r="A2817" s="28"/>
      <c r="B2817" s="2" t="s">
        <v>2292</v>
      </c>
      <c r="C2817" s="835"/>
      <c r="D2817" s="594"/>
      <c r="E2817" s="598"/>
      <c r="F2817" s="598"/>
      <c r="G2817" s="598"/>
      <c r="H2817" s="572"/>
      <c r="I2817" s="599"/>
      <c r="J2817" s="600">
        <f t="shared" si="2"/>
        <v>27458.01</v>
      </c>
      <c r="K2817">
        <v>36</v>
      </c>
    </row>
    <row r="2818" spans="1:11" x14ac:dyDescent="0.2">
      <c r="A2818" s="28"/>
      <c r="B2818" s="2"/>
      <c r="C2818" s="835"/>
      <c r="D2818" s="594"/>
      <c r="E2818" s="598"/>
      <c r="F2818" s="598"/>
      <c r="G2818" s="598"/>
      <c r="H2818" s="572"/>
      <c r="I2818" s="599"/>
      <c r="J2818" s="600"/>
      <c r="K2818"/>
    </row>
    <row r="2819" spans="1:11" x14ac:dyDescent="0.2">
      <c r="A2819" s="28"/>
      <c r="B2819" s="2" t="s">
        <v>2293</v>
      </c>
      <c r="C2819" s="835"/>
      <c r="D2819" s="594"/>
      <c r="E2819" s="598"/>
      <c r="F2819" s="598"/>
      <c r="G2819" s="598"/>
      <c r="H2819" s="572"/>
      <c r="I2819" s="599"/>
      <c r="J2819" s="600">
        <f t="shared" si="2"/>
        <v>149307.32</v>
      </c>
      <c r="K2819">
        <v>37</v>
      </c>
    </row>
    <row r="2820" spans="1:11" x14ac:dyDescent="0.2">
      <c r="A2820" s="28"/>
      <c r="B2820" s="2"/>
      <c r="C2820" s="835"/>
      <c r="D2820" s="594"/>
      <c r="E2820" s="598"/>
      <c r="F2820" s="598"/>
      <c r="G2820" s="598"/>
      <c r="H2820" s="572"/>
      <c r="I2820" s="599"/>
      <c r="J2820" s="600"/>
      <c r="K2820"/>
    </row>
    <row r="2821" spans="1:11" x14ac:dyDescent="0.2">
      <c r="A2821" s="28"/>
      <c r="B2821" s="2" t="s">
        <v>2294</v>
      </c>
      <c r="C2821" s="835"/>
      <c r="D2821" s="594"/>
      <c r="E2821" s="598"/>
      <c r="F2821" s="598"/>
      <c r="G2821" s="598"/>
      <c r="H2821" s="572"/>
      <c r="I2821" s="599"/>
      <c r="J2821" s="600">
        <f t="shared" si="2"/>
        <v>475468.76</v>
      </c>
      <c r="K2821">
        <v>38</v>
      </c>
    </row>
    <row r="2822" spans="1:11" x14ac:dyDescent="0.2">
      <c r="A2822" s="28"/>
      <c r="B2822" s="2"/>
      <c r="C2822" s="835"/>
      <c r="D2822" s="594"/>
      <c r="E2822" s="598"/>
      <c r="F2822" s="598"/>
      <c r="G2822" s="598"/>
      <c r="H2822" s="572"/>
      <c r="I2822" s="599"/>
      <c r="J2822" s="600"/>
      <c r="K2822"/>
    </row>
    <row r="2823" spans="1:11" x14ac:dyDescent="0.2">
      <c r="A2823" s="28"/>
      <c r="B2823" s="2" t="s">
        <v>2295</v>
      </c>
      <c r="C2823" s="835"/>
      <c r="D2823" s="594"/>
      <c r="E2823" s="598"/>
      <c r="F2823" s="598"/>
      <c r="G2823" s="598"/>
      <c r="H2823" s="572"/>
      <c r="I2823" s="599"/>
      <c r="J2823" s="600">
        <f t="shared" si="2"/>
        <v>18550.009999999998</v>
      </c>
      <c r="K2823">
        <v>39</v>
      </c>
    </row>
    <row r="2824" spans="1:11" x14ac:dyDescent="0.2">
      <c r="A2824" s="28"/>
      <c r="B2824" s="2"/>
      <c r="C2824" s="835"/>
      <c r="D2824" s="594"/>
      <c r="E2824" s="598"/>
      <c r="F2824" s="598"/>
      <c r="G2824" s="598"/>
      <c r="H2824" s="572"/>
      <c r="I2824" s="599"/>
      <c r="J2824" s="600"/>
      <c r="K2824"/>
    </row>
    <row r="2825" spans="1:11" x14ac:dyDescent="0.2">
      <c r="A2825" s="28"/>
      <c r="B2825" s="2" t="s">
        <v>2296</v>
      </c>
      <c r="C2825" s="835"/>
      <c r="D2825" s="594"/>
      <c r="E2825" s="598"/>
      <c r="F2825" s="598"/>
      <c r="G2825" s="598"/>
      <c r="H2825" s="572"/>
      <c r="I2825" s="599"/>
      <c r="J2825" s="600">
        <f t="shared" si="2"/>
        <v>30259.38</v>
      </c>
      <c r="K2825">
        <v>40</v>
      </c>
    </row>
    <row r="2826" spans="1:11" x14ac:dyDescent="0.2">
      <c r="A2826" s="28"/>
      <c r="B2826" s="2"/>
      <c r="C2826" s="835"/>
      <c r="D2826" s="594"/>
      <c r="E2826" s="598"/>
      <c r="F2826" s="598"/>
      <c r="G2826" s="598"/>
      <c r="H2826" s="572"/>
      <c r="I2826" s="599"/>
      <c r="J2826" s="600"/>
      <c r="K2826"/>
    </row>
    <row r="2827" spans="1:11" x14ac:dyDescent="0.2">
      <c r="A2827" s="28"/>
      <c r="B2827" s="2" t="s">
        <v>2297</v>
      </c>
      <c r="C2827" s="835"/>
      <c r="D2827" s="594"/>
      <c r="E2827" s="598"/>
      <c r="F2827" s="598"/>
      <c r="G2827" s="598"/>
      <c r="H2827" s="572"/>
      <c r="I2827" s="599"/>
      <c r="J2827" s="600">
        <f t="shared" si="2"/>
        <v>8675.15</v>
      </c>
      <c r="K2827">
        <v>41</v>
      </c>
    </row>
    <row r="2828" spans="1:11" x14ac:dyDescent="0.2">
      <c r="A2828" s="28"/>
      <c r="B2828" s="2"/>
      <c r="C2828" s="835"/>
      <c r="D2828" s="594"/>
      <c r="E2828" s="598"/>
      <c r="F2828" s="598"/>
      <c r="G2828" s="598"/>
      <c r="H2828" s="572"/>
      <c r="I2828" s="599"/>
      <c r="J2828" s="600"/>
      <c r="K2828"/>
    </row>
    <row r="2829" spans="1:11" x14ac:dyDescent="0.2">
      <c r="A2829" s="28"/>
      <c r="B2829" s="2" t="s">
        <v>2298</v>
      </c>
      <c r="C2829" s="835"/>
      <c r="D2829" s="594"/>
      <c r="E2829" s="598"/>
      <c r="F2829" s="598"/>
      <c r="G2829" s="598"/>
      <c r="H2829" s="572"/>
      <c r="I2829" s="599"/>
      <c r="J2829" s="600">
        <f t="shared" si="2"/>
        <v>21529.96</v>
      </c>
      <c r="K2829">
        <v>42</v>
      </c>
    </row>
    <row r="2830" spans="1:11" x14ac:dyDescent="0.2">
      <c r="A2830" s="28"/>
      <c r="B2830" s="2"/>
      <c r="C2830" s="835"/>
      <c r="D2830" s="594"/>
      <c r="E2830" s="598"/>
      <c r="F2830" s="598"/>
      <c r="G2830" s="598"/>
      <c r="H2830" s="572"/>
      <c r="I2830" s="599"/>
      <c r="J2830" s="600"/>
      <c r="K2830"/>
    </row>
    <row r="2831" spans="1:11" x14ac:dyDescent="0.2">
      <c r="A2831" s="28"/>
      <c r="B2831" s="2" t="s">
        <v>2299</v>
      </c>
      <c r="C2831" s="835"/>
      <c r="D2831" s="594"/>
      <c r="E2831" s="598"/>
      <c r="F2831" s="598"/>
      <c r="G2831" s="598"/>
      <c r="H2831" s="572"/>
      <c r="I2831" s="599"/>
      <c r="J2831" s="600">
        <f t="shared" si="2"/>
        <v>209011.42</v>
      </c>
      <c r="K2831">
        <v>43</v>
      </c>
    </row>
    <row r="2832" spans="1:11" x14ac:dyDescent="0.2">
      <c r="A2832" s="28"/>
      <c r="B2832" s="2"/>
      <c r="C2832" s="835"/>
      <c r="D2832" s="594"/>
      <c r="E2832" s="598"/>
      <c r="F2832" s="598"/>
      <c r="G2832" s="598"/>
      <c r="H2832" s="572"/>
      <c r="I2832" s="599"/>
      <c r="J2832" s="600"/>
      <c r="K2832"/>
    </row>
    <row r="2833" spans="1:11" x14ac:dyDescent="0.2">
      <c r="A2833" s="28"/>
      <c r="B2833" s="2" t="s">
        <v>2300</v>
      </c>
      <c r="C2833" s="835"/>
      <c r="D2833" s="594"/>
      <c r="E2833" s="598"/>
      <c r="F2833" s="598"/>
      <c r="G2833" s="598"/>
      <c r="H2833" s="572"/>
      <c r="I2833" s="599"/>
      <c r="J2833" s="600">
        <f t="shared" si="2"/>
        <v>125557.88</v>
      </c>
      <c r="K2833">
        <v>44</v>
      </c>
    </row>
    <row r="2834" spans="1:11" x14ac:dyDescent="0.2">
      <c r="A2834" s="28"/>
      <c r="B2834" s="2"/>
      <c r="C2834" s="835"/>
      <c r="D2834" s="594"/>
      <c r="E2834" s="598"/>
      <c r="F2834" s="598"/>
      <c r="G2834" s="598"/>
      <c r="H2834" s="572"/>
      <c r="I2834" s="599"/>
      <c r="J2834" s="600"/>
      <c r="K2834"/>
    </row>
    <row r="2835" spans="1:11" x14ac:dyDescent="0.2">
      <c r="A2835" s="28"/>
      <c r="B2835" s="2" t="s">
        <v>2301</v>
      </c>
      <c r="C2835" s="835"/>
      <c r="D2835" s="594"/>
      <c r="E2835" s="598"/>
      <c r="F2835" s="598"/>
      <c r="G2835" s="598"/>
      <c r="H2835" s="572"/>
      <c r="I2835" s="599"/>
      <c r="J2835" s="600">
        <f t="shared" si="2"/>
        <v>113687.03999999999</v>
      </c>
      <c r="K2835">
        <v>45</v>
      </c>
    </row>
    <row r="2836" spans="1:11" x14ac:dyDescent="0.2">
      <c r="A2836" s="28"/>
      <c r="B2836" s="2"/>
      <c r="C2836" s="835"/>
      <c r="D2836" s="594"/>
      <c r="E2836" s="598"/>
      <c r="F2836" s="598"/>
      <c r="G2836" s="598"/>
      <c r="H2836" s="572"/>
      <c r="I2836" s="599"/>
      <c r="J2836" s="600"/>
      <c r="K2836"/>
    </row>
    <row r="2837" spans="1:11" x14ac:dyDescent="0.2">
      <c r="A2837" s="28"/>
      <c r="B2837" s="2" t="s">
        <v>2302</v>
      </c>
      <c r="C2837" s="835"/>
      <c r="D2837" s="594"/>
      <c r="E2837" s="598"/>
      <c r="F2837" s="598"/>
      <c r="G2837" s="598"/>
      <c r="H2837" s="572"/>
      <c r="I2837" s="599"/>
      <c r="J2837" s="600">
        <f t="shared" si="2"/>
        <v>60509.86</v>
      </c>
      <c r="K2837">
        <v>46</v>
      </c>
    </row>
    <row r="2838" spans="1:11" x14ac:dyDescent="0.2">
      <c r="A2838" s="28"/>
      <c r="B2838" s="2"/>
      <c r="C2838" s="835"/>
      <c r="D2838" s="594"/>
      <c r="E2838" s="598"/>
      <c r="F2838" s="598"/>
      <c r="G2838" s="598"/>
      <c r="H2838" s="572"/>
      <c r="I2838" s="599"/>
      <c r="J2838" s="600"/>
      <c r="K2838"/>
    </row>
    <row r="2839" spans="1:11" x14ac:dyDescent="0.2">
      <c r="A2839" s="28"/>
      <c r="B2839" s="2" t="s">
        <v>2303</v>
      </c>
      <c r="C2839" s="835"/>
      <c r="D2839" s="594"/>
      <c r="E2839" s="598"/>
      <c r="F2839" s="598"/>
      <c r="G2839" s="598"/>
      <c r="H2839" s="572"/>
      <c r="I2839" s="599"/>
      <c r="J2839" s="600">
        <f t="shared" si="2"/>
        <v>39845.56</v>
      </c>
      <c r="K2839">
        <v>47</v>
      </c>
    </row>
    <row r="2840" spans="1:11" x14ac:dyDescent="0.2">
      <c r="A2840" s="28"/>
      <c r="B2840" s="2"/>
      <c r="C2840" s="835"/>
      <c r="D2840" s="594"/>
      <c r="E2840" s="598"/>
      <c r="F2840" s="598"/>
      <c r="G2840" s="598"/>
      <c r="H2840" s="572"/>
      <c r="I2840" s="599"/>
      <c r="J2840" s="600"/>
      <c r="K2840"/>
    </row>
    <row r="2841" spans="1:11" x14ac:dyDescent="0.2">
      <c r="A2841" s="28"/>
      <c r="B2841" s="2" t="s">
        <v>2304</v>
      </c>
      <c r="C2841" s="835"/>
      <c r="D2841" s="594"/>
      <c r="E2841" s="598"/>
      <c r="F2841" s="598"/>
      <c r="G2841" s="598"/>
      <c r="H2841" s="572"/>
      <c r="I2841" s="599"/>
      <c r="J2841" s="600">
        <f t="shared" si="2"/>
        <v>38870.35</v>
      </c>
      <c r="K2841">
        <v>48</v>
      </c>
    </row>
    <row r="2842" spans="1:11" x14ac:dyDescent="0.2">
      <c r="A2842" s="28"/>
      <c r="B2842" s="2"/>
      <c r="C2842" s="835"/>
      <c r="D2842" s="594"/>
      <c r="E2842" s="598"/>
      <c r="F2842" s="598"/>
      <c r="G2842" s="598"/>
      <c r="H2842" s="572"/>
      <c r="I2842" s="599"/>
      <c r="J2842" s="600"/>
      <c r="K2842"/>
    </row>
    <row r="2843" spans="1:11" x14ac:dyDescent="0.2">
      <c r="A2843" s="28"/>
      <c r="B2843" s="2" t="s">
        <v>2305</v>
      </c>
      <c r="C2843" s="835"/>
      <c r="D2843" s="594"/>
      <c r="E2843" s="598"/>
      <c r="F2843" s="598"/>
      <c r="G2843" s="598"/>
      <c r="H2843" s="572"/>
      <c r="I2843" s="599"/>
      <c r="J2843" s="600">
        <f t="shared" si="2"/>
        <v>3704.9</v>
      </c>
      <c r="K2843">
        <v>49</v>
      </c>
    </row>
    <row r="2844" spans="1:11" ht="9" customHeight="1" x14ac:dyDescent="0.2">
      <c r="A2844" s="28"/>
      <c r="B2844" s="2"/>
      <c r="C2844" s="835"/>
      <c r="D2844" s="594"/>
      <c r="E2844" s="598"/>
      <c r="F2844" s="598"/>
      <c r="G2844" s="598"/>
      <c r="H2844" s="572"/>
      <c r="I2844" s="599"/>
      <c r="J2844" s="600"/>
    </row>
    <row r="2845" spans="1:11" ht="6" customHeight="1" x14ac:dyDescent="0.2">
      <c r="A2845" s="28"/>
      <c r="B2845" s="2"/>
      <c r="C2845" s="835"/>
      <c r="D2845" s="594"/>
      <c r="E2845" s="598"/>
      <c r="F2845" s="598"/>
      <c r="G2845" s="598"/>
      <c r="H2845" s="572"/>
      <c r="I2845" s="599"/>
      <c r="J2845" s="600"/>
    </row>
    <row r="2846" spans="1:11" ht="15.75" thickBot="1" x14ac:dyDescent="0.3">
      <c r="A2846" s="290"/>
      <c r="B2846" s="80" t="s">
        <v>2289</v>
      </c>
      <c r="C2846" s="836"/>
      <c r="D2846" s="601"/>
      <c r="E2846" s="602"/>
      <c r="F2846" s="602"/>
      <c r="G2846" s="602"/>
      <c r="H2846" s="603"/>
      <c r="I2846" s="604"/>
      <c r="J2846" s="604">
        <f>SUM(J2810:J2845)</f>
        <v>12185326.99</v>
      </c>
    </row>
    <row r="2847" spans="1:11" ht="15" thickTop="1" x14ac:dyDescent="0.2">
      <c r="A2847" s="28"/>
      <c r="B2847" s="2"/>
      <c r="C2847" s="835"/>
      <c r="D2847" s="594"/>
      <c r="E2847" s="598"/>
      <c r="F2847" s="598"/>
      <c r="G2847" s="598"/>
      <c r="H2847" s="572"/>
      <c r="I2847" s="599"/>
      <c r="J2847" s="600"/>
    </row>
    <row r="2848" spans="1:11" ht="15" x14ac:dyDescent="0.2">
      <c r="A2848" s="28"/>
      <c r="B2848" s="29" t="s">
        <v>155</v>
      </c>
      <c r="C2848" s="835"/>
      <c r="D2848" s="594"/>
      <c r="E2848" s="598"/>
      <c r="F2848" s="598"/>
      <c r="G2848" s="598"/>
      <c r="H2848" s="572"/>
      <c r="I2848" s="599"/>
      <c r="J2848" s="600"/>
    </row>
    <row r="2849" spans="1:11" x14ac:dyDescent="0.2">
      <c r="A2849" s="28"/>
      <c r="B2849" s="2"/>
      <c r="C2849" s="835"/>
      <c r="D2849" s="594"/>
      <c r="E2849" s="598"/>
      <c r="F2849" s="598"/>
      <c r="G2849" s="598"/>
      <c r="H2849" s="572"/>
      <c r="I2849" s="599"/>
      <c r="J2849" s="600"/>
    </row>
    <row r="2850" spans="1:11" x14ac:dyDescent="0.2">
      <c r="A2850" s="28"/>
      <c r="B2850" s="2" t="s">
        <v>2272</v>
      </c>
      <c r="C2850" s="835"/>
      <c r="D2850" s="594"/>
      <c r="E2850" s="598"/>
      <c r="F2850" s="598"/>
      <c r="G2850" s="598"/>
      <c r="H2850" s="572"/>
      <c r="I2850" s="599"/>
      <c r="J2850" s="600">
        <f>+J2846</f>
        <v>12185326.99</v>
      </c>
    </row>
    <row r="2851" spans="1:11" x14ac:dyDescent="0.2">
      <c r="A2851" s="28"/>
      <c r="B2851" s="2"/>
      <c r="C2851" s="835"/>
      <c r="D2851" s="594"/>
      <c r="E2851" s="598"/>
      <c r="F2851" s="598"/>
      <c r="G2851" s="598"/>
      <c r="H2851" s="572"/>
      <c r="I2851" s="599"/>
      <c r="J2851" s="600"/>
    </row>
    <row r="2852" spans="1:11" x14ac:dyDescent="0.2">
      <c r="A2852" s="28"/>
      <c r="B2852" s="2" t="s">
        <v>2306</v>
      </c>
      <c r="C2852" s="835"/>
      <c r="D2852" s="594"/>
      <c r="E2852" s="598"/>
      <c r="F2852" s="598"/>
      <c r="G2852" s="598"/>
      <c r="H2852" s="572"/>
      <c r="I2852" s="599"/>
      <c r="J2852" s="600">
        <f t="shared" ref="J2852:J2884" si="3">_xlfn.XLOOKUP(K2852,$K$44:$K$2729,$J$44:$J$2729)</f>
        <v>8428.35</v>
      </c>
      <c r="K2852">
        <v>50</v>
      </c>
    </row>
    <row r="2853" spans="1:11" x14ac:dyDescent="0.2">
      <c r="A2853" s="28"/>
      <c r="B2853" s="2"/>
      <c r="C2853" s="835"/>
      <c r="D2853" s="594"/>
      <c r="E2853" s="598"/>
      <c r="F2853" s="598"/>
      <c r="G2853" s="598"/>
      <c r="H2853" s="572"/>
      <c r="I2853" s="599"/>
      <c r="J2853" s="600"/>
      <c r="K2853"/>
    </row>
    <row r="2854" spans="1:11" x14ac:dyDescent="0.2">
      <c r="A2854" s="28"/>
      <c r="B2854" s="2" t="s">
        <v>2307</v>
      </c>
      <c r="C2854" s="835"/>
      <c r="D2854" s="594"/>
      <c r="E2854" s="598"/>
      <c r="F2854" s="598"/>
      <c r="G2854" s="598"/>
      <c r="H2854" s="572"/>
      <c r="I2854" s="599"/>
      <c r="J2854" s="600">
        <f t="shared" si="3"/>
        <v>17241.86</v>
      </c>
      <c r="K2854">
        <v>51</v>
      </c>
    </row>
    <row r="2855" spans="1:11" x14ac:dyDescent="0.2">
      <c r="A2855" s="28"/>
      <c r="B2855" s="2"/>
      <c r="C2855" s="835"/>
      <c r="D2855" s="594"/>
      <c r="E2855" s="598"/>
      <c r="F2855" s="598"/>
      <c r="G2855" s="598"/>
      <c r="H2855" s="572"/>
      <c r="I2855" s="599"/>
      <c r="J2855" s="600"/>
      <c r="K2855"/>
    </row>
    <row r="2856" spans="1:11" x14ac:dyDescent="0.2">
      <c r="A2856" s="28"/>
      <c r="B2856" s="2" t="s">
        <v>2308</v>
      </c>
      <c r="C2856" s="835"/>
      <c r="D2856" s="594"/>
      <c r="E2856" s="598"/>
      <c r="F2856" s="598"/>
      <c r="G2856" s="598"/>
      <c r="H2856" s="572"/>
      <c r="I2856" s="599"/>
      <c r="J2856" s="600">
        <f t="shared" si="3"/>
        <v>142647.76</v>
      </c>
      <c r="K2856">
        <v>52</v>
      </c>
    </row>
    <row r="2857" spans="1:11" x14ac:dyDescent="0.2">
      <c r="A2857" s="28"/>
      <c r="B2857" s="2"/>
      <c r="C2857" s="835"/>
      <c r="D2857" s="594"/>
      <c r="E2857" s="598"/>
      <c r="F2857" s="598"/>
      <c r="G2857" s="598"/>
      <c r="H2857" s="572"/>
      <c r="I2857" s="599"/>
      <c r="J2857" s="600"/>
      <c r="K2857"/>
    </row>
    <row r="2858" spans="1:11" x14ac:dyDescent="0.2">
      <c r="A2858" s="28"/>
      <c r="B2858" s="2" t="s">
        <v>2309</v>
      </c>
      <c r="C2858" s="835"/>
      <c r="D2858" s="594"/>
      <c r="E2858" s="598"/>
      <c r="F2858" s="598"/>
      <c r="G2858" s="598"/>
      <c r="H2858" s="572"/>
      <c r="I2858" s="599"/>
      <c r="J2858" s="600">
        <f t="shared" si="3"/>
        <v>386911.38</v>
      </c>
      <c r="K2858">
        <v>53</v>
      </c>
    </row>
    <row r="2859" spans="1:11" x14ac:dyDescent="0.2">
      <c r="A2859" s="28"/>
      <c r="B2859" s="2"/>
      <c r="C2859" s="835"/>
      <c r="D2859" s="594"/>
      <c r="E2859" s="598"/>
      <c r="F2859" s="598"/>
      <c r="G2859" s="598"/>
      <c r="H2859" s="572"/>
      <c r="I2859" s="599"/>
      <c r="J2859" s="600"/>
      <c r="K2859"/>
    </row>
    <row r="2860" spans="1:11" x14ac:dyDescent="0.2">
      <c r="A2860" s="28"/>
      <c r="B2860" s="2" t="s">
        <v>2310</v>
      </c>
      <c r="C2860" s="835"/>
      <c r="D2860" s="594"/>
      <c r="E2860" s="598"/>
      <c r="F2860" s="598"/>
      <c r="G2860" s="598"/>
      <c r="H2860" s="572"/>
      <c r="I2860" s="599"/>
      <c r="J2860" s="600">
        <f t="shared" si="3"/>
        <v>539151.81000000006</v>
      </c>
      <c r="K2860">
        <v>54</v>
      </c>
    </row>
    <row r="2861" spans="1:11" x14ac:dyDescent="0.2">
      <c r="A2861" s="28"/>
      <c r="B2861" s="2"/>
      <c r="C2861" s="835"/>
      <c r="D2861" s="594"/>
      <c r="E2861" s="598"/>
      <c r="F2861" s="598"/>
      <c r="G2861" s="598"/>
      <c r="H2861" s="572"/>
      <c r="I2861" s="599"/>
      <c r="J2861" s="600"/>
      <c r="K2861"/>
    </row>
    <row r="2862" spans="1:11" x14ac:dyDescent="0.2">
      <c r="A2862" s="28"/>
      <c r="B2862" s="2" t="s">
        <v>2311</v>
      </c>
      <c r="C2862" s="835"/>
      <c r="D2862" s="594"/>
      <c r="E2862" s="598"/>
      <c r="F2862" s="598"/>
      <c r="G2862" s="598"/>
      <c r="H2862" s="572"/>
      <c r="I2862" s="599"/>
      <c r="J2862" s="600">
        <f t="shared" si="3"/>
        <v>752878.45</v>
      </c>
      <c r="K2862">
        <v>55</v>
      </c>
    </row>
    <row r="2863" spans="1:11" x14ac:dyDescent="0.2">
      <c r="A2863" s="28"/>
      <c r="B2863" s="2"/>
      <c r="C2863" s="835"/>
      <c r="D2863" s="594"/>
      <c r="E2863" s="598"/>
      <c r="F2863" s="598"/>
      <c r="G2863" s="598"/>
      <c r="H2863" s="572"/>
      <c r="I2863" s="599"/>
      <c r="J2863" s="600"/>
      <c r="K2863"/>
    </row>
    <row r="2864" spans="1:11" x14ac:dyDescent="0.2">
      <c r="A2864" s="28"/>
      <c r="B2864" s="2" t="s">
        <v>2312</v>
      </c>
      <c r="C2864" s="835"/>
      <c r="D2864" s="594"/>
      <c r="E2864" s="598"/>
      <c r="F2864" s="598"/>
      <c r="G2864" s="598"/>
      <c r="H2864" s="572"/>
      <c r="I2864" s="599"/>
      <c r="J2864" s="600">
        <f t="shared" si="3"/>
        <v>521546.21</v>
      </c>
      <c r="K2864">
        <v>56</v>
      </c>
    </row>
    <row r="2865" spans="1:11" x14ac:dyDescent="0.2">
      <c r="A2865" s="28"/>
      <c r="B2865" s="2"/>
      <c r="C2865" s="835"/>
      <c r="D2865" s="594"/>
      <c r="E2865" s="598"/>
      <c r="F2865" s="598"/>
      <c r="G2865" s="598"/>
      <c r="H2865" s="572"/>
      <c r="I2865" s="599"/>
      <c r="J2865" s="600"/>
      <c r="K2865"/>
    </row>
    <row r="2866" spans="1:11" x14ac:dyDescent="0.2">
      <c r="A2866" s="28"/>
      <c r="B2866" s="2" t="s">
        <v>2313</v>
      </c>
      <c r="C2866" s="835"/>
      <c r="D2866" s="594"/>
      <c r="E2866" s="598"/>
      <c r="F2866" s="598"/>
      <c r="G2866" s="598"/>
      <c r="H2866" s="572"/>
      <c r="I2866" s="599"/>
      <c r="J2866" s="600">
        <f t="shared" si="3"/>
        <v>179909.64</v>
      </c>
      <c r="K2866">
        <v>57</v>
      </c>
    </row>
    <row r="2867" spans="1:11" x14ac:dyDescent="0.2">
      <c r="A2867" s="28"/>
      <c r="B2867" s="2"/>
      <c r="C2867" s="835"/>
      <c r="D2867" s="594"/>
      <c r="E2867" s="598"/>
      <c r="F2867" s="598"/>
      <c r="G2867" s="598"/>
      <c r="H2867" s="572"/>
      <c r="I2867" s="599"/>
      <c r="J2867" s="600"/>
      <c r="K2867"/>
    </row>
    <row r="2868" spans="1:11" x14ac:dyDescent="0.2">
      <c r="A2868" s="28"/>
      <c r="B2868" s="2" t="s">
        <v>2314</v>
      </c>
      <c r="C2868" s="835"/>
      <c r="D2868" s="594"/>
      <c r="E2868" s="598"/>
      <c r="F2868" s="598"/>
      <c r="G2868" s="598"/>
      <c r="H2868" s="572"/>
      <c r="I2868" s="599"/>
      <c r="J2868" s="600">
        <f t="shared" si="3"/>
        <v>207509.83</v>
      </c>
      <c r="K2868">
        <v>58</v>
      </c>
    </row>
    <row r="2869" spans="1:11" x14ac:dyDescent="0.2">
      <c r="A2869" s="28"/>
      <c r="B2869" s="2"/>
      <c r="C2869" s="835"/>
      <c r="D2869" s="594"/>
      <c r="E2869" s="598"/>
      <c r="F2869" s="598"/>
      <c r="G2869" s="598"/>
      <c r="H2869" s="572"/>
      <c r="I2869" s="599"/>
      <c r="J2869" s="600"/>
      <c r="K2869"/>
    </row>
    <row r="2870" spans="1:11" ht="11.25" customHeight="1" x14ac:dyDescent="0.2">
      <c r="A2870" s="28"/>
      <c r="B2870" s="2" t="s">
        <v>2315</v>
      </c>
      <c r="C2870" s="835"/>
      <c r="D2870" s="594"/>
      <c r="E2870" s="598"/>
      <c r="F2870" s="598"/>
      <c r="G2870" s="598"/>
      <c r="H2870" s="572"/>
      <c r="I2870" s="599"/>
      <c r="J2870" s="600">
        <f t="shared" si="3"/>
        <v>2512.87</v>
      </c>
      <c r="K2870">
        <v>59</v>
      </c>
    </row>
    <row r="2871" spans="1:11" ht="7.5" customHeight="1" x14ac:dyDescent="0.2">
      <c r="A2871" s="28"/>
      <c r="B2871" s="2"/>
      <c r="C2871" s="835"/>
      <c r="D2871" s="594"/>
      <c r="E2871" s="598"/>
      <c r="F2871" s="598"/>
      <c r="G2871" s="598"/>
      <c r="H2871" s="572"/>
      <c r="I2871" s="599"/>
      <c r="J2871" s="600"/>
      <c r="K2871"/>
    </row>
    <row r="2872" spans="1:11" x14ac:dyDescent="0.2">
      <c r="A2872" s="28"/>
      <c r="B2872" s="2" t="s">
        <v>2316</v>
      </c>
      <c r="C2872" s="835"/>
      <c r="D2872" s="594"/>
      <c r="E2872" s="598"/>
      <c r="F2872" s="598"/>
      <c r="G2872" s="598"/>
      <c r="H2872" s="572"/>
      <c r="I2872" s="599"/>
      <c r="J2872" s="600">
        <f t="shared" si="3"/>
        <v>10720.87</v>
      </c>
      <c r="K2872">
        <v>60</v>
      </c>
    </row>
    <row r="2873" spans="1:11" x14ac:dyDescent="0.2">
      <c r="A2873" s="28"/>
      <c r="B2873" s="2"/>
      <c r="C2873" s="835"/>
      <c r="D2873" s="594"/>
      <c r="E2873" s="598"/>
      <c r="F2873" s="598"/>
      <c r="G2873" s="598"/>
      <c r="H2873" s="572"/>
      <c r="I2873" s="599"/>
      <c r="J2873" s="600"/>
      <c r="K2873"/>
    </row>
    <row r="2874" spans="1:11" x14ac:dyDescent="0.2">
      <c r="A2874" s="28"/>
      <c r="B2874" s="2" t="s">
        <v>2317</v>
      </c>
      <c r="C2874" s="835"/>
      <c r="D2874" s="594"/>
      <c r="E2874" s="598"/>
      <c r="F2874" s="598"/>
      <c r="G2874" s="598"/>
      <c r="H2874" s="572"/>
      <c r="I2874" s="599"/>
      <c r="J2874" s="600">
        <f t="shared" si="3"/>
        <v>11651.2</v>
      </c>
      <c r="K2874">
        <v>61</v>
      </c>
    </row>
    <row r="2875" spans="1:11" x14ac:dyDescent="0.2">
      <c r="A2875" s="28"/>
      <c r="B2875" s="2"/>
      <c r="C2875" s="835"/>
      <c r="D2875" s="594"/>
      <c r="E2875" s="598"/>
      <c r="F2875" s="598"/>
      <c r="G2875" s="598"/>
      <c r="H2875" s="572"/>
      <c r="I2875" s="599"/>
      <c r="J2875" s="600"/>
      <c r="K2875"/>
    </row>
    <row r="2876" spans="1:11" x14ac:dyDescent="0.2">
      <c r="A2876" s="28"/>
      <c r="B2876" s="2" t="s">
        <v>2318</v>
      </c>
      <c r="C2876" s="835"/>
      <c r="D2876" s="594"/>
      <c r="E2876" s="598"/>
      <c r="F2876" s="598"/>
      <c r="G2876" s="598"/>
      <c r="H2876" s="572"/>
      <c r="I2876" s="599"/>
      <c r="J2876" s="600">
        <f t="shared" si="3"/>
        <v>17736.8</v>
      </c>
      <c r="K2876">
        <v>62</v>
      </c>
    </row>
    <row r="2877" spans="1:11" x14ac:dyDescent="0.2">
      <c r="A2877" s="28"/>
      <c r="C2877" s="835"/>
      <c r="D2877" s="594"/>
      <c r="E2877" s="598"/>
      <c r="F2877" s="598"/>
      <c r="G2877" s="598"/>
      <c r="H2877" s="572"/>
      <c r="I2877" s="599"/>
      <c r="J2877" s="600"/>
      <c r="K2877"/>
    </row>
    <row r="2878" spans="1:11" x14ac:dyDescent="0.2">
      <c r="A2878" s="28"/>
      <c r="B2878" s="2" t="s">
        <v>2319</v>
      </c>
      <c r="C2878" s="835"/>
      <c r="D2878" s="594"/>
      <c r="E2878" s="598"/>
      <c r="F2878" s="598"/>
      <c r="G2878" s="598"/>
      <c r="H2878" s="572"/>
      <c r="I2878" s="599"/>
      <c r="J2878" s="600">
        <f t="shared" si="3"/>
        <v>16175.71</v>
      </c>
      <c r="K2878">
        <v>63</v>
      </c>
    </row>
    <row r="2879" spans="1:11" ht="7.5" customHeight="1" x14ac:dyDescent="0.2">
      <c r="A2879" s="28"/>
      <c r="B2879" s="2"/>
      <c r="C2879" s="835"/>
      <c r="D2879" s="594"/>
      <c r="E2879" s="598"/>
      <c r="F2879" s="598"/>
      <c r="G2879" s="598"/>
      <c r="H2879" s="572"/>
      <c r="I2879" s="599"/>
      <c r="J2879" s="600"/>
      <c r="K2879"/>
    </row>
    <row r="2880" spans="1:11" x14ac:dyDescent="0.2">
      <c r="A2880" s="28"/>
      <c r="B2880" s="2" t="s">
        <v>2320</v>
      </c>
      <c r="C2880" s="835"/>
      <c r="D2880" s="594"/>
      <c r="E2880" s="598"/>
      <c r="F2880" s="598"/>
      <c r="G2880" s="598"/>
      <c r="H2880" s="572"/>
      <c r="I2880" s="599"/>
      <c r="J2880" s="600">
        <f t="shared" si="3"/>
        <v>10137.370000000001</v>
      </c>
      <c r="K2880">
        <v>64</v>
      </c>
    </row>
    <row r="2881" spans="1:11" x14ac:dyDescent="0.2">
      <c r="A2881" s="28"/>
      <c r="B2881" s="2"/>
      <c r="C2881" s="835"/>
      <c r="D2881" s="594"/>
      <c r="E2881" s="598"/>
      <c r="F2881" s="598"/>
      <c r="G2881" s="598"/>
      <c r="H2881" s="572"/>
      <c r="I2881" s="599"/>
      <c r="J2881" s="600"/>
      <c r="K2881"/>
    </row>
    <row r="2882" spans="1:11" x14ac:dyDescent="0.2">
      <c r="A2882" s="28"/>
      <c r="B2882" s="2" t="s">
        <v>2321</v>
      </c>
      <c r="C2882" s="835"/>
      <c r="D2882" s="594"/>
      <c r="E2882" s="598"/>
      <c r="F2882" s="598"/>
      <c r="G2882" s="598"/>
      <c r="H2882" s="572"/>
      <c r="I2882" s="599"/>
      <c r="J2882" s="600">
        <f t="shared" si="3"/>
        <v>37504.99</v>
      </c>
      <c r="K2882">
        <v>65</v>
      </c>
    </row>
    <row r="2883" spans="1:11" ht="7.5" customHeight="1" x14ac:dyDescent="0.2">
      <c r="A2883" s="28"/>
      <c r="B2883" s="2"/>
      <c r="C2883" s="835"/>
      <c r="D2883" s="594"/>
      <c r="E2883" s="598"/>
      <c r="F2883" s="598"/>
      <c r="G2883" s="598"/>
      <c r="H2883" s="572"/>
      <c r="I2883" s="599"/>
      <c r="J2883" s="600"/>
      <c r="K2883"/>
    </row>
    <row r="2884" spans="1:11" x14ac:dyDescent="0.2">
      <c r="A2884" s="28"/>
      <c r="B2884" s="2" t="s">
        <v>2322</v>
      </c>
      <c r="C2884" s="835"/>
      <c r="D2884" s="594"/>
      <c r="E2884" s="598"/>
      <c r="F2884" s="598"/>
      <c r="G2884" s="598"/>
      <c r="H2884" s="572"/>
      <c r="I2884" s="599"/>
      <c r="J2884" s="600">
        <f t="shared" si="3"/>
        <v>16562.75</v>
      </c>
      <c r="K2884">
        <v>66</v>
      </c>
    </row>
    <row r="2885" spans="1:11" ht="9" customHeight="1" x14ac:dyDescent="0.2">
      <c r="A2885" s="28"/>
      <c r="B2885" s="2"/>
      <c r="C2885" s="835"/>
      <c r="D2885" s="594"/>
      <c r="E2885" s="598"/>
      <c r="F2885" s="598"/>
      <c r="G2885" s="598"/>
      <c r="H2885" s="572"/>
      <c r="I2885" s="599"/>
      <c r="J2885" s="627"/>
    </row>
    <row r="2886" spans="1:11" ht="15.75" thickBot="1" x14ac:dyDescent="0.3">
      <c r="A2886" s="290"/>
      <c r="B2886" s="80" t="s">
        <v>2289</v>
      </c>
      <c r="C2886" s="836"/>
      <c r="D2886" s="601"/>
      <c r="E2886" s="602"/>
      <c r="F2886" s="602"/>
      <c r="G2886" s="602"/>
      <c r="H2886" s="603"/>
      <c r="I2886" s="604"/>
      <c r="J2886" s="604">
        <f>SUM(J2849:J2885)</f>
        <v>15064554.84</v>
      </c>
    </row>
    <row r="2887" spans="1:11" ht="9.75" customHeight="1" thickTop="1" x14ac:dyDescent="0.2">
      <c r="A2887" s="28"/>
      <c r="B2887" s="2"/>
      <c r="C2887" s="835"/>
      <c r="D2887" s="594"/>
      <c r="E2887" s="598"/>
      <c r="F2887" s="598"/>
      <c r="G2887" s="598"/>
      <c r="H2887" s="572"/>
      <c r="I2887" s="599"/>
      <c r="J2887" s="600"/>
    </row>
    <row r="2888" spans="1:11" ht="15" x14ac:dyDescent="0.2">
      <c r="A2888" s="28"/>
      <c r="B2888" s="29" t="s">
        <v>155</v>
      </c>
      <c r="C2888" s="835"/>
      <c r="D2888" s="594"/>
      <c r="E2888" s="598"/>
      <c r="F2888" s="598"/>
      <c r="G2888" s="598"/>
      <c r="H2888" s="572"/>
      <c r="I2888" s="599"/>
      <c r="J2888" s="600"/>
    </row>
    <row r="2889" spans="1:11" ht="7.5" customHeight="1" x14ac:dyDescent="0.2">
      <c r="A2889" s="28"/>
      <c r="B2889" s="2"/>
      <c r="C2889" s="835"/>
      <c r="D2889" s="594"/>
      <c r="E2889" s="598"/>
      <c r="F2889" s="598"/>
      <c r="G2889" s="598"/>
      <c r="H2889" s="572"/>
      <c r="I2889" s="599"/>
      <c r="J2889" s="600"/>
    </row>
    <row r="2890" spans="1:11" x14ac:dyDescent="0.2">
      <c r="A2890" s="28"/>
      <c r="B2890" s="2" t="s">
        <v>2272</v>
      </c>
      <c r="C2890" s="835"/>
      <c r="D2890" s="594"/>
      <c r="E2890" s="598"/>
      <c r="F2890" s="598"/>
      <c r="G2890" s="598"/>
      <c r="H2890" s="572"/>
      <c r="I2890" s="599"/>
      <c r="J2890" s="600">
        <f>+J2886</f>
        <v>15064554.84</v>
      </c>
    </row>
    <row r="2891" spans="1:11" x14ac:dyDescent="0.2">
      <c r="A2891" s="28"/>
      <c r="B2891" s="2"/>
      <c r="C2891" s="835"/>
      <c r="D2891" s="594"/>
      <c r="E2891" s="598"/>
      <c r="F2891" s="598"/>
      <c r="G2891" s="598"/>
      <c r="H2891" s="572"/>
      <c r="I2891" s="599"/>
      <c r="J2891" s="600"/>
    </row>
    <row r="2892" spans="1:11" x14ac:dyDescent="0.2">
      <c r="A2892" s="28"/>
      <c r="B2892" s="2" t="s">
        <v>2323</v>
      </c>
      <c r="C2892" s="835"/>
      <c r="D2892" s="594"/>
      <c r="E2892" s="598"/>
      <c r="F2892" s="598"/>
      <c r="G2892" s="598"/>
      <c r="H2892" s="572"/>
      <c r="I2892" s="599"/>
      <c r="J2892" s="600">
        <f t="shared" ref="J2892:J2922" si="4">_xlfn.XLOOKUP(K2892,$K$44:$K$2729,$J$44:$J$2729)</f>
        <v>22576.37</v>
      </c>
      <c r="K2892">
        <v>67</v>
      </c>
    </row>
    <row r="2893" spans="1:11" x14ac:dyDescent="0.2">
      <c r="A2893" s="28"/>
      <c r="B2893" s="2"/>
      <c r="C2893" s="835"/>
      <c r="D2893" s="594"/>
      <c r="E2893" s="598"/>
      <c r="F2893" s="598"/>
      <c r="G2893" s="598"/>
      <c r="H2893" s="572"/>
      <c r="I2893" s="599"/>
      <c r="J2893" s="600"/>
      <c r="K2893"/>
    </row>
    <row r="2894" spans="1:11" x14ac:dyDescent="0.2">
      <c r="A2894" s="28"/>
      <c r="B2894" s="2" t="s">
        <v>2324</v>
      </c>
      <c r="C2894" s="835"/>
      <c r="D2894" s="594"/>
      <c r="E2894" s="598"/>
      <c r="F2894" s="598"/>
      <c r="G2894" s="598"/>
      <c r="H2894" s="572"/>
      <c r="I2894" s="599"/>
      <c r="J2894" s="600">
        <f t="shared" si="4"/>
        <v>16438.419999999998</v>
      </c>
      <c r="K2894">
        <v>68</v>
      </c>
    </row>
    <row r="2895" spans="1:11" x14ac:dyDescent="0.2">
      <c r="A2895" s="28"/>
      <c r="B2895" s="2"/>
      <c r="C2895" s="835"/>
      <c r="D2895" s="594"/>
      <c r="E2895" s="598"/>
      <c r="F2895" s="598"/>
      <c r="G2895" s="598"/>
      <c r="H2895" s="572"/>
      <c r="I2895" s="599"/>
      <c r="J2895" s="600"/>
      <c r="K2895"/>
    </row>
    <row r="2896" spans="1:11" x14ac:dyDescent="0.2">
      <c r="A2896" s="28"/>
      <c r="B2896" s="2" t="s">
        <v>2325</v>
      </c>
      <c r="C2896" s="835"/>
      <c r="D2896" s="594"/>
      <c r="E2896" s="598"/>
      <c r="F2896" s="598"/>
      <c r="G2896" s="598"/>
      <c r="H2896" s="572"/>
      <c r="I2896" s="599"/>
      <c r="J2896" s="600">
        <f t="shared" si="4"/>
        <v>25779.06</v>
      </c>
      <c r="K2896">
        <v>69</v>
      </c>
    </row>
    <row r="2897" spans="1:11" x14ac:dyDescent="0.2">
      <c r="A2897" s="28"/>
      <c r="B2897" s="2"/>
      <c r="C2897" s="835"/>
      <c r="D2897" s="594"/>
      <c r="E2897" s="598"/>
      <c r="F2897" s="598"/>
      <c r="G2897" s="598"/>
      <c r="H2897" s="572"/>
      <c r="I2897" s="599"/>
      <c r="J2897" s="600"/>
      <c r="K2897"/>
    </row>
    <row r="2898" spans="1:11" x14ac:dyDescent="0.2">
      <c r="A2898" s="28"/>
      <c r="B2898" s="2" t="s">
        <v>2326</v>
      </c>
      <c r="C2898" s="835"/>
      <c r="D2898" s="594"/>
      <c r="E2898" s="598"/>
      <c r="F2898" s="598"/>
      <c r="G2898" s="598"/>
      <c r="H2898" s="572"/>
      <c r="I2898" s="599"/>
      <c r="J2898" s="600">
        <f t="shared" si="4"/>
        <v>38601.919999999998</v>
      </c>
      <c r="K2898">
        <v>70</v>
      </c>
    </row>
    <row r="2899" spans="1:11" x14ac:dyDescent="0.2">
      <c r="A2899" s="28"/>
      <c r="B2899" s="2"/>
      <c r="C2899" s="835"/>
      <c r="D2899" s="594"/>
      <c r="E2899" s="598"/>
      <c r="F2899" s="598"/>
      <c r="G2899" s="598"/>
      <c r="H2899" s="572"/>
      <c r="I2899" s="599"/>
      <c r="J2899" s="600"/>
      <c r="K2899"/>
    </row>
    <row r="2900" spans="1:11" x14ac:dyDescent="0.2">
      <c r="A2900" s="28"/>
      <c r="B2900" s="2" t="s">
        <v>2327</v>
      </c>
      <c r="C2900" s="835"/>
      <c r="D2900" s="594"/>
      <c r="E2900" s="598"/>
      <c r="F2900" s="598"/>
      <c r="G2900" s="598"/>
      <c r="H2900" s="572"/>
      <c r="I2900" s="599"/>
      <c r="J2900" s="600">
        <f t="shared" si="4"/>
        <v>26171.35</v>
      </c>
      <c r="K2900">
        <v>71</v>
      </c>
    </row>
    <row r="2901" spans="1:11" x14ac:dyDescent="0.2">
      <c r="A2901" s="28"/>
      <c r="B2901" s="2"/>
      <c r="C2901" s="835"/>
      <c r="D2901" s="594"/>
      <c r="E2901" s="598"/>
      <c r="F2901" s="598"/>
      <c r="G2901" s="598"/>
      <c r="H2901" s="572"/>
      <c r="I2901" s="599"/>
      <c r="J2901" s="600"/>
      <c r="K2901"/>
    </row>
    <row r="2902" spans="1:11" x14ac:dyDescent="0.2">
      <c r="A2902" s="28"/>
      <c r="B2902" s="2" t="s">
        <v>2328</v>
      </c>
      <c r="C2902" s="835"/>
      <c r="D2902" s="594"/>
      <c r="E2902" s="598"/>
      <c r="F2902" s="598"/>
      <c r="G2902" s="598"/>
      <c r="H2902" s="572"/>
      <c r="I2902" s="599"/>
      <c r="J2902" s="600">
        <f t="shared" si="4"/>
        <v>19948.759999999998</v>
      </c>
      <c r="K2902">
        <v>72</v>
      </c>
    </row>
    <row r="2903" spans="1:11" x14ac:dyDescent="0.2">
      <c r="A2903" s="28"/>
      <c r="B2903" s="2"/>
      <c r="C2903" s="835"/>
      <c r="D2903" s="594"/>
      <c r="E2903" s="598"/>
      <c r="F2903" s="598"/>
      <c r="G2903" s="598"/>
      <c r="H2903" s="572"/>
      <c r="I2903" s="599"/>
      <c r="J2903" s="600"/>
      <c r="K2903"/>
    </row>
    <row r="2904" spans="1:11" x14ac:dyDescent="0.2">
      <c r="A2904" s="28"/>
      <c r="B2904" s="2" t="s">
        <v>2329</v>
      </c>
      <c r="C2904" s="835"/>
      <c r="D2904" s="594"/>
      <c r="E2904" s="598"/>
      <c r="F2904" s="598"/>
      <c r="G2904" s="598"/>
      <c r="H2904" s="572"/>
      <c r="I2904" s="599"/>
      <c r="J2904" s="600">
        <f t="shared" si="4"/>
        <v>12692.19</v>
      </c>
      <c r="K2904">
        <v>73</v>
      </c>
    </row>
    <row r="2905" spans="1:11" x14ac:dyDescent="0.2">
      <c r="A2905" s="28"/>
      <c r="B2905" s="2"/>
      <c r="C2905" s="835"/>
      <c r="D2905" s="594"/>
      <c r="E2905" s="598"/>
      <c r="F2905" s="598"/>
      <c r="G2905" s="598"/>
      <c r="H2905" s="572"/>
      <c r="I2905" s="599"/>
      <c r="J2905" s="600"/>
      <c r="K2905"/>
    </row>
    <row r="2906" spans="1:11" x14ac:dyDescent="0.2">
      <c r="A2906" s="28"/>
      <c r="B2906" s="2" t="s">
        <v>2330</v>
      </c>
      <c r="C2906" s="835"/>
      <c r="D2906" s="594"/>
      <c r="E2906" s="598"/>
      <c r="F2906" s="598"/>
      <c r="G2906" s="598"/>
      <c r="H2906" s="572"/>
      <c r="I2906" s="599"/>
      <c r="J2906" s="600">
        <f t="shared" si="4"/>
        <v>22360.19</v>
      </c>
      <c r="K2906">
        <v>74</v>
      </c>
    </row>
    <row r="2907" spans="1:11" x14ac:dyDescent="0.2">
      <c r="A2907" s="28"/>
      <c r="B2907" s="2"/>
      <c r="C2907" s="835"/>
      <c r="D2907" s="594"/>
      <c r="E2907" s="598"/>
      <c r="F2907" s="598"/>
      <c r="G2907" s="598"/>
      <c r="H2907" s="572"/>
      <c r="I2907" s="599"/>
      <c r="J2907" s="600"/>
      <c r="K2907"/>
    </row>
    <row r="2908" spans="1:11" x14ac:dyDescent="0.2">
      <c r="A2908" s="28"/>
      <c r="B2908" s="2" t="s">
        <v>2331</v>
      </c>
      <c r="C2908" s="835"/>
      <c r="D2908" s="594"/>
      <c r="E2908" s="598"/>
      <c r="F2908" s="598"/>
      <c r="G2908" s="598"/>
      <c r="H2908" s="572"/>
      <c r="I2908" s="599"/>
      <c r="J2908" s="600">
        <f t="shared" si="4"/>
        <v>21128.78</v>
      </c>
      <c r="K2908">
        <v>75</v>
      </c>
    </row>
    <row r="2909" spans="1:11" ht="8.25" customHeight="1" x14ac:dyDescent="0.2">
      <c r="A2909" s="28"/>
      <c r="B2909" s="2"/>
      <c r="C2909" s="835"/>
      <c r="D2909" s="594"/>
      <c r="E2909" s="598"/>
      <c r="F2909" s="598"/>
      <c r="G2909" s="598"/>
      <c r="H2909" s="572"/>
      <c r="I2909" s="599"/>
      <c r="J2909" s="600"/>
      <c r="K2909"/>
    </row>
    <row r="2910" spans="1:11" x14ac:dyDescent="0.2">
      <c r="A2910" s="28"/>
      <c r="B2910" s="2" t="s">
        <v>2332</v>
      </c>
      <c r="C2910" s="835"/>
      <c r="D2910" s="594"/>
      <c r="E2910" s="598"/>
      <c r="F2910" s="598"/>
      <c r="G2910" s="598"/>
      <c r="H2910" s="572"/>
      <c r="I2910" s="599"/>
      <c r="J2910" s="600">
        <f t="shared" si="4"/>
        <v>34780.9</v>
      </c>
      <c r="K2910">
        <v>76</v>
      </c>
    </row>
    <row r="2911" spans="1:11" x14ac:dyDescent="0.2">
      <c r="A2911" s="28"/>
      <c r="B2911" s="2"/>
      <c r="C2911" s="835"/>
      <c r="D2911" s="594"/>
      <c r="E2911" s="598"/>
      <c r="F2911" s="598"/>
      <c r="G2911" s="598"/>
      <c r="H2911" s="572"/>
      <c r="I2911" s="599"/>
      <c r="J2911" s="600"/>
      <c r="K2911"/>
    </row>
    <row r="2912" spans="1:11" x14ac:dyDescent="0.2">
      <c r="A2912" s="28"/>
      <c r="B2912" s="2" t="s">
        <v>2333</v>
      </c>
      <c r="C2912" s="835"/>
      <c r="D2912" s="594"/>
      <c r="E2912" s="598"/>
      <c r="F2912" s="598"/>
      <c r="G2912" s="598"/>
      <c r="H2912" s="572"/>
      <c r="I2912" s="599"/>
      <c r="J2912" s="600">
        <f t="shared" si="4"/>
        <v>27553.06</v>
      </c>
      <c r="K2912">
        <v>77</v>
      </c>
    </row>
    <row r="2913" spans="1:11" ht="8.25" customHeight="1" x14ac:dyDescent="0.2">
      <c r="A2913" s="28"/>
      <c r="B2913" s="2"/>
      <c r="C2913" s="835"/>
      <c r="D2913" s="594"/>
      <c r="E2913" s="598"/>
      <c r="F2913" s="598"/>
      <c r="G2913" s="598"/>
      <c r="H2913" s="572"/>
      <c r="I2913" s="599"/>
      <c r="J2913" s="600"/>
      <c r="K2913"/>
    </row>
    <row r="2914" spans="1:11" x14ac:dyDescent="0.2">
      <c r="A2914" s="28"/>
      <c r="B2914" s="2" t="s">
        <v>3791</v>
      </c>
      <c r="C2914" s="835"/>
      <c r="D2914" s="594"/>
      <c r="E2914" s="598"/>
      <c r="F2914" s="598"/>
      <c r="G2914" s="598"/>
      <c r="H2914" s="572"/>
      <c r="I2914" s="599"/>
      <c r="J2914" s="600">
        <f t="shared" si="4"/>
        <v>41791.120000000003</v>
      </c>
      <c r="K2914">
        <v>78</v>
      </c>
    </row>
    <row r="2915" spans="1:11" ht="8.25" customHeight="1" x14ac:dyDescent="0.2">
      <c r="A2915" s="28"/>
      <c r="B2915" s="2"/>
      <c r="C2915" s="835"/>
      <c r="D2915" s="594"/>
      <c r="E2915" s="598"/>
      <c r="F2915" s="598"/>
      <c r="G2915" s="598"/>
      <c r="H2915" s="572"/>
      <c r="I2915" s="599"/>
      <c r="J2915" s="600"/>
      <c r="K2915"/>
    </row>
    <row r="2916" spans="1:11" x14ac:dyDescent="0.2">
      <c r="A2916" s="28"/>
      <c r="B2916" s="2" t="s">
        <v>3792</v>
      </c>
      <c r="C2916" s="835"/>
      <c r="D2916" s="594"/>
      <c r="E2916" s="598"/>
      <c r="F2916" s="598"/>
      <c r="G2916" s="598"/>
      <c r="H2916" s="572"/>
      <c r="I2916" s="599"/>
      <c r="J2916" s="600">
        <f t="shared" si="4"/>
        <v>85612.98</v>
      </c>
      <c r="K2916">
        <v>79</v>
      </c>
    </row>
    <row r="2917" spans="1:11" x14ac:dyDescent="0.2">
      <c r="A2917" s="28"/>
      <c r="B2917" s="2"/>
      <c r="C2917" s="835"/>
      <c r="D2917" s="594"/>
      <c r="E2917" s="598"/>
      <c r="F2917" s="598"/>
      <c r="G2917" s="598"/>
      <c r="H2917" s="572"/>
      <c r="I2917" s="599"/>
      <c r="J2917" s="600"/>
      <c r="K2917"/>
    </row>
    <row r="2918" spans="1:11" x14ac:dyDescent="0.2">
      <c r="A2918" s="28"/>
      <c r="B2918" s="2" t="s">
        <v>3793</v>
      </c>
      <c r="C2918" s="835"/>
      <c r="D2918" s="594"/>
      <c r="E2918" s="598"/>
      <c r="F2918" s="598"/>
      <c r="G2918" s="598"/>
      <c r="H2918" s="572"/>
      <c r="I2918" s="599"/>
      <c r="J2918" s="600">
        <f t="shared" si="4"/>
        <v>27276.23</v>
      </c>
      <c r="K2918">
        <v>80</v>
      </c>
    </row>
    <row r="2919" spans="1:11" x14ac:dyDescent="0.2">
      <c r="A2919" s="28"/>
      <c r="B2919" s="2"/>
      <c r="C2919" s="835"/>
      <c r="D2919" s="594"/>
      <c r="E2919" s="598"/>
      <c r="F2919" s="598"/>
      <c r="G2919" s="598"/>
      <c r="H2919" s="572"/>
      <c r="I2919" s="599"/>
      <c r="J2919" s="600"/>
      <c r="K2919"/>
    </row>
    <row r="2920" spans="1:11" x14ac:dyDescent="0.2">
      <c r="A2920" s="28"/>
      <c r="B2920" s="2" t="s">
        <v>3794</v>
      </c>
      <c r="C2920" s="835"/>
      <c r="D2920" s="594"/>
      <c r="E2920" s="598"/>
      <c r="F2920" s="598"/>
      <c r="G2920" s="598"/>
      <c r="H2920" s="572"/>
      <c r="I2920" s="599"/>
      <c r="J2920" s="600">
        <f t="shared" si="4"/>
        <v>38138.68</v>
      </c>
      <c r="K2920">
        <v>81</v>
      </c>
    </row>
    <row r="2921" spans="1:11" ht="8.25" customHeight="1" x14ac:dyDescent="0.2">
      <c r="A2921" s="28"/>
      <c r="B2921" s="2"/>
      <c r="C2921" s="835"/>
      <c r="D2921" s="594"/>
      <c r="E2921" s="598"/>
      <c r="F2921" s="598"/>
      <c r="G2921" s="598"/>
      <c r="H2921" s="572"/>
      <c r="I2921" s="599"/>
      <c r="J2921" s="600"/>
      <c r="K2921"/>
    </row>
    <row r="2922" spans="1:11" x14ac:dyDescent="0.2">
      <c r="A2922" s="28"/>
      <c r="B2922" s="2" t="s">
        <v>3795</v>
      </c>
      <c r="C2922" s="835"/>
      <c r="D2922" s="594"/>
      <c r="E2922" s="598"/>
      <c r="F2922" s="598"/>
      <c r="G2922" s="598"/>
      <c r="H2922" s="572"/>
      <c r="I2922" s="599"/>
      <c r="J2922" s="600">
        <f t="shared" si="4"/>
        <v>0</v>
      </c>
      <c r="K2922">
        <v>82</v>
      </c>
    </row>
    <row r="2923" spans="1:11" ht="17.25" customHeight="1" x14ac:dyDescent="0.2">
      <c r="A2923" s="28"/>
      <c r="B2923" s="38"/>
      <c r="C2923" s="835"/>
      <c r="D2923" s="594"/>
      <c r="E2923" s="598"/>
      <c r="F2923" s="598"/>
      <c r="G2923" s="598"/>
      <c r="H2923" s="572"/>
      <c r="I2923" s="599"/>
      <c r="J2923" s="627"/>
    </row>
    <row r="2924" spans="1:11" ht="45.75" thickBot="1" x14ac:dyDescent="0.3">
      <c r="A2924" s="290"/>
      <c r="B2924" s="56" t="str">
        <f>A3&amp;" 
TOTAL CARRIED TO SUMMARY (US$)"</f>
        <v>DIVISION 23 - HEATING, VENTILATING AND AIR CONDITIONING 
TOTAL CARRIED TO SUMMARY (US$)</v>
      </c>
      <c r="C2924" s="836"/>
      <c r="D2924" s="601"/>
      <c r="E2924" s="602"/>
      <c r="F2924" s="602"/>
      <c r="G2924" s="602"/>
      <c r="H2924" s="603"/>
      <c r="I2924" s="604"/>
      <c r="J2924" s="604">
        <f>SUM(J2890:J2923)</f>
        <v>15525404.85</v>
      </c>
    </row>
    <row r="2925" spans="1:11" ht="15" thickTop="1" x14ac:dyDescent="0.2"/>
  </sheetData>
  <autoFilter ref="A7:K2729" xr:uid="{7FF4790A-2E85-4598-BE06-2E5EA5971B44}"/>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7"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D3D10-B997-4721-B439-EF52588A3694}">
  <sheetPr>
    <pageSetUpPr fitToPage="1"/>
  </sheetPr>
  <dimension ref="A1:K2027"/>
  <sheetViews>
    <sheetView view="pageBreakPreview" topLeftCell="A2009" zoomScale="80" zoomScaleNormal="100" zoomScaleSheetLayoutView="80" workbookViewId="0">
      <selection activeCell="K14" sqref="K14"/>
    </sheetView>
  </sheetViews>
  <sheetFormatPr defaultColWidth="9.33203125" defaultRowHeight="14.25" x14ac:dyDescent="0.2"/>
  <cols>
    <col min="1" max="1" width="9" style="15" customWidth="1"/>
    <col min="2" max="2" width="65.83203125" style="3" customWidth="1"/>
    <col min="3" max="3" width="13.83203125" style="823" customWidth="1"/>
    <col min="4" max="4" width="7.83203125" style="703" customWidth="1"/>
    <col min="5" max="8" width="15.83203125" style="704" customWidth="1"/>
    <col min="9" max="9" width="18.83203125" style="704" customWidth="1"/>
    <col min="10" max="10" width="20.83203125" style="704" customWidth="1"/>
    <col min="11" max="11" width="19.83203125" style="672" hidden="1" customWidth="1"/>
    <col min="12" max="16384" width="9.33203125" style="5"/>
  </cols>
  <sheetData>
    <row r="1" spans="1:11" ht="15" x14ac:dyDescent="0.2">
      <c r="A1" s="922" t="str">
        <f>[3]Cover!A15&amp;" - "&amp;[3]Cover!A17</f>
        <v>BILL NO 3 - MAIN TERMINAL BUILDING</v>
      </c>
      <c r="B1" s="922"/>
      <c r="C1" s="922"/>
      <c r="D1" s="922"/>
      <c r="E1" s="922"/>
      <c r="F1" s="922"/>
      <c r="G1" s="922"/>
      <c r="H1" s="922"/>
      <c r="I1" s="922"/>
      <c r="J1" s="922"/>
      <c r="K1" s="670"/>
    </row>
    <row r="2" spans="1:11" ht="15" x14ac:dyDescent="0.2">
      <c r="A2" s="922"/>
      <c r="B2" s="922"/>
      <c r="C2" s="922"/>
      <c r="D2" s="922"/>
      <c r="E2" s="922"/>
      <c r="F2" s="922"/>
      <c r="G2" s="922"/>
      <c r="H2" s="922"/>
      <c r="I2" s="922"/>
      <c r="J2" s="922"/>
    </row>
    <row r="3" spans="1:11" ht="15" x14ac:dyDescent="0.2">
      <c r="A3" s="922" t="s">
        <v>2334</v>
      </c>
      <c r="B3" s="922"/>
      <c r="C3" s="922"/>
      <c r="D3" s="922"/>
      <c r="E3" s="922"/>
      <c r="F3" s="922"/>
      <c r="G3" s="922"/>
      <c r="H3" s="922"/>
      <c r="I3" s="922"/>
      <c r="J3" s="922"/>
    </row>
    <row r="4" spans="1:11" ht="15" thickBot="1" x14ac:dyDescent="0.25">
      <c r="A4" s="52"/>
      <c r="B4" s="25"/>
      <c r="C4" s="826"/>
      <c r="D4" s="673"/>
      <c r="E4" s="674"/>
      <c r="F4" s="674"/>
      <c r="G4" s="674"/>
      <c r="H4" s="674"/>
      <c r="I4" s="674"/>
      <c r="J4" s="674"/>
    </row>
    <row r="5" spans="1:11" s="10" customFormat="1" ht="15.75" thickTop="1" x14ac:dyDescent="0.2">
      <c r="A5" s="923" t="s">
        <v>65</v>
      </c>
      <c r="B5" s="925" t="s">
        <v>66</v>
      </c>
      <c r="C5" s="942" t="s">
        <v>67</v>
      </c>
      <c r="D5" s="944" t="s">
        <v>68</v>
      </c>
      <c r="E5" s="947" t="s">
        <v>69</v>
      </c>
      <c r="F5" s="947"/>
      <c r="G5" s="947"/>
      <c r="H5" s="947"/>
      <c r="I5" s="948"/>
      <c r="J5" s="675" t="s">
        <v>70</v>
      </c>
      <c r="K5" s="671"/>
    </row>
    <row r="6" spans="1:11" s="10" customFormat="1" ht="30" x14ac:dyDescent="0.2">
      <c r="A6" s="937"/>
      <c r="B6" s="935"/>
      <c r="C6" s="943"/>
      <c r="D6" s="945"/>
      <c r="E6" s="677" t="s">
        <v>71</v>
      </c>
      <c r="F6" s="678" t="s">
        <v>72</v>
      </c>
      <c r="G6" s="678" t="s">
        <v>73</v>
      </c>
      <c r="H6" s="678" t="s">
        <v>74</v>
      </c>
      <c r="I6" s="679" t="s">
        <v>75</v>
      </c>
      <c r="J6" s="680" t="s">
        <v>76</v>
      </c>
      <c r="K6" s="671"/>
    </row>
    <row r="7" spans="1:11" s="9" customFormat="1" ht="15" thickBot="1" x14ac:dyDescent="0.25">
      <c r="A7" s="938"/>
      <c r="B7" s="936"/>
      <c r="C7" s="811" t="s">
        <v>77</v>
      </c>
      <c r="D7" s="946"/>
      <c r="E7" s="682" t="s">
        <v>78</v>
      </c>
      <c r="F7" s="682" t="s">
        <v>79</v>
      </c>
      <c r="G7" s="682" t="s">
        <v>80</v>
      </c>
      <c r="H7" s="681" t="s">
        <v>81</v>
      </c>
      <c r="I7" s="683" t="s">
        <v>82</v>
      </c>
      <c r="J7" s="683" t="s">
        <v>83</v>
      </c>
      <c r="K7" s="676"/>
    </row>
    <row r="8" spans="1:11" ht="15.75" thickTop="1" x14ac:dyDescent="0.25">
      <c r="A8" s="26"/>
      <c r="B8" s="34"/>
      <c r="C8" s="812"/>
      <c r="D8" s="705"/>
      <c r="E8" s="686"/>
      <c r="F8" s="686"/>
      <c r="G8" s="686"/>
      <c r="H8" s="687"/>
      <c r="I8" s="688"/>
      <c r="J8" s="689"/>
    </row>
    <row r="9" spans="1:11" s="321" customFormat="1" ht="15" x14ac:dyDescent="0.2">
      <c r="A9" s="319"/>
      <c r="B9" s="320" t="s">
        <v>2335</v>
      </c>
      <c r="C9" s="827"/>
      <c r="D9" s="724"/>
      <c r="E9" s="725"/>
      <c r="F9" s="725"/>
      <c r="G9" s="725"/>
      <c r="H9" s="725"/>
      <c r="I9" s="726"/>
      <c r="J9" s="727"/>
      <c r="K9" s="704"/>
    </row>
    <row r="10" spans="1:11" s="321" customFormat="1" ht="15" x14ac:dyDescent="0.2">
      <c r="A10" s="319"/>
      <c r="B10" s="320"/>
      <c r="C10" s="827"/>
      <c r="D10" s="724"/>
      <c r="E10" s="725"/>
      <c r="F10" s="725"/>
      <c r="G10" s="725"/>
      <c r="H10" s="725"/>
      <c r="I10" s="726"/>
      <c r="J10" s="727"/>
      <c r="K10" s="704"/>
    </row>
    <row r="11" spans="1:11" s="321" customFormat="1" ht="28.5" x14ac:dyDescent="0.2">
      <c r="A11" s="319"/>
      <c r="B11" s="81" t="s">
        <v>3796</v>
      </c>
      <c r="C11" s="827"/>
      <c r="D11" s="724"/>
      <c r="E11" s="725"/>
      <c r="F11" s="725"/>
      <c r="G11" s="725"/>
      <c r="H11" s="725"/>
      <c r="I11" s="726"/>
      <c r="J11" s="727"/>
      <c r="K11" s="704"/>
    </row>
    <row r="12" spans="1:11" s="321" customFormat="1" x14ac:dyDescent="0.2">
      <c r="A12" s="319"/>
      <c r="B12" s="81"/>
      <c r="C12" s="827"/>
      <c r="D12" s="724"/>
      <c r="E12" s="725"/>
      <c r="F12" s="725"/>
      <c r="G12" s="725"/>
      <c r="H12" s="725"/>
      <c r="I12" s="726"/>
      <c r="J12" s="727"/>
      <c r="K12" s="670"/>
    </row>
    <row r="13" spans="1:11" s="321" customFormat="1" x14ac:dyDescent="0.2">
      <c r="A13" s="319" t="s">
        <v>77</v>
      </c>
      <c r="B13" s="322" t="s">
        <v>2336</v>
      </c>
      <c r="C13" s="827">
        <v>80</v>
      </c>
      <c r="D13" s="724" t="s">
        <v>98</v>
      </c>
      <c r="E13" s="667">
        <v>88.83</v>
      </c>
      <c r="F13" s="667">
        <v>1.71</v>
      </c>
      <c r="G13" s="667">
        <v>12.59</v>
      </c>
      <c r="H13" s="667">
        <v>0</v>
      </c>
      <c r="I13" s="668">
        <f>SUM(E13:H13)</f>
        <v>103.13</v>
      </c>
      <c r="J13" s="669">
        <f>I13*C13</f>
        <v>8250.4</v>
      </c>
      <c r="K13" s="670"/>
    </row>
    <row r="14" spans="1:11" s="321" customFormat="1" x14ac:dyDescent="0.2">
      <c r="A14" s="319"/>
      <c r="B14" s="322"/>
      <c r="C14" s="827"/>
      <c r="D14" s="724"/>
      <c r="E14" s="725"/>
      <c r="F14" s="725"/>
      <c r="G14" s="725"/>
      <c r="H14" s="725"/>
      <c r="I14" s="726"/>
      <c r="J14" s="727"/>
      <c r="K14" s="704"/>
    </row>
    <row r="15" spans="1:11" s="321" customFormat="1" ht="30" x14ac:dyDescent="0.25">
      <c r="A15" s="323"/>
      <c r="B15" s="320" t="s">
        <v>2337</v>
      </c>
      <c r="C15" s="828"/>
      <c r="D15" s="728"/>
      <c r="E15" s="729"/>
      <c r="F15" s="729"/>
      <c r="G15" s="729"/>
      <c r="H15" s="729"/>
      <c r="I15" s="730"/>
      <c r="J15" s="731"/>
      <c r="K15" s="704"/>
    </row>
    <row r="16" spans="1:11" s="321" customFormat="1" x14ac:dyDescent="0.2">
      <c r="A16" s="319"/>
      <c r="B16" s="322"/>
      <c r="C16" s="827"/>
      <c r="D16" s="724"/>
      <c r="E16" s="725"/>
      <c r="F16" s="725"/>
      <c r="G16" s="725"/>
      <c r="H16" s="725"/>
      <c r="I16" s="726"/>
      <c r="J16" s="727"/>
      <c r="K16" s="704"/>
    </row>
    <row r="17" spans="1:11" s="321" customFormat="1" ht="31.5" customHeight="1" x14ac:dyDescent="0.2">
      <c r="A17" s="319"/>
      <c r="B17" s="81" t="s">
        <v>3797</v>
      </c>
      <c r="C17" s="827"/>
      <c r="D17" s="724"/>
      <c r="E17" s="725"/>
      <c r="F17" s="725"/>
      <c r="G17" s="725"/>
      <c r="H17" s="725"/>
      <c r="I17" s="726"/>
      <c r="J17" s="727"/>
      <c r="K17" s="704"/>
    </row>
    <row r="18" spans="1:11" s="321" customFormat="1" x14ac:dyDescent="0.2">
      <c r="A18" s="319"/>
      <c r="B18" s="81"/>
      <c r="C18" s="827"/>
      <c r="D18" s="724"/>
      <c r="E18" s="725"/>
      <c r="F18" s="725"/>
      <c r="G18" s="725"/>
      <c r="H18" s="725"/>
      <c r="I18" s="726"/>
      <c r="J18" s="727"/>
      <c r="K18" s="704"/>
    </row>
    <row r="19" spans="1:11" s="321" customFormat="1" x14ac:dyDescent="0.2">
      <c r="A19" s="319" t="str">
        <f>IF(D21&gt;0,IF(INDEX(A8:A18,MATCH(REPT("z",255),A8:A18))="H","J",IF(INDEX(A8:A18,MATCH(REPT("z",255),A8:A18))="N","P",CHAR(CODE(INDEX(A8:A18,MATCH(REPT("z",255),A8:A18)))+1))),)</f>
        <v>B</v>
      </c>
      <c r="B19" s="322" t="s">
        <v>2338</v>
      </c>
      <c r="C19" s="827">
        <v>270</v>
      </c>
      <c r="D19" s="724" t="s">
        <v>98</v>
      </c>
      <c r="E19" s="667">
        <v>2.63</v>
      </c>
      <c r="F19" s="667">
        <v>0.04</v>
      </c>
      <c r="G19" s="667">
        <v>1.26</v>
      </c>
      <c r="H19" s="667">
        <v>0</v>
      </c>
      <c r="I19" s="668">
        <f>SUM(E19:H19)</f>
        <v>3.93</v>
      </c>
      <c r="J19" s="669">
        <f>I19*C19</f>
        <v>1061.0999999999999</v>
      </c>
      <c r="K19" s="670"/>
    </row>
    <row r="20" spans="1:11" s="321" customFormat="1" x14ac:dyDescent="0.2">
      <c r="A20" s="319"/>
      <c r="B20" s="322"/>
      <c r="C20" s="827"/>
      <c r="D20" s="724"/>
      <c r="E20" s="725"/>
      <c r="F20" s="725"/>
      <c r="G20" s="725"/>
      <c r="H20" s="725"/>
      <c r="I20" s="726"/>
      <c r="J20" s="727"/>
      <c r="K20" s="704"/>
    </row>
    <row r="21" spans="1:11" s="321" customFormat="1" x14ac:dyDescent="0.2">
      <c r="A21" s="319" t="str">
        <f>IF(D23&gt;0,IF(INDEX(A9:A20,MATCH(REPT("z",255),A9:A20))="H","J",IF(INDEX(A9:A20,MATCH(REPT("z",255),A9:A20))="N","P",CHAR(CODE(INDEX(A9:A20,MATCH(REPT("z",255),A9:A20)))+1))),)</f>
        <v>C</v>
      </c>
      <c r="B21" s="322" t="s">
        <v>2339</v>
      </c>
      <c r="C21" s="827">
        <v>50</v>
      </c>
      <c r="D21" s="724" t="s">
        <v>98</v>
      </c>
      <c r="E21" s="667">
        <v>3.63</v>
      </c>
      <c r="F21" s="667">
        <v>0.04</v>
      </c>
      <c r="G21" s="667">
        <v>1.47</v>
      </c>
      <c r="H21" s="667">
        <v>0</v>
      </c>
      <c r="I21" s="668">
        <f>SUM(E21:H21)</f>
        <v>5.14</v>
      </c>
      <c r="J21" s="669">
        <f>I21*C21</f>
        <v>257</v>
      </c>
      <c r="K21" s="670"/>
    </row>
    <row r="22" spans="1:11" s="321" customFormat="1" x14ac:dyDescent="0.2">
      <c r="A22" s="319"/>
      <c r="B22" s="322"/>
      <c r="C22" s="827"/>
      <c r="D22" s="724"/>
      <c r="E22" s="725"/>
      <c r="F22" s="725"/>
      <c r="G22" s="725"/>
      <c r="H22" s="725"/>
      <c r="I22" s="726"/>
      <c r="J22" s="727"/>
      <c r="K22" s="704"/>
    </row>
    <row r="23" spans="1:11" s="321" customFormat="1" x14ac:dyDescent="0.2">
      <c r="A23" s="319" t="str">
        <f>IF(D25&gt;0,IF(INDEX(A11:A22,MATCH(REPT("z",255),A11:A22))="H","J",IF(INDEX(A11:A22,MATCH(REPT("z",255),A11:A22))="N","P",CHAR(CODE(INDEX(A11:A22,MATCH(REPT("z",255),A11:A22)))+1))),)</f>
        <v>D</v>
      </c>
      <c r="B23" s="322" t="s">
        <v>2340</v>
      </c>
      <c r="C23" s="827">
        <v>100</v>
      </c>
      <c r="D23" s="724" t="s">
        <v>98</v>
      </c>
      <c r="E23" s="667">
        <v>4.8600000000000003</v>
      </c>
      <c r="F23" s="667">
        <v>0.04</v>
      </c>
      <c r="G23" s="667">
        <v>1.68</v>
      </c>
      <c r="H23" s="667">
        <v>0</v>
      </c>
      <c r="I23" s="668">
        <f>SUM(E23:H23)</f>
        <v>6.58</v>
      </c>
      <c r="J23" s="669">
        <f>I23*C23</f>
        <v>658</v>
      </c>
      <c r="K23" s="670"/>
    </row>
    <row r="24" spans="1:11" s="321" customFormat="1" x14ac:dyDescent="0.2">
      <c r="A24" s="319"/>
      <c r="B24" s="322"/>
      <c r="C24" s="827"/>
      <c r="D24" s="724"/>
      <c r="E24" s="725"/>
      <c r="F24" s="725"/>
      <c r="G24" s="725"/>
      <c r="H24" s="725"/>
      <c r="I24" s="726"/>
      <c r="J24" s="727"/>
      <c r="K24" s="704"/>
    </row>
    <row r="25" spans="1:11" s="321" customFormat="1" x14ac:dyDescent="0.2">
      <c r="A25" s="319" t="str">
        <f>IF(D27&gt;0,IF(INDEX(A13:A24,MATCH(REPT("z",255),A13:A24))="H","J",IF(INDEX(A13:A24,MATCH(REPT("z",255),A13:A24))="N","P",CHAR(CODE(INDEX(A13:A24,MATCH(REPT("z",255),A13:A24)))+1))),)</f>
        <v>E</v>
      </c>
      <c r="B25" s="322" t="s">
        <v>2341</v>
      </c>
      <c r="C25" s="827">
        <v>110</v>
      </c>
      <c r="D25" s="724" t="s">
        <v>98</v>
      </c>
      <c r="E25" s="667">
        <v>7.01</v>
      </c>
      <c r="F25" s="667">
        <v>0.04</v>
      </c>
      <c r="G25" s="667">
        <v>2.1</v>
      </c>
      <c r="H25" s="667">
        <v>0</v>
      </c>
      <c r="I25" s="668">
        <f>SUM(E25:H25)</f>
        <v>9.15</v>
      </c>
      <c r="J25" s="669">
        <f>I25*C25</f>
        <v>1006.5</v>
      </c>
      <c r="K25" s="670"/>
    </row>
    <row r="26" spans="1:11" s="321" customFormat="1" x14ac:dyDescent="0.2">
      <c r="A26" s="319"/>
      <c r="B26" s="322"/>
      <c r="C26" s="827"/>
      <c r="D26" s="724"/>
      <c r="E26" s="725"/>
      <c r="F26" s="725"/>
      <c r="G26" s="725"/>
      <c r="H26" s="725"/>
      <c r="I26" s="726"/>
      <c r="J26" s="727"/>
      <c r="K26" s="704"/>
    </row>
    <row r="27" spans="1:11" s="321" customFormat="1" x14ac:dyDescent="0.2">
      <c r="A27" s="319" t="str">
        <f>IF(D29&gt;0,IF(INDEX(A15:A26,MATCH(REPT("z",255),A15:A26))="H","J",IF(INDEX(A15:A26,MATCH(REPT("z",255),A15:A26))="N","P",CHAR(CODE(INDEX(A15:A26,MATCH(REPT("z",255),A15:A26)))+1))),)</f>
        <v>F</v>
      </c>
      <c r="B27" s="322" t="s">
        <v>2342</v>
      </c>
      <c r="C27" s="827">
        <v>40</v>
      </c>
      <c r="D27" s="724" t="s">
        <v>98</v>
      </c>
      <c r="E27" s="667">
        <v>10.62</v>
      </c>
      <c r="F27" s="667">
        <v>0.04</v>
      </c>
      <c r="G27" s="667">
        <v>2.31</v>
      </c>
      <c r="H27" s="667">
        <v>0</v>
      </c>
      <c r="I27" s="668">
        <f>SUM(E27:H27)</f>
        <v>12.97</v>
      </c>
      <c r="J27" s="669">
        <f>I27*C27</f>
        <v>518.79999999999995</v>
      </c>
      <c r="K27" s="670"/>
    </row>
    <row r="28" spans="1:11" s="321" customFormat="1" x14ac:dyDescent="0.2">
      <c r="A28" s="319"/>
      <c r="B28" s="322"/>
      <c r="C28" s="827"/>
      <c r="D28" s="724"/>
      <c r="E28" s="725"/>
      <c r="F28" s="725"/>
      <c r="G28" s="725"/>
      <c r="H28" s="725"/>
      <c r="I28" s="726"/>
      <c r="J28" s="727"/>
      <c r="K28" s="704"/>
    </row>
    <row r="29" spans="1:11" s="321" customFormat="1" x14ac:dyDescent="0.2">
      <c r="A29" s="319" t="str">
        <f>IF(D31&gt;0,IF(INDEX(A17:A28,MATCH(REPT("z",255),A17:A28))="H","J",IF(INDEX(A17:A28,MATCH(REPT("z",255),A17:A28))="N","P",CHAR(CODE(INDEX(A17:A28,MATCH(REPT("z",255),A17:A28)))+1))),)</f>
        <v>G</v>
      </c>
      <c r="B29" s="322" t="s">
        <v>2343</v>
      </c>
      <c r="C29" s="827">
        <v>330</v>
      </c>
      <c r="D29" s="724" t="s">
        <v>98</v>
      </c>
      <c r="E29" s="667">
        <v>11.71</v>
      </c>
      <c r="F29" s="667">
        <v>0.12</v>
      </c>
      <c r="G29" s="667">
        <v>5.67</v>
      </c>
      <c r="H29" s="667">
        <v>0</v>
      </c>
      <c r="I29" s="668">
        <f>SUM(E29:H29)</f>
        <v>17.5</v>
      </c>
      <c r="J29" s="669">
        <f>I29*C29</f>
        <v>5775</v>
      </c>
      <c r="K29" s="670"/>
    </row>
    <row r="30" spans="1:11" s="321" customFormat="1" x14ac:dyDescent="0.2">
      <c r="A30" s="319"/>
      <c r="B30" s="322"/>
      <c r="C30" s="827"/>
      <c r="D30" s="724"/>
      <c r="E30" s="725"/>
      <c r="F30" s="725"/>
      <c r="G30" s="725"/>
      <c r="H30" s="725"/>
      <c r="I30" s="726"/>
      <c r="J30" s="727"/>
      <c r="K30" s="704"/>
    </row>
    <row r="31" spans="1:11" s="321" customFormat="1" x14ac:dyDescent="0.2">
      <c r="A31" s="319" t="str">
        <f>IF(D33&gt;0,IF(INDEX(A19:A30,MATCH(REPT("z",255),A19:A30))="H","J",IF(INDEX(A19:A30,MATCH(REPT("z",255),A19:A30))="N","P",CHAR(CODE(INDEX(A19:A30,MATCH(REPT("z",255),A19:A30)))+1))),)</f>
        <v>H</v>
      </c>
      <c r="B31" s="322" t="s">
        <v>2344</v>
      </c>
      <c r="C31" s="827">
        <v>270</v>
      </c>
      <c r="D31" s="724" t="s">
        <v>98</v>
      </c>
      <c r="E31" s="667">
        <v>15.05</v>
      </c>
      <c r="F31" s="667">
        <v>0.12</v>
      </c>
      <c r="G31" s="667">
        <v>6.3</v>
      </c>
      <c r="H31" s="667">
        <v>0</v>
      </c>
      <c r="I31" s="668">
        <f>SUM(E31:H31)</f>
        <v>21.47</v>
      </c>
      <c r="J31" s="669">
        <f>I31*C31</f>
        <v>5796.9</v>
      </c>
      <c r="K31" s="670"/>
    </row>
    <row r="32" spans="1:11" s="321" customFormat="1" x14ac:dyDescent="0.2">
      <c r="A32" s="319"/>
      <c r="B32" s="322"/>
      <c r="C32" s="827"/>
      <c r="D32" s="724"/>
      <c r="E32" s="725"/>
      <c r="F32" s="725"/>
      <c r="G32" s="725"/>
      <c r="H32" s="725"/>
      <c r="I32" s="726"/>
      <c r="J32" s="727"/>
      <c r="K32" s="704"/>
    </row>
    <row r="33" spans="1:11" s="321" customFormat="1" x14ac:dyDescent="0.2">
      <c r="A33" s="319" t="str">
        <f>IF(D35&gt;0,IF(INDEX(A21:A32,MATCH(REPT("z",255),A21:A32))="H","J",IF(INDEX(A21:A32,MATCH(REPT("z",255),A21:A32))="N","P",CHAR(CODE(INDEX(A21:A32,MATCH(REPT("z",255),A21:A32)))+1))),)</f>
        <v>J</v>
      </c>
      <c r="B33" s="322" t="s">
        <v>2345</v>
      </c>
      <c r="C33" s="827">
        <v>840</v>
      </c>
      <c r="D33" s="724" t="s">
        <v>98</v>
      </c>
      <c r="E33" s="667">
        <v>21.72</v>
      </c>
      <c r="F33" s="667">
        <v>0.08</v>
      </c>
      <c r="G33" s="667">
        <v>5.46</v>
      </c>
      <c r="H33" s="667">
        <v>0</v>
      </c>
      <c r="I33" s="668">
        <f>SUM(E33:H33)</f>
        <v>27.26</v>
      </c>
      <c r="J33" s="669">
        <f>I33*C33</f>
        <v>22898.400000000001</v>
      </c>
      <c r="K33" s="670"/>
    </row>
    <row r="34" spans="1:11" s="321" customFormat="1" x14ac:dyDescent="0.2">
      <c r="A34" s="319"/>
      <c r="B34" s="322"/>
      <c r="C34" s="827"/>
      <c r="D34" s="724"/>
      <c r="E34" s="725"/>
      <c r="F34" s="725"/>
      <c r="G34" s="725"/>
      <c r="H34" s="725"/>
      <c r="I34" s="726"/>
      <c r="J34" s="727"/>
      <c r="K34" s="704"/>
    </row>
    <row r="35" spans="1:11" s="321" customFormat="1" x14ac:dyDescent="0.2">
      <c r="A35" s="319" t="str">
        <f>IF(D37&gt;0,IF(INDEX(A23:A34,MATCH(REPT("z",255),A23:A34))="H","J",IF(INDEX(A23:A34,MATCH(REPT("z",255),A23:A34))="N","P",CHAR(CODE(INDEX(A23:A34,MATCH(REPT("z",255),A23:A34)))+1))),)</f>
        <v>K</v>
      </c>
      <c r="B35" s="322" t="s">
        <v>2346</v>
      </c>
      <c r="C35" s="827">
        <v>340</v>
      </c>
      <c r="D35" s="724" t="s">
        <v>98</v>
      </c>
      <c r="E35" s="667">
        <v>114.73</v>
      </c>
      <c r="F35" s="667">
        <v>8.39</v>
      </c>
      <c r="G35" s="667">
        <v>20.98</v>
      </c>
      <c r="H35" s="667">
        <v>0</v>
      </c>
      <c r="I35" s="668">
        <f>SUM(E35:H35)</f>
        <v>144.1</v>
      </c>
      <c r="J35" s="669">
        <f>I35*C35</f>
        <v>48994</v>
      </c>
      <c r="K35" s="670"/>
    </row>
    <row r="36" spans="1:11" s="321" customFormat="1" x14ac:dyDescent="0.2">
      <c r="A36" s="319"/>
      <c r="B36" s="322"/>
      <c r="C36" s="827"/>
      <c r="D36" s="724"/>
      <c r="E36" s="725"/>
      <c r="F36" s="725"/>
      <c r="G36" s="725"/>
      <c r="H36" s="725"/>
      <c r="I36" s="726"/>
      <c r="J36" s="727"/>
      <c r="K36" s="704"/>
    </row>
    <row r="37" spans="1:11" s="321" customFormat="1" x14ac:dyDescent="0.2">
      <c r="A37" s="319" t="str">
        <f>IF(D37&gt;0,IF(INDEX(A25:A36,MATCH(REPT("z",255),A25:A36))="H","J",IF(INDEX(A25:A36,MATCH(REPT("z",255),A25:A36))="N","P",CHAR(CODE(INDEX(A25:A36,MATCH(REPT("z",255),A25:A36)))+1))),)</f>
        <v>L</v>
      </c>
      <c r="B37" s="322" t="s">
        <v>2347</v>
      </c>
      <c r="C37" s="827">
        <v>15</v>
      </c>
      <c r="D37" s="724" t="s">
        <v>98</v>
      </c>
      <c r="E37" s="667">
        <v>2.63</v>
      </c>
      <c r="F37" s="667">
        <v>0.04</v>
      </c>
      <c r="G37" s="667">
        <v>1.26</v>
      </c>
      <c r="H37" s="667">
        <v>0</v>
      </c>
      <c r="I37" s="668">
        <f>SUM(E37:H37)</f>
        <v>3.93</v>
      </c>
      <c r="J37" s="669">
        <f>I37*C37</f>
        <v>58.95</v>
      </c>
      <c r="K37" s="670"/>
    </row>
    <row r="38" spans="1:11" s="321" customFormat="1" x14ac:dyDescent="0.2">
      <c r="A38" s="319"/>
      <c r="B38" s="322"/>
      <c r="C38" s="827"/>
      <c r="D38" s="724"/>
      <c r="E38" s="725"/>
      <c r="F38" s="725"/>
      <c r="G38" s="725"/>
      <c r="H38" s="725"/>
      <c r="I38" s="726"/>
      <c r="J38" s="727"/>
      <c r="K38" s="704"/>
    </row>
    <row r="39" spans="1:11" s="321" customFormat="1" hidden="1" x14ac:dyDescent="0.2">
      <c r="A39" s="319"/>
      <c r="B39" s="322"/>
      <c r="C39" s="827"/>
      <c r="D39" s="724"/>
      <c r="E39" s="725"/>
      <c r="F39" s="725"/>
      <c r="G39" s="725"/>
      <c r="H39" s="725"/>
      <c r="I39" s="726"/>
      <c r="J39" s="727"/>
      <c r="K39" s="704"/>
    </row>
    <row r="40" spans="1:11" s="321" customFormat="1" hidden="1" x14ac:dyDescent="0.2">
      <c r="A40" s="319"/>
      <c r="B40" s="322"/>
      <c r="C40" s="827"/>
      <c r="D40" s="724"/>
      <c r="E40" s="725"/>
      <c r="F40" s="725"/>
      <c r="G40" s="725"/>
      <c r="H40" s="725"/>
      <c r="I40" s="726"/>
      <c r="J40" s="727"/>
      <c r="K40" s="704"/>
    </row>
    <row r="41" spans="1:11" s="321" customFormat="1" x14ac:dyDescent="0.2">
      <c r="A41" s="319"/>
      <c r="B41" s="322"/>
      <c r="C41" s="827"/>
      <c r="D41" s="724"/>
      <c r="E41" s="725"/>
      <c r="F41" s="725"/>
      <c r="G41" s="725"/>
      <c r="H41" s="725"/>
      <c r="I41" s="726"/>
      <c r="J41" s="727"/>
      <c r="K41" s="704"/>
    </row>
    <row r="42" spans="1:11" s="321" customFormat="1" x14ac:dyDescent="0.2">
      <c r="A42" s="319"/>
      <c r="B42" s="322"/>
      <c r="C42" s="827"/>
      <c r="D42" s="724"/>
      <c r="E42" s="725"/>
      <c r="F42" s="725"/>
      <c r="G42" s="725"/>
      <c r="H42" s="725"/>
      <c r="I42" s="726"/>
      <c r="J42" s="727"/>
      <c r="K42" s="704"/>
    </row>
    <row r="43" spans="1:11" s="325" customFormat="1" ht="15.75" thickBot="1" x14ac:dyDescent="0.3">
      <c r="A43" s="324"/>
      <c r="B43" s="80" t="s">
        <v>111</v>
      </c>
      <c r="C43" s="824"/>
      <c r="D43" s="732"/>
      <c r="E43" s="733"/>
      <c r="F43" s="733"/>
      <c r="G43" s="733"/>
      <c r="H43" s="733"/>
      <c r="I43" s="699"/>
      <c r="J43" s="734">
        <f>SUM(J11:J42)</f>
        <v>95275.05</v>
      </c>
      <c r="K43" s="735">
        <v>1</v>
      </c>
    </row>
    <row r="44" spans="1:11" s="325" customFormat="1" ht="15.75" thickTop="1" x14ac:dyDescent="0.25">
      <c r="A44" s="28"/>
      <c r="B44" s="45"/>
      <c r="C44" s="825"/>
      <c r="D44" s="690"/>
      <c r="E44" s="701"/>
      <c r="F44" s="701"/>
      <c r="G44" s="701"/>
      <c r="H44" s="701"/>
      <c r="I44" s="688"/>
      <c r="J44" s="720"/>
      <c r="K44" s="735"/>
    </row>
    <row r="45" spans="1:11" s="321" customFormat="1" ht="30" x14ac:dyDescent="0.2">
      <c r="A45" s="319"/>
      <c r="B45" s="320" t="s">
        <v>2348</v>
      </c>
      <c r="C45" s="827"/>
      <c r="D45" s="724"/>
      <c r="E45" s="725"/>
      <c r="F45" s="725"/>
      <c r="G45" s="725"/>
      <c r="H45" s="725"/>
      <c r="I45" s="726"/>
      <c r="J45" s="727"/>
      <c r="K45" s="704"/>
    </row>
    <row r="46" spans="1:11" s="321" customFormat="1" x14ac:dyDescent="0.2">
      <c r="A46" s="319"/>
      <c r="B46" s="322"/>
      <c r="C46" s="827"/>
      <c r="D46" s="724"/>
      <c r="E46" s="725"/>
      <c r="F46" s="725"/>
      <c r="G46" s="725"/>
      <c r="H46" s="725"/>
      <c r="I46" s="726"/>
      <c r="J46" s="727"/>
      <c r="K46" s="704"/>
    </row>
    <row r="47" spans="1:11" s="321" customFormat="1" ht="42.75" x14ac:dyDescent="0.2">
      <c r="A47" s="319"/>
      <c r="B47" s="81" t="s">
        <v>2349</v>
      </c>
      <c r="C47" s="827"/>
      <c r="D47" s="724"/>
      <c r="E47" s="725"/>
      <c r="F47" s="725"/>
      <c r="G47" s="725"/>
      <c r="H47" s="725"/>
      <c r="I47" s="726"/>
      <c r="J47" s="727"/>
      <c r="K47" s="704"/>
    </row>
    <row r="48" spans="1:11" s="321" customFormat="1" x14ac:dyDescent="0.2">
      <c r="A48" s="319"/>
      <c r="B48" s="81"/>
      <c r="C48" s="827"/>
      <c r="D48" s="724"/>
      <c r="E48" s="725"/>
      <c r="F48" s="725"/>
      <c r="G48" s="725"/>
      <c r="H48" s="725"/>
      <c r="I48" s="726"/>
      <c r="J48" s="727"/>
      <c r="K48" s="704"/>
    </row>
    <row r="49" spans="1:11" s="321" customFormat="1" x14ac:dyDescent="0.2">
      <c r="A49" s="319" t="s">
        <v>77</v>
      </c>
      <c r="B49" s="322" t="s">
        <v>2350</v>
      </c>
      <c r="C49" s="827">
        <v>90</v>
      </c>
      <c r="D49" s="724" t="s">
        <v>98</v>
      </c>
      <c r="E49" s="667">
        <v>3.25</v>
      </c>
      <c r="F49" s="667">
        <v>0.04</v>
      </c>
      <c r="G49" s="667">
        <v>1.47</v>
      </c>
      <c r="H49" s="667">
        <v>0</v>
      </c>
      <c r="I49" s="668">
        <f>SUM(E49:H49)</f>
        <v>4.76</v>
      </c>
      <c r="J49" s="669">
        <f>I49*C49</f>
        <v>428.4</v>
      </c>
      <c r="K49" s="670"/>
    </row>
    <row r="50" spans="1:11" s="321" customFormat="1" x14ac:dyDescent="0.2">
      <c r="A50" s="319"/>
      <c r="B50" s="322"/>
      <c r="C50" s="827"/>
      <c r="D50" s="724"/>
      <c r="E50" s="725"/>
      <c r="F50" s="725"/>
      <c r="G50" s="725"/>
      <c r="H50" s="725"/>
      <c r="I50" s="726"/>
      <c r="J50" s="727"/>
      <c r="K50" s="704"/>
    </row>
    <row r="51" spans="1:11" s="321" customFormat="1" x14ac:dyDescent="0.2">
      <c r="A51" s="319" t="str">
        <f>IF(D51&gt;0,IF(INDEX(A36:A50,MATCH(REPT("z",255),A36:A50))="H","J",IF(INDEX(A36:A50,MATCH(REPT("z",255),A36:A50))="N","P",CHAR(CODE(INDEX(A36:A50,MATCH(REPT("z",255),A36:A50)))+1))),)</f>
        <v>B</v>
      </c>
      <c r="B51" s="322" t="s">
        <v>2351</v>
      </c>
      <c r="C51" s="827">
        <v>100</v>
      </c>
      <c r="D51" s="724" t="s">
        <v>98</v>
      </c>
      <c r="E51" s="667">
        <v>5.96</v>
      </c>
      <c r="F51" s="667">
        <v>0.04</v>
      </c>
      <c r="G51" s="667">
        <v>2.1</v>
      </c>
      <c r="H51" s="667">
        <v>0</v>
      </c>
      <c r="I51" s="668">
        <f>SUM(E51:H51)</f>
        <v>8.1</v>
      </c>
      <c r="J51" s="669">
        <f>I51*C51</f>
        <v>810</v>
      </c>
      <c r="K51" s="670"/>
    </row>
    <row r="52" spans="1:11" s="321" customFormat="1" x14ac:dyDescent="0.2">
      <c r="A52" s="319"/>
      <c r="B52" s="81"/>
      <c r="C52" s="827"/>
      <c r="D52" s="724"/>
      <c r="E52" s="725"/>
      <c r="F52" s="725"/>
      <c r="G52" s="725"/>
      <c r="H52" s="725"/>
      <c r="I52" s="726"/>
      <c r="J52" s="727"/>
      <c r="K52" s="704"/>
    </row>
    <row r="53" spans="1:11" s="321" customFormat="1" x14ac:dyDescent="0.2">
      <c r="A53" s="319" t="str">
        <f>IF(D53&gt;0,IF(INDEX(A40:A52,MATCH(REPT("z",255),A40:A52))="H","J",IF(INDEX(A40:A52,MATCH(REPT("z",255),A40:A52))="N","P",CHAR(CODE(INDEX(A40:A52,MATCH(REPT("z",255),A40:A52)))+1))),)</f>
        <v>C</v>
      </c>
      <c r="B53" s="322" t="s">
        <v>2352</v>
      </c>
      <c r="C53" s="827">
        <v>150</v>
      </c>
      <c r="D53" s="724" t="s">
        <v>98</v>
      </c>
      <c r="E53" s="667">
        <v>9.07</v>
      </c>
      <c r="F53" s="667">
        <v>0.04</v>
      </c>
      <c r="G53" s="667">
        <v>2.31</v>
      </c>
      <c r="H53" s="667">
        <v>0</v>
      </c>
      <c r="I53" s="668">
        <f>SUM(E53:H53)</f>
        <v>11.42</v>
      </c>
      <c r="J53" s="669">
        <f>I53*C53</f>
        <v>1713</v>
      </c>
      <c r="K53" s="670"/>
    </row>
    <row r="54" spans="1:11" s="321" customFormat="1" x14ac:dyDescent="0.2">
      <c r="A54" s="319"/>
      <c r="B54" s="322"/>
      <c r="C54" s="827"/>
      <c r="D54" s="724"/>
      <c r="E54" s="725"/>
      <c r="F54" s="725"/>
      <c r="G54" s="725"/>
      <c r="H54" s="725"/>
      <c r="I54" s="726"/>
      <c r="J54" s="727"/>
      <c r="K54" s="704"/>
    </row>
    <row r="55" spans="1:11" s="321" customFormat="1" x14ac:dyDescent="0.2">
      <c r="A55" s="319" t="str">
        <f>IF(D55&gt;0,IF(INDEX(A43:A54,MATCH(REPT("z",255),A43:A54))="H","J",IF(INDEX(A43:A54,MATCH(REPT("z",255),A43:A54))="N","P",CHAR(CODE(INDEX(A43:A54,MATCH(REPT("z",255),A43:A54)))+1))),)</f>
        <v>D</v>
      </c>
      <c r="B55" s="322" t="s">
        <v>2353</v>
      </c>
      <c r="C55" s="827">
        <v>50</v>
      </c>
      <c r="D55" s="724" t="s">
        <v>98</v>
      </c>
      <c r="E55" s="667">
        <v>14.2</v>
      </c>
      <c r="F55" s="667">
        <v>0.04</v>
      </c>
      <c r="G55" s="667">
        <v>2.52</v>
      </c>
      <c r="H55" s="667">
        <v>0</v>
      </c>
      <c r="I55" s="668">
        <f>SUM(E55:H55)</f>
        <v>16.760000000000002</v>
      </c>
      <c r="J55" s="669">
        <f>I55*C55</f>
        <v>838</v>
      </c>
      <c r="K55" s="670"/>
    </row>
    <row r="56" spans="1:11" s="321" customFormat="1" x14ac:dyDescent="0.2">
      <c r="A56" s="319"/>
      <c r="B56" s="322"/>
      <c r="C56" s="827"/>
      <c r="D56" s="724"/>
      <c r="E56" s="725"/>
      <c r="F56" s="725"/>
      <c r="G56" s="725"/>
      <c r="H56" s="725"/>
      <c r="I56" s="726"/>
      <c r="J56" s="727"/>
      <c r="K56" s="704"/>
    </row>
    <row r="57" spans="1:11" s="321" customFormat="1" x14ac:dyDescent="0.2">
      <c r="A57" s="319" t="str">
        <f>IF(D57&gt;0,IF(INDEX(A45:A56,MATCH(REPT("z",255),A45:A56))="H","J",IF(INDEX(A45:A56,MATCH(REPT("z",255),A45:A56))="N","P",CHAR(CODE(INDEX(A45:A56,MATCH(REPT("z",255),A45:A56)))+1))),)</f>
        <v>E</v>
      </c>
      <c r="B57" s="322" t="s">
        <v>2354</v>
      </c>
      <c r="C57" s="827">
        <v>680</v>
      </c>
      <c r="D57" s="724" t="s">
        <v>98</v>
      </c>
      <c r="E57" s="667">
        <v>3.93</v>
      </c>
      <c r="F57" s="667">
        <v>0.04</v>
      </c>
      <c r="G57" s="667">
        <v>1.68</v>
      </c>
      <c r="H57" s="667">
        <v>0</v>
      </c>
      <c r="I57" s="668">
        <f>SUM(E57:H57)</f>
        <v>5.65</v>
      </c>
      <c r="J57" s="669">
        <f>I57*C57</f>
        <v>3842</v>
      </c>
      <c r="K57" s="670"/>
    </row>
    <row r="58" spans="1:11" s="321" customFormat="1" x14ac:dyDescent="0.2">
      <c r="A58" s="319"/>
      <c r="B58" s="322"/>
      <c r="C58" s="827"/>
      <c r="D58" s="724"/>
      <c r="E58" s="725"/>
      <c r="F58" s="725"/>
      <c r="G58" s="725"/>
      <c r="H58" s="725"/>
      <c r="I58" s="726"/>
      <c r="J58" s="727"/>
      <c r="K58" s="704"/>
    </row>
    <row r="59" spans="1:11" s="321" customFormat="1" x14ac:dyDescent="0.2">
      <c r="A59" s="319" t="str">
        <f>IF(D59&gt;0,IF(INDEX(A47:A58,MATCH(REPT("z",255),A47:A58))="H","J",IF(INDEX(A47:A58,MATCH(REPT("z",255),A47:A58))="N","P",CHAR(CODE(INDEX(A47:A58,MATCH(REPT("z",255),A47:A58)))+1))),)</f>
        <v>F</v>
      </c>
      <c r="B59" s="322" t="s">
        <v>2355</v>
      </c>
      <c r="C59" s="827">
        <v>470</v>
      </c>
      <c r="D59" s="724" t="s">
        <v>98</v>
      </c>
      <c r="E59" s="667">
        <v>5.47</v>
      </c>
      <c r="F59" s="667">
        <v>0.04</v>
      </c>
      <c r="G59" s="667">
        <v>2.1</v>
      </c>
      <c r="H59" s="667">
        <v>0</v>
      </c>
      <c r="I59" s="668">
        <f>SUM(E59:H59)</f>
        <v>7.61</v>
      </c>
      <c r="J59" s="669">
        <f>I59*C59</f>
        <v>3576.7</v>
      </c>
      <c r="K59" s="670"/>
    </row>
    <row r="60" spans="1:11" s="321" customFormat="1" x14ac:dyDescent="0.2">
      <c r="A60" s="319"/>
      <c r="B60" s="322"/>
      <c r="C60" s="827"/>
      <c r="D60" s="724"/>
      <c r="E60" s="725"/>
      <c r="F60" s="725"/>
      <c r="G60" s="725"/>
      <c r="H60" s="725"/>
      <c r="I60" s="726"/>
      <c r="J60" s="727"/>
      <c r="K60" s="704"/>
    </row>
    <row r="61" spans="1:11" s="321" customFormat="1" x14ac:dyDescent="0.2">
      <c r="A61" s="319" t="str">
        <f>IF(D61&gt;0,IF(INDEX(A49:A60,MATCH(REPT("z",255),A49:A60))="H","J",IF(INDEX(A49:A60,MATCH(REPT("z",255),A49:A60))="N","P",CHAR(CODE(INDEX(A49:A60,MATCH(REPT("z",255),A49:A60)))+1))),)</f>
        <v>G</v>
      </c>
      <c r="B61" s="322" t="s">
        <v>2356</v>
      </c>
      <c r="C61" s="827">
        <v>575</v>
      </c>
      <c r="D61" s="724" t="s">
        <v>98</v>
      </c>
      <c r="E61" s="667">
        <v>7.45</v>
      </c>
      <c r="F61" s="667">
        <v>0.04</v>
      </c>
      <c r="G61" s="667">
        <v>2.31</v>
      </c>
      <c r="H61" s="667">
        <v>0</v>
      </c>
      <c r="I61" s="668">
        <f>SUM(E61:H61)</f>
        <v>9.8000000000000007</v>
      </c>
      <c r="J61" s="669">
        <f>I61*C61</f>
        <v>5635</v>
      </c>
      <c r="K61" s="670"/>
    </row>
    <row r="62" spans="1:11" s="321" customFormat="1" x14ac:dyDescent="0.2">
      <c r="A62" s="319"/>
      <c r="B62" s="322"/>
      <c r="C62" s="827"/>
      <c r="D62" s="724"/>
      <c r="E62" s="725"/>
      <c r="F62" s="725"/>
      <c r="G62" s="725"/>
      <c r="H62" s="725"/>
      <c r="I62" s="726"/>
      <c r="J62" s="727"/>
      <c r="K62" s="704"/>
    </row>
    <row r="63" spans="1:11" s="321" customFormat="1" x14ac:dyDescent="0.2">
      <c r="A63" s="319" t="str">
        <f>IF(D63&gt;0,IF(INDEX(A51:A62,MATCH(REPT("z",255),A51:A62))="H","J",IF(INDEX(A51:A62,MATCH(REPT("z",255),A51:A62))="N","P",CHAR(CODE(INDEX(A51:A62,MATCH(REPT("z",255),A51:A62)))+1))),)</f>
        <v>H</v>
      </c>
      <c r="B63" s="322" t="s">
        <v>2357</v>
      </c>
      <c r="C63" s="827">
        <v>4110</v>
      </c>
      <c r="D63" s="724" t="s">
        <v>98</v>
      </c>
      <c r="E63" s="667">
        <v>11.7</v>
      </c>
      <c r="F63" s="667">
        <v>0.04</v>
      </c>
      <c r="G63" s="667">
        <v>2.52</v>
      </c>
      <c r="H63" s="667">
        <v>0</v>
      </c>
      <c r="I63" s="668">
        <f>SUM(E63:H63)</f>
        <v>14.26</v>
      </c>
      <c r="J63" s="669">
        <f>I63*C63</f>
        <v>58608.6</v>
      </c>
      <c r="K63" s="670"/>
    </row>
    <row r="64" spans="1:11" s="321" customFormat="1" x14ac:dyDescent="0.2">
      <c r="A64" s="319"/>
      <c r="B64" s="322"/>
      <c r="C64" s="827"/>
      <c r="D64" s="724"/>
      <c r="E64" s="725"/>
      <c r="F64" s="725"/>
      <c r="G64" s="725"/>
      <c r="H64" s="725"/>
      <c r="I64" s="726"/>
      <c r="J64" s="727"/>
      <c r="K64" s="704"/>
    </row>
    <row r="65" spans="1:11" s="321" customFormat="1" x14ac:dyDescent="0.2">
      <c r="A65" s="319" t="str">
        <f>IF(D65&gt;0,IF(INDEX(A53:A64,MATCH(REPT("z",255),A53:A64))="H","J",IF(INDEX(A53:A64,MATCH(REPT("z",255),A53:A64))="N","P",CHAR(CODE(INDEX(A53:A64,MATCH(REPT("z",255),A53:A64)))+1))),)</f>
        <v>J</v>
      </c>
      <c r="B65" s="322" t="s">
        <v>2358</v>
      </c>
      <c r="C65" s="827">
        <v>5120</v>
      </c>
      <c r="D65" s="724" t="s">
        <v>98</v>
      </c>
      <c r="E65" s="667">
        <v>17.66</v>
      </c>
      <c r="F65" s="667">
        <v>0.04</v>
      </c>
      <c r="G65" s="667">
        <v>2.94</v>
      </c>
      <c r="H65" s="667">
        <v>0</v>
      </c>
      <c r="I65" s="668">
        <f>SUM(E65:H65)</f>
        <v>20.64</v>
      </c>
      <c r="J65" s="669">
        <f>I65*C65</f>
        <v>105676.8</v>
      </c>
      <c r="K65" s="670"/>
    </row>
    <row r="66" spans="1:11" s="321" customFormat="1" x14ac:dyDescent="0.2">
      <c r="A66" s="319"/>
      <c r="B66" s="322"/>
      <c r="C66" s="827"/>
      <c r="D66" s="724"/>
      <c r="E66" s="725"/>
      <c r="F66" s="725"/>
      <c r="G66" s="725"/>
      <c r="H66" s="725"/>
      <c r="I66" s="726"/>
      <c r="J66" s="727"/>
      <c r="K66" s="704"/>
    </row>
    <row r="67" spans="1:11" s="321" customFormat="1" x14ac:dyDescent="0.2">
      <c r="A67" s="319" t="str">
        <f>IF(D67&gt;0,IF(INDEX(A55:A66,MATCH(REPT("z",255),A55:A66))="H","J",IF(INDEX(A55:A66,MATCH(REPT("z",255),A55:A66))="N","P",CHAR(CODE(INDEX(A55:A66,MATCH(REPT("z",255),A55:A66)))+1))),)</f>
        <v>K</v>
      </c>
      <c r="B67" s="322" t="s">
        <v>2359</v>
      </c>
      <c r="C67" s="827">
        <v>1980</v>
      </c>
      <c r="D67" s="724" t="s">
        <v>98</v>
      </c>
      <c r="E67" s="667">
        <v>20.9</v>
      </c>
      <c r="F67" s="667">
        <v>0.2</v>
      </c>
      <c r="G67" s="667">
        <v>10.07</v>
      </c>
      <c r="H67" s="667">
        <v>0</v>
      </c>
      <c r="I67" s="668">
        <f>SUM(E67:H67)</f>
        <v>31.17</v>
      </c>
      <c r="J67" s="669">
        <f>I67*C67</f>
        <v>61716.6</v>
      </c>
      <c r="K67" s="670"/>
    </row>
    <row r="68" spans="1:11" s="321" customFormat="1" x14ac:dyDescent="0.2">
      <c r="A68" s="319"/>
      <c r="B68" s="322"/>
      <c r="C68" s="827"/>
      <c r="D68" s="724"/>
      <c r="E68" s="725"/>
      <c r="F68" s="725"/>
      <c r="G68" s="725"/>
      <c r="H68" s="725"/>
      <c r="I68" s="726"/>
      <c r="J68" s="727"/>
      <c r="K68" s="704"/>
    </row>
    <row r="69" spans="1:11" s="321" customFormat="1" x14ac:dyDescent="0.2">
      <c r="A69" s="319" t="str">
        <f>IF(D69&gt;0,IF(INDEX(A57:A68,MATCH(REPT("z",255),A57:A68))="H","J",IF(INDEX(A57:A68,MATCH(REPT("z",255),A57:A68))="N","P",CHAR(CODE(INDEX(A57:A68,MATCH(REPT("z",255),A57:A68)))+1))),)</f>
        <v>L</v>
      </c>
      <c r="B69" s="322" t="s">
        <v>2360</v>
      </c>
      <c r="C69" s="827">
        <v>1675</v>
      </c>
      <c r="D69" s="724" t="s">
        <v>98</v>
      </c>
      <c r="E69" s="667">
        <v>26.46</v>
      </c>
      <c r="F69" s="667">
        <v>0.2</v>
      </c>
      <c r="G69" s="667">
        <v>10.91</v>
      </c>
      <c r="H69" s="667">
        <v>0</v>
      </c>
      <c r="I69" s="668">
        <f>SUM(E69:H69)</f>
        <v>37.57</v>
      </c>
      <c r="J69" s="669">
        <f>I69*C69</f>
        <v>62929.75</v>
      </c>
      <c r="K69" s="670"/>
    </row>
    <row r="70" spans="1:11" s="321" customFormat="1" x14ac:dyDescent="0.2">
      <c r="A70" s="319"/>
      <c r="B70" s="322"/>
      <c r="C70" s="827"/>
      <c r="D70" s="724"/>
      <c r="E70" s="725"/>
      <c r="F70" s="725"/>
      <c r="G70" s="725"/>
      <c r="H70" s="725"/>
      <c r="I70" s="726"/>
      <c r="J70" s="727"/>
      <c r="K70" s="704"/>
    </row>
    <row r="71" spans="1:11" s="321" customFormat="1" x14ac:dyDescent="0.2">
      <c r="A71" s="319" t="str">
        <f>IF(D71&gt;0,IF(INDEX(A59:A70,MATCH(REPT("z",255),A59:A70))="H","J",IF(INDEX(A59:A70,MATCH(REPT("z",255),A59:A70))="N","P",CHAR(CODE(INDEX(A59:A70,MATCH(REPT("z",255),A59:A70)))+1))),)</f>
        <v>M</v>
      </c>
      <c r="B71" s="322" t="s">
        <v>2361</v>
      </c>
      <c r="C71" s="827">
        <v>1720</v>
      </c>
      <c r="D71" s="724" t="s">
        <v>98</v>
      </c>
      <c r="E71" s="667">
        <v>36.58</v>
      </c>
      <c r="F71" s="667">
        <v>0.2</v>
      </c>
      <c r="G71" s="667">
        <v>12.17</v>
      </c>
      <c r="H71" s="667">
        <v>0</v>
      </c>
      <c r="I71" s="668">
        <f>SUM(E71:H71)</f>
        <v>48.95</v>
      </c>
      <c r="J71" s="669">
        <f>I71*C71</f>
        <v>84194</v>
      </c>
      <c r="K71" s="670"/>
    </row>
    <row r="72" spans="1:11" s="321" customFormat="1" x14ac:dyDescent="0.2">
      <c r="A72" s="319"/>
      <c r="B72" s="322"/>
      <c r="C72" s="827"/>
      <c r="D72" s="724"/>
      <c r="E72" s="725"/>
      <c r="F72" s="725"/>
      <c r="G72" s="725"/>
      <c r="H72" s="725"/>
      <c r="I72" s="726"/>
      <c r="J72" s="727"/>
      <c r="K72" s="704"/>
    </row>
    <row r="73" spans="1:11" s="321" customFormat="1" x14ac:dyDescent="0.2">
      <c r="A73" s="319" t="str">
        <f>IF(D73&gt;0,IF(INDEX(A61:A72,MATCH(REPT("z",255),A61:A72))="H","J",IF(INDEX(A61:A72,MATCH(REPT("z",255),A61:A72))="N","P",CHAR(CODE(INDEX(A61:A72,MATCH(REPT("z",255),A61:A72)))+1))),)</f>
        <v>N</v>
      </c>
      <c r="B73" s="322" t="s">
        <v>2362</v>
      </c>
      <c r="C73" s="827">
        <v>1070</v>
      </c>
      <c r="D73" s="724" t="s">
        <v>98</v>
      </c>
      <c r="E73" s="667">
        <v>49.39</v>
      </c>
      <c r="F73" s="667">
        <v>0.2</v>
      </c>
      <c r="G73" s="667">
        <v>13.22</v>
      </c>
      <c r="H73" s="667">
        <v>0</v>
      </c>
      <c r="I73" s="668">
        <f>SUM(E73:H73)</f>
        <v>62.81</v>
      </c>
      <c r="J73" s="669">
        <f>I73*C73</f>
        <v>67206.7</v>
      </c>
      <c r="K73" s="670"/>
    </row>
    <row r="74" spans="1:11" s="321" customFormat="1" x14ac:dyDescent="0.2">
      <c r="A74" s="319"/>
      <c r="B74" s="322"/>
      <c r="C74" s="827"/>
      <c r="D74" s="724"/>
      <c r="E74" s="725"/>
      <c r="F74" s="725"/>
      <c r="G74" s="725"/>
      <c r="H74" s="725"/>
      <c r="I74" s="726"/>
      <c r="J74" s="727"/>
      <c r="K74" s="704"/>
    </row>
    <row r="75" spans="1:11" s="321" customFormat="1" hidden="1" x14ac:dyDescent="0.2">
      <c r="A75" s="319"/>
      <c r="B75" s="322"/>
      <c r="C75" s="827"/>
      <c r="D75" s="724"/>
      <c r="E75" s="725"/>
      <c r="F75" s="725"/>
      <c r="G75" s="725"/>
      <c r="H75" s="725"/>
      <c r="I75" s="726"/>
      <c r="J75" s="727"/>
      <c r="K75" s="704"/>
    </row>
    <row r="76" spans="1:11" s="321" customFormat="1" hidden="1" x14ac:dyDescent="0.2">
      <c r="A76" s="319"/>
      <c r="B76" s="322"/>
      <c r="C76" s="827"/>
      <c r="D76" s="724"/>
      <c r="E76" s="725"/>
      <c r="F76" s="725"/>
      <c r="G76" s="725"/>
      <c r="H76" s="725"/>
      <c r="I76" s="726"/>
      <c r="J76" s="727"/>
      <c r="K76" s="704"/>
    </row>
    <row r="77" spans="1:11" s="321" customFormat="1" ht="36" customHeight="1" x14ac:dyDescent="0.2">
      <c r="A77" s="319"/>
      <c r="B77" s="322"/>
      <c r="C77" s="827"/>
      <c r="D77" s="724"/>
      <c r="E77" s="725"/>
      <c r="F77" s="725"/>
      <c r="G77" s="725"/>
      <c r="H77" s="725"/>
      <c r="I77" s="726"/>
      <c r="J77" s="727"/>
      <c r="K77" s="704"/>
    </row>
    <row r="78" spans="1:11" s="321" customFormat="1" ht="24.75" customHeight="1" x14ac:dyDescent="0.2">
      <c r="A78" s="319"/>
      <c r="B78" s="322"/>
      <c r="C78" s="827"/>
      <c r="D78" s="724"/>
      <c r="E78" s="725"/>
      <c r="F78" s="725"/>
      <c r="G78" s="725"/>
      <c r="H78" s="725"/>
      <c r="I78" s="726"/>
      <c r="J78" s="727"/>
      <c r="K78" s="704"/>
    </row>
    <row r="79" spans="1:11" s="325" customFormat="1" ht="15.75" thickBot="1" x14ac:dyDescent="0.3">
      <c r="A79" s="324"/>
      <c r="B79" s="80" t="s">
        <v>111</v>
      </c>
      <c r="C79" s="824"/>
      <c r="D79" s="732"/>
      <c r="E79" s="733"/>
      <c r="F79" s="733"/>
      <c r="G79" s="733"/>
      <c r="H79" s="733"/>
      <c r="I79" s="699"/>
      <c r="J79" s="734">
        <f>SUM(J47:J78)</f>
        <v>457175.55</v>
      </c>
      <c r="K79" s="735">
        <v>2</v>
      </c>
    </row>
    <row r="80" spans="1:11" s="321" customFormat="1" ht="15" thickTop="1" x14ac:dyDescent="0.2">
      <c r="A80" s="319"/>
      <c r="B80" s="322"/>
      <c r="C80" s="827"/>
      <c r="D80" s="724"/>
      <c r="E80" s="725"/>
      <c r="F80" s="725"/>
      <c r="G80" s="725"/>
      <c r="H80" s="725"/>
      <c r="I80" s="726"/>
      <c r="J80" s="727"/>
      <c r="K80" s="704"/>
    </row>
    <row r="81" spans="1:11" s="321" customFormat="1" ht="30" x14ac:dyDescent="0.2">
      <c r="A81" s="319"/>
      <c r="B81" s="320" t="s">
        <v>2348</v>
      </c>
      <c r="C81" s="827"/>
      <c r="D81" s="724"/>
      <c r="E81" s="725"/>
      <c r="F81" s="725"/>
      <c r="G81" s="725"/>
      <c r="H81" s="725"/>
      <c r="I81" s="726"/>
      <c r="J81" s="727"/>
      <c r="K81" s="704"/>
    </row>
    <row r="82" spans="1:11" s="321" customFormat="1" x14ac:dyDescent="0.2">
      <c r="A82" s="319"/>
      <c r="B82" s="322"/>
      <c r="C82" s="827"/>
      <c r="D82" s="724"/>
      <c r="E82" s="725"/>
      <c r="F82" s="725"/>
      <c r="G82" s="725"/>
      <c r="H82" s="725"/>
      <c r="I82" s="726"/>
      <c r="J82" s="727"/>
      <c r="K82" s="704"/>
    </row>
    <row r="83" spans="1:11" s="321" customFormat="1" ht="42.75" x14ac:dyDescent="0.2">
      <c r="A83" s="319"/>
      <c r="B83" s="81" t="s">
        <v>2349</v>
      </c>
      <c r="C83" s="827"/>
      <c r="D83" s="724"/>
      <c r="E83" s="725"/>
      <c r="F83" s="725"/>
      <c r="G83" s="725"/>
      <c r="H83" s="725"/>
      <c r="I83" s="726"/>
      <c r="J83" s="727"/>
      <c r="K83" s="704"/>
    </row>
    <row r="84" spans="1:11" s="321" customFormat="1" x14ac:dyDescent="0.2">
      <c r="A84" s="319"/>
      <c r="B84" s="81"/>
      <c r="C84" s="827"/>
      <c r="D84" s="724"/>
      <c r="E84" s="725"/>
      <c r="F84" s="725"/>
      <c r="G84" s="725"/>
      <c r="H84" s="725"/>
      <c r="I84" s="726"/>
      <c r="J84" s="727"/>
      <c r="K84" s="704"/>
    </row>
    <row r="85" spans="1:11" s="321" customFormat="1" x14ac:dyDescent="0.2">
      <c r="A85" s="319" t="s">
        <v>77</v>
      </c>
      <c r="B85" s="322" t="s">
        <v>2363</v>
      </c>
      <c r="C85" s="827">
        <v>885</v>
      </c>
      <c r="D85" s="724" t="s">
        <v>98</v>
      </c>
      <c r="E85" s="667">
        <v>67.41</v>
      </c>
      <c r="F85" s="667">
        <v>7.06</v>
      </c>
      <c r="G85" s="667">
        <v>14.26</v>
      </c>
      <c r="H85" s="667">
        <v>0</v>
      </c>
      <c r="I85" s="668">
        <f>SUM(E85:H85)</f>
        <v>88.73</v>
      </c>
      <c r="J85" s="669">
        <f>I85*C85</f>
        <v>78526.05</v>
      </c>
      <c r="K85" s="670"/>
    </row>
    <row r="86" spans="1:11" s="321" customFormat="1" x14ac:dyDescent="0.2">
      <c r="A86" s="319"/>
      <c r="B86" s="322"/>
      <c r="C86" s="827"/>
      <c r="D86" s="724"/>
      <c r="E86" s="725"/>
      <c r="F86" s="725"/>
      <c r="G86" s="725"/>
      <c r="H86" s="725"/>
      <c r="I86" s="726"/>
      <c r="J86" s="727"/>
      <c r="K86" s="704"/>
    </row>
    <row r="87" spans="1:11" s="321" customFormat="1" x14ac:dyDescent="0.2">
      <c r="A87" s="319" t="str">
        <f>IF(D87&gt;0,IF(INDEX(A73:A86,MATCH(REPT("z",255),A73:A86))="H","J",IF(INDEX(A73:A86,MATCH(REPT("z",255),A73:A86))="N","P",CHAR(CODE(INDEX(A73:A86,MATCH(REPT("z",255),A73:A86)))+1))),)</f>
        <v>B</v>
      </c>
      <c r="B87" s="322" t="s">
        <v>2364</v>
      </c>
      <c r="C87" s="827">
        <v>245</v>
      </c>
      <c r="D87" s="724" t="s">
        <v>98</v>
      </c>
      <c r="E87" s="667">
        <v>85.5</v>
      </c>
      <c r="F87" s="667">
        <v>6.75</v>
      </c>
      <c r="G87" s="667">
        <v>16.149999999999999</v>
      </c>
      <c r="H87" s="667">
        <v>0</v>
      </c>
      <c r="I87" s="668">
        <f>SUM(E87:H87)</f>
        <v>108.4</v>
      </c>
      <c r="J87" s="669">
        <f>I87*C87</f>
        <v>26558</v>
      </c>
      <c r="K87" s="670"/>
    </row>
    <row r="88" spans="1:11" s="321" customFormat="1" x14ac:dyDescent="0.2">
      <c r="A88" s="319"/>
      <c r="B88" s="322"/>
      <c r="C88" s="827"/>
      <c r="D88" s="724"/>
      <c r="E88" s="725"/>
      <c r="F88" s="725"/>
      <c r="G88" s="725"/>
      <c r="H88" s="725"/>
      <c r="I88" s="726"/>
      <c r="J88" s="727"/>
      <c r="K88" s="704"/>
    </row>
    <row r="89" spans="1:11" s="321" customFormat="1" x14ac:dyDescent="0.2">
      <c r="A89" s="319" t="str">
        <f>IF(D89&gt;0,IF(INDEX(A77:A88,MATCH(REPT("z",255),A77:A88))="H","J",IF(INDEX(A77:A88,MATCH(REPT("z",255),A77:A88))="N","P",CHAR(CODE(INDEX(A77:A88,MATCH(REPT("z",255),A77:A88)))+1))),)</f>
        <v>C</v>
      </c>
      <c r="B89" s="322" t="s">
        <v>2365</v>
      </c>
      <c r="C89" s="827">
        <v>630</v>
      </c>
      <c r="D89" s="724" t="s">
        <v>98</v>
      </c>
      <c r="E89" s="667">
        <v>107.38</v>
      </c>
      <c r="F89" s="667">
        <v>3.67</v>
      </c>
      <c r="G89" s="667">
        <v>18.04</v>
      </c>
      <c r="H89" s="667">
        <v>0</v>
      </c>
      <c r="I89" s="668">
        <f>SUM(E89:H89)</f>
        <v>129.09</v>
      </c>
      <c r="J89" s="669">
        <f>I89*C89</f>
        <v>81326.7</v>
      </c>
      <c r="K89" s="670"/>
    </row>
    <row r="90" spans="1:11" s="321" customFormat="1" x14ac:dyDescent="0.2">
      <c r="A90" s="319"/>
      <c r="B90" s="322"/>
      <c r="C90" s="827"/>
      <c r="D90" s="724"/>
      <c r="E90" s="725"/>
      <c r="F90" s="725"/>
      <c r="G90" s="725"/>
      <c r="H90" s="725"/>
      <c r="I90" s="726"/>
      <c r="J90" s="727"/>
      <c r="K90" s="704"/>
    </row>
    <row r="91" spans="1:11" s="321" customFormat="1" x14ac:dyDescent="0.2">
      <c r="A91" s="319" t="str">
        <f>IF(D91&gt;0,IF(INDEX(A79:A90,MATCH(REPT("z",255),A79:A90))="H","J",IF(INDEX(A79:A90,MATCH(REPT("z",255),A79:A90))="N","P",CHAR(CODE(INDEX(A79:A90,MATCH(REPT("z",255),A79:A90)))+1))),)</f>
        <v>D</v>
      </c>
      <c r="B91" s="322" t="s">
        <v>2366</v>
      </c>
      <c r="C91" s="827">
        <v>595</v>
      </c>
      <c r="D91" s="724" t="s">
        <v>98</v>
      </c>
      <c r="E91" s="667">
        <v>166.61</v>
      </c>
      <c r="F91" s="667">
        <v>8.7100000000000009</v>
      </c>
      <c r="G91" s="667">
        <v>26.86</v>
      </c>
      <c r="H91" s="667">
        <v>0</v>
      </c>
      <c r="I91" s="668">
        <f>SUM(E91:H91)</f>
        <v>202.18</v>
      </c>
      <c r="J91" s="669">
        <f>I91*C91</f>
        <v>120297.1</v>
      </c>
      <c r="K91" s="670"/>
    </row>
    <row r="92" spans="1:11" s="321" customFormat="1" x14ac:dyDescent="0.2">
      <c r="A92" s="319"/>
      <c r="B92" s="81"/>
      <c r="C92" s="827"/>
      <c r="D92" s="724"/>
      <c r="E92" s="725"/>
      <c r="F92" s="725"/>
      <c r="G92" s="725"/>
      <c r="H92" s="725"/>
      <c r="I92" s="726"/>
      <c r="J92" s="727"/>
      <c r="K92" s="704"/>
    </row>
    <row r="93" spans="1:11" s="321" customFormat="1" x14ac:dyDescent="0.2">
      <c r="A93" s="319" t="str">
        <f>IF(D93&gt;0,IF(INDEX(A81:A92,MATCH(REPT("z",255),A81:A92))="H","J",IF(INDEX(A81:A92,MATCH(REPT("z",255),A81:A92))="N","P",CHAR(CODE(INDEX(A81:A92,MATCH(REPT("z",255),A81:A92)))+1))),)</f>
        <v>E</v>
      </c>
      <c r="B93" s="322" t="s">
        <v>2367</v>
      </c>
      <c r="C93" s="827">
        <v>615</v>
      </c>
      <c r="D93" s="724" t="s">
        <v>98</v>
      </c>
      <c r="E93" s="667">
        <v>224.41</v>
      </c>
      <c r="F93" s="667">
        <v>9.18</v>
      </c>
      <c r="G93" s="667">
        <v>34.409999999999997</v>
      </c>
      <c r="H93" s="667">
        <v>0</v>
      </c>
      <c r="I93" s="668">
        <f>SUM(E93:H93)</f>
        <v>268</v>
      </c>
      <c r="J93" s="669">
        <f>I93*C93</f>
        <v>164820</v>
      </c>
      <c r="K93" s="670"/>
    </row>
    <row r="94" spans="1:11" s="321" customFormat="1" x14ac:dyDescent="0.2">
      <c r="A94" s="319"/>
      <c r="B94" s="322"/>
      <c r="C94" s="827"/>
      <c r="D94" s="724"/>
      <c r="E94" s="725"/>
      <c r="F94" s="725"/>
      <c r="G94" s="725"/>
      <c r="H94" s="725"/>
      <c r="I94" s="726"/>
      <c r="J94" s="727"/>
      <c r="K94" s="704"/>
    </row>
    <row r="95" spans="1:11" s="321" customFormat="1" x14ac:dyDescent="0.2">
      <c r="A95" s="319" t="str">
        <f>IF(D95&gt;0,IF(INDEX(A83:A94,MATCH(REPT("z",255),A83:A94))="H","J",IF(INDEX(A83:A94,MATCH(REPT("z",255),A83:A94))="N","P",CHAR(CODE(INDEX(A83:A94,MATCH(REPT("z",255),A83:A94)))+1))),)</f>
        <v>F</v>
      </c>
      <c r="B95" s="322" t="s">
        <v>2368</v>
      </c>
      <c r="C95" s="827">
        <v>155</v>
      </c>
      <c r="D95" s="724" t="s">
        <v>98</v>
      </c>
      <c r="E95" s="667">
        <v>500.18</v>
      </c>
      <c r="F95" s="667">
        <v>22.4</v>
      </c>
      <c r="G95" s="667">
        <v>67.150000000000006</v>
      </c>
      <c r="H95" s="667">
        <v>0</v>
      </c>
      <c r="I95" s="668">
        <f>SUM(E95:H95)</f>
        <v>589.73</v>
      </c>
      <c r="J95" s="669">
        <f>I95*C95</f>
        <v>91408.15</v>
      </c>
      <c r="K95" s="670"/>
    </row>
    <row r="96" spans="1:11" s="321" customFormat="1" x14ac:dyDescent="0.2">
      <c r="A96" s="319"/>
      <c r="B96" s="322"/>
      <c r="C96" s="827"/>
      <c r="D96" s="724"/>
      <c r="E96" s="725"/>
      <c r="F96" s="725"/>
      <c r="G96" s="725"/>
      <c r="H96" s="725"/>
      <c r="I96" s="726"/>
      <c r="J96" s="727"/>
      <c r="K96" s="704"/>
    </row>
    <row r="97" spans="1:11" s="321" customFormat="1" x14ac:dyDescent="0.2">
      <c r="A97" s="319" t="str">
        <f>IF(D97&gt;0,IF(INDEX(A85:A96,MATCH(REPT("z",255),A85:A96))="H","J",IF(INDEX(A85:A96,MATCH(REPT("z",255),A85:A96))="N","P",CHAR(CODE(INDEX(A85:A96,MATCH(REPT("z",255),A85:A96)))+1))),)</f>
        <v>G</v>
      </c>
      <c r="B97" s="322" t="s">
        <v>2369</v>
      </c>
      <c r="C97" s="827">
        <v>465</v>
      </c>
      <c r="D97" s="724" t="s">
        <v>98</v>
      </c>
      <c r="E97" s="667">
        <v>206.3</v>
      </c>
      <c r="F97" s="667">
        <v>5.67</v>
      </c>
      <c r="G97" s="667">
        <v>34.409999999999997</v>
      </c>
      <c r="H97" s="667">
        <v>0</v>
      </c>
      <c r="I97" s="668">
        <f>SUM(E97:H97)</f>
        <v>246.38</v>
      </c>
      <c r="J97" s="669">
        <f>I97*C97</f>
        <v>114566.7</v>
      </c>
      <c r="K97" s="670"/>
    </row>
    <row r="98" spans="1:11" s="321" customFormat="1" x14ac:dyDescent="0.2">
      <c r="A98" s="319"/>
      <c r="B98" s="322"/>
      <c r="C98" s="827"/>
      <c r="D98" s="724"/>
      <c r="E98" s="725"/>
      <c r="F98" s="725"/>
      <c r="G98" s="725"/>
      <c r="H98" s="725"/>
      <c r="I98" s="726"/>
      <c r="J98" s="727"/>
      <c r="K98" s="704"/>
    </row>
    <row r="99" spans="1:11" s="321" customFormat="1" x14ac:dyDescent="0.2">
      <c r="A99" s="319" t="str">
        <f>IF(D99&gt;0,IF(INDEX(A87:A98,MATCH(REPT("z",255),A87:A98))="H","J",IF(INDEX(A87:A98,MATCH(REPT("z",255),A87:A98))="N","P",CHAR(CODE(INDEX(A87:A98,MATCH(REPT("z",255),A87:A98)))+1))),)</f>
        <v>H</v>
      </c>
      <c r="B99" s="322" t="s">
        <v>2370</v>
      </c>
      <c r="C99" s="827">
        <v>155</v>
      </c>
      <c r="D99" s="724" t="s">
        <v>98</v>
      </c>
      <c r="E99" s="667">
        <v>214.27</v>
      </c>
      <c r="F99" s="667">
        <v>5.67</v>
      </c>
      <c r="G99" s="667">
        <v>38.61</v>
      </c>
      <c r="H99" s="667">
        <v>0</v>
      </c>
      <c r="I99" s="668">
        <f>SUM(E99:H99)</f>
        <v>258.55</v>
      </c>
      <c r="J99" s="669">
        <f>I99*C99</f>
        <v>40075.25</v>
      </c>
      <c r="K99" s="670"/>
    </row>
    <row r="100" spans="1:11" s="321" customFormat="1" x14ac:dyDescent="0.2">
      <c r="A100" s="319"/>
      <c r="B100" s="322"/>
      <c r="C100" s="827"/>
      <c r="D100" s="724"/>
      <c r="E100" s="725"/>
      <c r="F100" s="725"/>
      <c r="G100" s="725"/>
      <c r="H100" s="725"/>
      <c r="I100" s="726"/>
      <c r="J100" s="727"/>
      <c r="K100" s="704"/>
    </row>
    <row r="101" spans="1:11" s="321" customFormat="1" x14ac:dyDescent="0.2">
      <c r="A101" s="319" t="str">
        <f>IF(D101&gt;0,IF(INDEX(A89:A100,MATCH(REPT("z",255),A89:A100))="H","J",IF(INDEX(A89:A100,MATCH(REPT("z",255),A89:A100))="N","P",CHAR(CODE(INDEX(A89:A100,MATCH(REPT("z",255),A89:A100)))+1))),)</f>
        <v>J</v>
      </c>
      <c r="B101" s="322" t="s">
        <v>2371</v>
      </c>
      <c r="C101" s="827">
        <v>890</v>
      </c>
      <c r="D101" s="724" t="s">
        <v>98</v>
      </c>
      <c r="E101" s="667">
        <v>332.94</v>
      </c>
      <c r="F101" s="667">
        <v>15.82</v>
      </c>
      <c r="G101" s="667">
        <v>52.89</v>
      </c>
      <c r="H101" s="667">
        <v>0</v>
      </c>
      <c r="I101" s="668">
        <f>SUM(E101:H101)</f>
        <v>401.65</v>
      </c>
      <c r="J101" s="669">
        <f>I101*C101</f>
        <v>357468.5</v>
      </c>
      <c r="K101" s="670"/>
    </row>
    <row r="102" spans="1:11" s="321" customFormat="1" x14ac:dyDescent="0.2">
      <c r="A102" s="319"/>
      <c r="B102" s="322"/>
      <c r="C102" s="827"/>
      <c r="D102" s="724"/>
      <c r="E102" s="725"/>
      <c r="F102" s="725"/>
      <c r="G102" s="725"/>
      <c r="H102" s="725"/>
      <c r="I102" s="726"/>
      <c r="J102" s="727"/>
      <c r="K102" s="704"/>
    </row>
    <row r="103" spans="1:11" s="321" customFormat="1" x14ac:dyDescent="0.2">
      <c r="A103" s="319" t="str">
        <f>IF(D103&gt;0,IF(INDEX(A91:A102,MATCH(REPT("z",255),A91:A102))="H","J",IF(INDEX(A91:A102,MATCH(REPT("z",255),A91:A102))="N","P",CHAR(CODE(INDEX(A91:A102,MATCH(REPT("z",255),A91:A102)))+1))),)</f>
        <v>K</v>
      </c>
      <c r="B103" s="322" t="s">
        <v>2372</v>
      </c>
      <c r="C103" s="827">
        <v>910</v>
      </c>
      <c r="D103" s="724" t="s">
        <v>98</v>
      </c>
      <c r="E103" s="667">
        <v>445.03</v>
      </c>
      <c r="F103" s="667">
        <v>17.28</v>
      </c>
      <c r="G103" s="667">
        <v>60.43</v>
      </c>
      <c r="H103" s="667">
        <v>0</v>
      </c>
      <c r="I103" s="668">
        <f>SUM(E103:H103)</f>
        <v>522.74</v>
      </c>
      <c r="J103" s="669">
        <f>I103*C103</f>
        <v>475693.4</v>
      </c>
      <c r="K103" s="670"/>
    </row>
    <row r="104" spans="1:11" s="321" customFormat="1" x14ac:dyDescent="0.2">
      <c r="A104" s="319"/>
      <c r="B104" s="81"/>
      <c r="C104" s="827"/>
      <c r="D104" s="724"/>
      <c r="E104" s="725"/>
      <c r="F104" s="725"/>
      <c r="G104" s="725"/>
      <c r="H104" s="725"/>
      <c r="I104" s="726"/>
      <c r="J104" s="727"/>
      <c r="K104" s="704"/>
    </row>
    <row r="105" spans="1:11" s="321" customFormat="1" x14ac:dyDescent="0.2">
      <c r="A105" s="319"/>
      <c r="B105" s="81"/>
      <c r="C105" s="829"/>
      <c r="D105" s="724"/>
      <c r="E105" s="725"/>
      <c r="F105" s="725"/>
      <c r="G105" s="725"/>
      <c r="H105" s="725"/>
      <c r="I105" s="726"/>
      <c r="J105" s="727"/>
      <c r="K105" s="704"/>
    </row>
    <row r="106" spans="1:11" s="321" customFormat="1" x14ac:dyDescent="0.2">
      <c r="A106" s="319"/>
      <c r="B106" s="81"/>
      <c r="C106" s="829"/>
      <c r="D106" s="724"/>
      <c r="E106" s="725"/>
      <c r="F106" s="725"/>
      <c r="G106" s="725"/>
      <c r="H106" s="725"/>
      <c r="I106" s="726"/>
      <c r="J106" s="727"/>
      <c r="K106" s="704"/>
    </row>
    <row r="107" spans="1:11" s="321" customFormat="1" x14ac:dyDescent="0.2">
      <c r="A107" s="319"/>
      <c r="B107" s="81"/>
      <c r="C107" s="829"/>
      <c r="D107" s="724"/>
      <c r="E107" s="725"/>
      <c r="F107" s="725"/>
      <c r="G107" s="725"/>
      <c r="H107" s="725"/>
      <c r="I107" s="726"/>
      <c r="J107" s="727"/>
      <c r="K107" s="704"/>
    </row>
    <row r="108" spans="1:11" s="321" customFormat="1" hidden="1" x14ac:dyDescent="0.2">
      <c r="A108" s="319"/>
      <c r="B108" s="81"/>
      <c r="C108" s="829"/>
      <c r="D108" s="724"/>
      <c r="E108" s="725"/>
      <c r="F108" s="725"/>
      <c r="G108" s="725"/>
      <c r="H108" s="725"/>
      <c r="I108" s="726"/>
      <c r="J108" s="727"/>
      <c r="K108" s="704"/>
    </row>
    <row r="109" spans="1:11" s="321" customFormat="1" hidden="1" x14ac:dyDescent="0.2">
      <c r="A109" s="319"/>
      <c r="B109" s="81"/>
      <c r="C109" s="829"/>
      <c r="D109" s="724"/>
      <c r="E109" s="725"/>
      <c r="F109" s="725"/>
      <c r="G109" s="725"/>
      <c r="H109" s="725"/>
      <c r="I109" s="726"/>
      <c r="J109" s="727"/>
      <c r="K109" s="704"/>
    </row>
    <row r="110" spans="1:11" s="321" customFormat="1" x14ac:dyDescent="0.2">
      <c r="A110" s="319"/>
      <c r="B110" s="81"/>
      <c r="C110" s="829"/>
      <c r="D110" s="724"/>
      <c r="E110" s="725"/>
      <c r="F110" s="725"/>
      <c r="G110" s="725"/>
      <c r="H110" s="725"/>
      <c r="I110" s="726"/>
      <c r="J110" s="727"/>
      <c r="K110" s="704"/>
    </row>
    <row r="111" spans="1:11" s="321" customFormat="1" x14ac:dyDescent="0.2">
      <c r="A111" s="319"/>
      <c r="B111" s="81"/>
      <c r="C111" s="829"/>
      <c r="D111" s="724"/>
      <c r="E111" s="725"/>
      <c r="F111" s="725"/>
      <c r="G111" s="725"/>
      <c r="H111" s="725"/>
      <c r="I111" s="726"/>
      <c r="J111" s="727"/>
      <c r="K111" s="704"/>
    </row>
    <row r="112" spans="1:11" s="321" customFormat="1" ht="24" customHeight="1" x14ac:dyDescent="0.2">
      <c r="A112" s="319"/>
      <c r="B112" s="81"/>
      <c r="C112" s="829"/>
      <c r="D112" s="724"/>
      <c r="E112" s="725"/>
      <c r="F112" s="725"/>
      <c r="G112" s="725"/>
      <c r="H112" s="725"/>
      <c r="I112" s="726"/>
      <c r="J112" s="727"/>
      <c r="K112" s="704"/>
    </row>
    <row r="113" spans="1:11" s="321" customFormat="1" x14ac:dyDescent="0.2">
      <c r="A113" s="319"/>
      <c r="B113" s="81"/>
      <c r="C113" s="829"/>
      <c r="D113" s="724"/>
      <c r="E113" s="725"/>
      <c r="F113" s="725"/>
      <c r="G113" s="725"/>
      <c r="H113" s="725"/>
      <c r="I113" s="726"/>
      <c r="J113" s="727"/>
      <c r="K113" s="704"/>
    </row>
    <row r="114" spans="1:11" s="321" customFormat="1" x14ac:dyDescent="0.2">
      <c r="A114" s="319"/>
      <c r="B114" s="81"/>
      <c r="C114" s="829"/>
      <c r="D114" s="724"/>
      <c r="E114" s="725"/>
      <c r="F114" s="725"/>
      <c r="G114" s="725"/>
      <c r="H114" s="725"/>
      <c r="I114" s="726"/>
      <c r="J114" s="727"/>
      <c r="K114" s="704"/>
    </row>
    <row r="115" spans="1:11" s="325" customFormat="1" ht="15.75" thickBot="1" x14ac:dyDescent="0.3">
      <c r="A115" s="324"/>
      <c r="B115" s="80" t="s">
        <v>111</v>
      </c>
      <c r="C115" s="824"/>
      <c r="D115" s="732"/>
      <c r="E115" s="733"/>
      <c r="F115" s="733"/>
      <c r="G115" s="733"/>
      <c r="H115" s="733"/>
      <c r="I115" s="699"/>
      <c r="J115" s="734">
        <f>SUM(J83:J114)</f>
        <v>1550739.85</v>
      </c>
      <c r="K115" s="735">
        <v>3</v>
      </c>
    </row>
    <row r="116" spans="1:11" s="321" customFormat="1" ht="15" thickTop="1" x14ac:dyDescent="0.2">
      <c r="A116" s="319"/>
      <c r="B116" s="322"/>
      <c r="C116" s="827"/>
      <c r="D116" s="724"/>
      <c r="E116" s="725"/>
      <c r="F116" s="725"/>
      <c r="G116" s="725"/>
      <c r="H116" s="725"/>
      <c r="I116" s="726"/>
      <c r="J116" s="727"/>
      <c r="K116" s="704"/>
    </row>
    <row r="117" spans="1:11" s="321" customFormat="1" ht="30" x14ac:dyDescent="0.2">
      <c r="A117" s="319"/>
      <c r="B117" s="320" t="s">
        <v>2348</v>
      </c>
      <c r="C117" s="827"/>
      <c r="D117" s="724"/>
      <c r="E117" s="725"/>
      <c r="F117" s="725"/>
      <c r="G117" s="725"/>
      <c r="H117" s="725"/>
      <c r="I117" s="726"/>
      <c r="J117" s="727"/>
      <c r="K117" s="704"/>
    </row>
    <row r="118" spans="1:11" s="321" customFormat="1" x14ac:dyDescent="0.2">
      <c r="A118" s="319"/>
      <c r="B118" s="81"/>
      <c r="C118" s="827"/>
      <c r="D118" s="724"/>
      <c r="E118" s="725"/>
      <c r="F118" s="725"/>
      <c r="G118" s="725"/>
      <c r="H118" s="725"/>
      <c r="I118" s="726"/>
      <c r="J118" s="727"/>
      <c r="K118" s="704"/>
    </row>
    <row r="119" spans="1:11" s="321" customFormat="1" ht="28.5" customHeight="1" x14ac:dyDescent="0.2">
      <c r="A119" s="319"/>
      <c r="B119" s="81" t="s">
        <v>3798</v>
      </c>
      <c r="C119" s="827"/>
      <c r="D119" s="724"/>
      <c r="E119" s="725"/>
      <c r="F119" s="725"/>
      <c r="G119" s="725"/>
      <c r="H119" s="725"/>
      <c r="I119" s="726"/>
      <c r="J119" s="727"/>
      <c r="K119" s="704"/>
    </row>
    <row r="120" spans="1:11" s="321" customFormat="1" x14ac:dyDescent="0.2">
      <c r="A120" s="319"/>
      <c r="B120" s="81"/>
      <c r="C120" s="827"/>
      <c r="D120" s="724"/>
      <c r="E120" s="725"/>
      <c r="F120" s="725"/>
      <c r="G120" s="725"/>
      <c r="H120" s="725"/>
      <c r="I120" s="726"/>
      <c r="J120" s="727"/>
      <c r="K120" s="704"/>
    </row>
    <row r="121" spans="1:11" s="321" customFormat="1" x14ac:dyDescent="0.2">
      <c r="A121" s="319" t="s">
        <v>77</v>
      </c>
      <c r="B121" s="322" t="s">
        <v>2357</v>
      </c>
      <c r="C121" s="827">
        <v>15</v>
      </c>
      <c r="D121" s="724" t="s">
        <v>98</v>
      </c>
      <c r="E121" s="667">
        <v>14.95</v>
      </c>
      <c r="F121" s="667">
        <v>0.15</v>
      </c>
      <c r="G121" s="667">
        <v>3.98</v>
      </c>
      <c r="H121" s="667">
        <v>0</v>
      </c>
      <c r="I121" s="668">
        <f>SUM(E121:H121)</f>
        <v>19.079999999999998</v>
      </c>
      <c r="J121" s="669">
        <f>I121*C121</f>
        <v>286.2</v>
      </c>
      <c r="K121" s="670"/>
    </row>
    <row r="122" spans="1:11" s="321" customFormat="1" x14ac:dyDescent="0.2">
      <c r="A122" s="319"/>
      <c r="B122" s="322"/>
      <c r="C122" s="827"/>
      <c r="D122" s="724"/>
      <c r="E122" s="725"/>
      <c r="F122" s="725"/>
      <c r="G122" s="725"/>
      <c r="H122" s="725"/>
      <c r="I122" s="726"/>
      <c r="J122" s="727"/>
      <c r="K122" s="704"/>
    </row>
    <row r="123" spans="1:11" s="321" customFormat="1" x14ac:dyDescent="0.2">
      <c r="A123" s="319" t="str">
        <f>IF(D123&gt;0,IF(INDEX(A111:A122,MATCH(REPT("z",255),A111:A122))="H","J",IF(INDEX(A111:A122,MATCH(REPT("z",255),A111:A122))="N","P",CHAR(CODE(INDEX(A111:A122,MATCH(REPT("z",255),A111:A122)))+1))),)</f>
        <v>B</v>
      </c>
      <c r="B123" s="322" t="s">
        <v>2360</v>
      </c>
      <c r="C123" s="827">
        <v>420</v>
      </c>
      <c r="D123" s="724" t="s">
        <v>98</v>
      </c>
      <c r="E123" s="667">
        <v>29.73</v>
      </c>
      <c r="F123" s="667">
        <v>0.15</v>
      </c>
      <c r="G123" s="667">
        <v>5.04</v>
      </c>
      <c r="H123" s="667">
        <v>0</v>
      </c>
      <c r="I123" s="668">
        <f>SUM(E123:H123)</f>
        <v>34.92</v>
      </c>
      <c r="J123" s="669">
        <f>I123*C123</f>
        <v>14666.4</v>
      </c>
      <c r="K123" s="670"/>
    </row>
    <row r="124" spans="1:11" s="321" customFormat="1" x14ac:dyDescent="0.2">
      <c r="A124" s="319"/>
      <c r="B124" s="322"/>
      <c r="C124" s="827"/>
      <c r="D124" s="724"/>
      <c r="E124" s="725"/>
      <c r="F124" s="725"/>
      <c r="G124" s="725"/>
      <c r="H124" s="725"/>
      <c r="I124" s="726"/>
      <c r="J124" s="727"/>
      <c r="K124" s="704"/>
    </row>
    <row r="125" spans="1:11" s="321" customFormat="1" x14ac:dyDescent="0.2">
      <c r="A125" s="319" t="str">
        <f>IF(D125&gt;0,IF(INDEX(A114:A124,MATCH(REPT("z",255),A114:A124))="H","J",IF(INDEX(A114:A124,MATCH(REPT("z",255),A114:A124))="N","P",CHAR(CODE(INDEX(A114:A124,MATCH(REPT("z",255),A114:A124)))+1))),)</f>
        <v>C</v>
      </c>
      <c r="B125" s="322" t="s">
        <v>2363</v>
      </c>
      <c r="C125" s="827">
        <v>95</v>
      </c>
      <c r="D125" s="724" t="s">
        <v>98</v>
      </c>
      <c r="E125" s="667">
        <v>76.22</v>
      </c>
      <c r="F125" s="667">
        <v>1.8</v>
      </c>
      <c r="G125" s="667">
        <v>6.72</v>
      </c>
      <c r="H125" s="667">
        <v>0</v>
      </c>
      <c r="I125" s="668">
        <f>SUM(E125:H125)</f>
        <v>84.74</v>
      </c>
      <c r="J125" s="669">
        <f>I125*C125</f>
        <v>8050.3</v>
      </c>
      <c r="K125" s="670"/>
    </row>
    <row r="126" spans="1:11" s="321" customFormat="1" x14ac:dyDescent="0.2">
      <c r="A126" s="319"/>
      <c r="B126" s="322"/>
      <c r="C126" s="827"/>
      <c r="D126" s="724"/>
      <c r="E126" s="725"/>
      <c r="F126" s="725"/>
      <c r="G126" s="725"/>
      <c r="H126" s="725"/>
      <c r="I126" s="726"/>
      <c r="J126" s="727"/>
      <c r="K126" s="704"/>
    </row>
    <row r="127" spans="1:11" s="321" customFormat="1" x14ac:dyDescent="0.2">
      <c r="A127" s="319" t="str">
        <f>IF(D127&gt;0,IF(INDEX(A115:A126,MATCH(REPT("z",255),A115:A126))="H","J",IF(INDEX(A115:A126,MATCH(REPT("z",255),A115:A126))="N","P",CHAR(CODE(INDEX(A115:A126,MATCH(REPT("z",255),A115:A126)))+1))),)</f>
        <v>D</v>
      </c>
      <c r="B127" s="322" t="s">
        <v>2365</v>
      </c>
      <c r="C127" s="827">
        <v>210</v>
      </c>
      <c r="D127" s="724" t="s">
        <v>98</v>
      </c>
      <c r="E127" s="667">
        <v>110.82</v>
      </c>
      <c r="F127" s="667">
        <v>4.76</v>
      </c>
      <c r="G127" s="667">
        <v>8.81</v>
      </c>
      <c r="H127" s="667">
        <v>0</v>
      </c>
      <c r="I127" s="668">
        <f>SUM(E127:H127)</f>
        <v>124.39</v>
      </c>
      <c r="J127" s="669">
        <f>I127*C127</f>
        <v>26121.9</v>
      </c>
      <c r="K127" s="670"/>
    </row>
    <row r="128" spans="1:11" s="321" customFormat="1" x14ac:dyDescent="0.2">
      <c r="A128" s="319"/>
      <c r="B128" s="322"/>
      <c r="C128" s="827"/>
      <c r="D128" s="724"/>
      <c r="E128" s="725"/>
      <c r="F128" s="725"/>
      <c r="G128" s="725"/>
      <c r="H128" s="725"/>
      <c r="I128" s="726"/>
      <c r="J128" s="727"/>
      <c r="K128" s="704"/>
    </row>
    <row r="129" spans="1:11" s="321" customFormat="1" x14ac:dyDescent="0.2">
      <c r="A129" s="319" t="str">
        <f>IF(D129&gt;0,IF(INDEX(A117:A128,MATCH(REPT("z",255),A117:A128))="H","J",IF(INDEX(A117:A128,MATCH(REPT("z",255),A117:A128))="N","P",CHAR(CODE(INDEX(A117:A128,MATCH(REPT("z",255),A117:A128)))+1))),)</f>
        <v>E</v>
      </c>
      <c r="B129" s="322" t="s">
        <v>2366</v>
      </c>
      <c r="C129" s="827">
        <v>515</v>
      </c>
      <c r="D129" s="724" t="s">
        <v>98</v>
      </c>
      <c r="E129" s="667">
        <v>190.55</v>
      </c>
      <c r="F129" s="667">
        <v>5.21</v>
      </c>
      <c r="G129" s="667">
        <v>10.91</v>
      </c>
      <c r="H129" s="667">
        <v>0</v>
      </c>
      <c r="I129" s="668">
        <f>SUM(E129:H129)</f>
        <v>206.67</v>
      </c>
      <c r="J129" s="669">
        <f>I129*C129</f>
        <v>106435.05</v>
      </c>
      <c r="K129" s="670"/>
    </row>
    <row r="130" spans="1:11" s="321" customFormat="1" x14ac:dyDescent="0.2">
      <c r="A130" s="319"/>
      <c r="B130" s="322"/>
      <c r="C130" s="827"/>
      <c r="D130" s="724"/>
      <c r="E130" s="725"/>
      <c r="F130" s="725"/>
      <c r="G130" s="725"/>
      <c r="H130" s="725"/>
      <c r="I130" s="726"/>
      <c r="J130" s="727"/>
      <c r="K130" s="704"/>
    </row>
    <row r="131" spans="1:11" s="321" customFormat="1" x14ac:dyDescent="0.2">
      <c r="A131" s="319" t="str">
        <f>IF(D131&gt;0,IF(INDEX(A119:A130,MATCH(REPT("z",255),A119:A130))="H","J",IF(INDEX(A119:A130,MATCH(REPT("z",255),A119:A130))="N","P",CHAR(CODE(INDEX(A119:A130,MATCH(REPT("z",255),A119:A130)))+1))),)</f>
        <v>F</v>
      </c>
      <c r="B131" s="322" t="s">
        <v>2367</v>
      </c>
      <c r="C131" s="827">
        <v>175</v>
      </c>
      <c r="D131" s="724" t="s">
        <v>98</v>
      </c>
      <c r="E131" s="667">
        <v>228.33</v>
      </c>
      <c r="F131" s="667">
        <v>3.97</v>
      </c>
      <c r="G131" s="667">
        <v>12.59</v>
      </c>
      <c r="H131" s="667">
        <v>0</v>
      </c>
      <c r="I131" s="668">
        <f>SUM(E131:H131)</f>
        <v>244.89</v>
      </c>
      <c r="J131" s="669">
        <f>I131*C131</f>
        <v>42855.75</v>
      </c>
      <c r="K131" s="670"/>
    </row>
    <row r="132" spans="1:11" s="321" customFormat="1" x14ac:dyDescent="0.2">
      <c r="A132" s="319"/>
      <c r="B132" s="322"/>
      <c r="C132" s="827"/>
      <c r="D132" s="724"/>
      <c r="E132" s="725"/>
      <c r="F132" s="725"/>
      <c r="G132" s="725"/>
      <c r="H132" s="725"/>
      <c r="I132" s="726"/>
      <c r="J132" s="727"/>
      <c r="K132" s="704"/>
    </row>
    <row r="133" spans="1:11" s="321" customFormat="1" x14ac:dyDescent="0.2">
      <c r="A133" s="319" t="str">
        <f>IF(D133&gt;0,IF(INDEX(A121:A132,MATCH(REPT("z",255),A121:A132))="H","J",IF(INDEX(A121:A132,MATCH(REPT("z",255),A121:A132))="N","P",CHAR(CODE(INDEX(A121:A132,MATCH(REPT("z",255),A121:A132)))+1))),)</f>
        <v>G</v>
      </c>
      <c r="B133" s="322" t="s">
        <v>2370</v>
      </c>
      <c r="C133" s="827">
        <v>300</v>
      </c>
      <c r="D133" s="724" t="s">
        <v>98</v>
      </c>
      <c r="E133" s="667">
        <v>282.69</v>
      </c>
      <c r="F133" s="667">
        <v>8.56</v>
      </c>
      <c r="G133" s="667">
        <v>18.46</v>
      </c>
      <c r="H133" s="667">
        <v>0</v>
      </c>
      <c r="I133" s="668">
        <f>SUM(E133:H133)</f>
        <v>309.70999999999998</v>
      </c>
      <c r="J133" s="669">
        <f>I133*C133</f>
        <v>92913</v>
      </c>
      <c r="K133" s="670"/>
    </row>
    <row r="134" spans="1:11" s="321" customFormat="1" x14ac:dyDescent="0.2">
      <c r="A134" s="319"/>
      <c r="B134" s="322"/>
      <c r="C134" s="827"/>
      <c r="D134" s="724"/>
      <c r="E134" s="725"/>
      <c r="F134" s="725"/>
      <c r="G134" s="725"/>
      <c r="H134" s="725"/>
      <c r="I134" s="726"/>
      <c r="J134" s="727"/>
      <c r="K134" s="704"/>
    </row>
    <row r="135" spans="1:11" s="321" customFormat="1" x14ac:dyDescent="0.2">
      <c r="A135" s="319" t="str">
        <f>IF(D135&gt;0,IF(INDEX(A123:A134,MATCH(REPT("z",255),A123:A134))="H","J",IF(INDEX(A123:A134,MATCH(REPT("z",255),A123:A134))="N","P",CHAR(CODE(INDEX(A123:A134,MATCH(REPT("z",255),A123:A134)))+1))),)</f>
        <v>H</v>
      </c>
      <c r="B135" s="322" t="s">
        <v>2373</v>
      </c>
      <c r="C135" s="827">
        <v>140</v>
      </c>
      <c r="D135" s="724" t="s">
        <v>98</v>
      </c>
      <c r="E135" s="667">
        <v>664.84</v>
      </c>
      <c r="F135" s="667">
        <v>7.95</v>
      </c>
      <c r="G135" s="667">
        <v>24.34</v>
      </c>
      <c r="H135" s="667">
        <v>0</v>
      </c>
      <c r="I135" s="668">
        <f>SUM(E135:H135)</f>
        <v>697.13</v>
      </c>
      <c r="J135" s="669">
        <f>I135*C135</f>
        <v>97598.2</v>
      </c>
      <c r="K135" s="670"/>
    </row>
    <row r="136" spans="1:11" s="321" customFormat="1" x14ac:dyDescent="0.2">
      <c r="A136" s="319"/>
      <c r="B136" s="322"/>
      <c r="C136" s="827"/>
      <c r="D136" s="724"/>
      <c r="E136" s="725"/>
      <c r="F136" s="725"/>
      <c r="G136" s="725"/>
      <c r="H136" s="725"/>
      <c r="I136" s="726"/>
      <c r="J136" s="727"/>
      <c r="K136" s="704"/>
    </row>
    <row r="137" spans="1:11" s="321" customFormat="1" hidden="1" x14ac:dyDescent="0.2">
      <c r="A137" s="319"/>
      <c r="B137" s="322"/>
      <c r="C137" s="827"/>
      <c r="D137" s="724"/>
      <c r="E137" s="725"/>
      <c r="F137" s="725"/>
      <c r="G137" s="725"/>
      <c r="H137" s="725"/>
      <c r="I137" s="726"/>
      <c r="J137" s="727"/>
      <c r="K137" s="704"/>
    </row>
    <row r="138" spans="1:11" s="321" customFormat="1" x14ac:dyDescent="0.2">
      <c r="A138" s="319"/>
      <c r="B138" s="322"/>
      <c r="C138" s="827"/>
      <c r="D138" s="724"/>
      <c r="E138" s="725"/>
      <c r="F138" s="725"/>
      <c r="G138" s="725"/>
      <c r="H138" s="725"/>
      <c r="I138" s="726"/>
      <c r="J138" s="727"/>
      <c r="K138" s="704"/>
    </row>
    <row r="139" spans="1:11" s="321" customFormat="1" x14ac:dyDescent="0.2">
      <c r="A139" s="319"/>
      <c r="B139" s="322"/>
      <c r="C139" s="827"/>
      <c r="D139" s="724"/>
      <c r="E139" s="725"/>
      <c r="F139" s="725"/>
      <c r="G139" s="725"/>
      <c r="H139" s="725"/>
      <c r="I139" s="726"/>
      <c r="J139" s="727"/>
      <c r="K139" s="704"/>
    </row>
    <row r="140" spans="1:11" s="321" customFormat="1" x14ac:dyDescent="0.2">
      <c r="A140" s="319"/>
      <c r="B140" s="322"/>
      <c r="C140" s="827"/>
      <c r="D140" s="724"/>
      <c r="E140" s="725"/>
      <c r="F140" s="725"/>
      <c r="G140" s="725"/>
      <c r="H140" s="725"/>
      <c r="I140" s="726"/>
      <c r="J140" s="727"/>
      <c r="K140" s="704"/>
    </row>
    <row r="141" spans="1:11" s="321" customFormat="1" x14ac:dyDescent="0.2">
      <c r="A141" s="319"/>
      <c r="B141" s="322"/>
      <c r="C141" s="827"/>
      <c r="D141" s="724"/>
      <c r="E141" s="725"/>
      <c r="F141" s="725"/>
      <c r="G141" s="725"/>
      <c r="H141" s="725"/>
      <c r="I141" s="726"/>
      <c r="J141" s="727"/>
      <c r="K141" s="704"/>
    </row>
    <row r="142" spans="1:11" s="321" customFormat="1" hidden="1" x14ac:dyDescent="0.2">
      <c r="A142" s="319"/>
      <c r="B142" s="322"/>
      <c r="C142" s="827"/>
      <c r="D142" s="724"/>
      <c r="E142" s="725"/>
      <c r="F142" s="725"/>
      <c r="G142" s="725"/>
      <c r="H142" s="725"/>
      <c r="I142" s="726"/>
      <c r="J142" s="727"/>
      <c r="K142" s="704"/>
    </row>
    <row r="143" spans="1:11" s="321" customFormat="1" x14ac:dyDescent="0.2">
      <c r="A143" s="319"/>
      <c r="B143" s="322"/>
      <c r="C143" s="827"/>
      <c r="D143" s="724"/>
      <c r="E143" s="725"/>
      <c r="F143" s="725"/>
      <c r="G143" s="725"/>
      <c r="H143" s="725"/>
      <c r="I143" s="726"/>
      <c r="J143" s="727"/>
      <c r="K143" s="704"/>
    </row>
    <row r="144" spans="1:11" s="321" customFormat="1" x14ac:dyDescent="0.2">
      <c r="A144" s="319"/>
      <c r="B144" s="322"/>
      <c r="C144" s="827"/>
      <c r="D144" s="724"/>
      <c r="E144" s="725"/>
      <c r="F144" s="725"/>
      <c r="G144" s="725"/>
      <c r="H144" s="725"/>
      <c r="I144" s="726"/>
      <c r="J144" s="727"/>
      <c r="K144" s="704"/>
    </row>
    <row r="145" spans="1:11" s="321" customFormat="1" x14ac:dyDescent="0.2">
      <c r="A145" s="319"/>
      <c r="B145" s="322"/>
      <c r="C145" s="827"/>
      <c r="D145" s="724"/>
      <c r="E145" s="725"/>
      <c r="F145" s="725"/>
      <c r="G145" s="725"/>
      <c r="H145" s="725"/>
      <c r="I145" s="726"/>
      <c r="J145" s="727"/>
      <c r="K145" s="704"/>
    </row>
    <row r="146" spans="1:11" s="321" customFormat="1" x14ac:dyDescent="0.2">
      <c r="A146" s="319"/>
      <c r="B146" s="322"/>
      <c r="C146" s="827"/>
      <c r="D146" s="724"/>
      <c r="E146" s="725"/>
      <c r="F146" s="725"/>
      <c r="G146" s="725"/>
      <c r="H146" s="725"/>
      <c r="I146" s="726"/>
      <c r="J146" s="727"/>
      <c r="K146" s="704"/>
    </row>
    <row r="147" spans="1:11" s="321" customFormat="1" x14ac:dyDescent="0.2">
      <c r="A147" s="319"/>
      <c r="B147" s="322"/>
      <c r="C147" s="827"/>
      <c r="D147" s="724"/>
      <c r="E147" s="725"/>
      <c r="F147" s="725"/>
      <c r="G147" s="725"/>
      <c r="H147" s="725"/>
      <c r="I147" s="726"/>
      <c r="J147" s="727"/>
      <c r="K147" s="704"/>
    </row>
    <row r="148" spans="1:11" s="321" customFormat="1" ht="24" customHeight="1" x14ac:dyDescent="0.2">
      <c r="A148" s="319"/>
      <c r="B148" s="322"/>
      <c r="C148" s="827"/>
      <c r="D148" s="724"/>
      <c r="E148" s="725"/>
      <c r="F148" s="725"/>
      <c r="G148" s="725"/>
      <c r="H148" s="725"/>
      <c r="I148" s="726"/>
      <c r="J148" s="727"/>
      <c r="K148" s="704"/>
    </row>
    <row r="149" spans="1:11" s="321" customFormat="1" ht="21.75" customHeight="1" x14ac:dyDescent="0.2">
      <c r="A149" s="319"/>
      <c r="B149" s="322"/>
      <c r="C149" s="827"/>
      <c r="D149" s="724"/>
      <c r="E149" s="725"/>
      <c r="F149" s="725"/>
      <c r="G149" s="725"/>
      <c r="H149" s="725"/>
      <c r="I149" s="726"/>
      <c r="J149" s="727"/>
      <c r="K149" s="704"/>
    </row>
    <row r="150" spans="1:11" s="321" customFormat="1" x14ac:dyDescent="0.2">
      <c r="A150" s="319"/>
      <c r="B150" s="322"/>
      <c r="C150" s="827"/>
      <c r="D150" s="724"/>
      <c r="E150" s="725"/>
      <c r="F150" s="725"/>
      <c r="G150" s="725"/>
      <c r="H150" s="725"/>
      <c r="I150" s="726"/>
      <c r="J150" s="727"/>
      <c r="K150" s="704"/>
    </row>
    <row r="151" spans="1:11" s="321" customFormat="1" x14ac:dyDescent="0.2">
      <c r="A151" s="319"/>
      <c r="B151" s="81"/>
      <c r="C151" s="827"/>
      <c r="D151" s="724"/>
      <c r="E151" s="725"/>
      <c r="F151" s="725"/>
      <c r="G151" s="725"/>
      <c r="H151" s="725"/>
      <c r="I151" s="726"/>
      <c r="J151" s="727"/>
      <c r="K151" s="704"/>
    </row>
    <row r="152" spans="1:11" s="325" customFormat="1" ht="15.75" thickBot="1" x14ac:dyDescent="0.3">
      <c r="A152" s="324"/>
      <c r="B152" s="80" t="s">
        <v>111</v>
      </c>
      <c r="C152" s="824"/>
      <c r="D152" s="732"/>
      <c r="E152" s="733"/>
      <c r="F152" s="733"/>
      <c r="G152" s="733"/>
      <c r="H152" s="733"/>
      <c r="I152" s="699"/>
      <c r="J152" s="734">
        <f>SUM(J120:J151)</f>
        <v>388926.8</v>
      </c>
      <c r="K152" s="735">
        <v>4</v>
      </c>
    </row>
    <row r="153" spans="1:11" s="321" customFormat="1" ht="15" thickTop="1" x14ac:dyDescent="0.2">
      <c r="A153" s="319"/>
      <c r="B153" s="322"/>
      <c r="C153" s="827"/>
      <c r="D153" s="724"/>
      <c r="E153" s="725"/>
      <c r="F153" s="725"/>
      <c r="G153" s="725"/>
      <c r="H153" s="725"/>
      <c r="I153" s="726"/>
      <c r="J153" s="727"/>
      <c r="K153" s="704"/>
    </row>
    <row r="154" spans="1:11" s="321" customFormat="1" ht="30" x14ac:dyDescent="0.2">
      <c r="A154" s="319"/>
      <c r="B154" s="320" t="s">
        <v>2348</v>
      </c>
      <c r="C154" s="827"/>
      <c r="D154" s="724"/>
      <c r="E154" s="725"/>
      <c r="F154" s="725"/>
      <c r="G154" s="725"/>
      <c r="H154" s="725"/>
      <c r="I154" s="726"/>
      <c r="J154" s="727"/>
      <c r="K154" s="704"/>
    </row>
    <row r="155" spans="1:11" s="321" customFormat="1" x14ac:dyDescent="0.2">
      <c r="A155" s="319"/>
      <c r="B155" s="81"/>
      <c r="C155" s="827"/>
      <c r="D155" s="724"/>
      <c r="E155" s="725"/>
      <c r="F155" s="725"/>
      <c r="G155" s="725"/>
      <c r="H155" s="725"/>
      <c r="I155" s="726"/>
      <c r="J155" s="727"/>
      <c r="K155" s="704"/>
    </row>
    <row r="156" spans="1:11" s="321" customFormat="1" ht="28.5" x14ac:dyDescent="0.2">
      <c r="A156" s="319"/>
      <c r="B156" s="81" t="s">
        <v>3799</v>
      </c>
      <c r="C156" s="827"/>
      <c r="D156" s="724"/>
      <c r="E156" s="725"/>
      <c r="F156" s="725"/>
      <c r="G156" s="725"/>
      <c r="H156" s="725"/>
      <c r="I156" s="726"/>
      <c r="J156" s="727"/>
      <c r="K156" s="704"/>
    </row>
    <row r="157" spans="1:11" s="321" customFormat="1" x14ac:dyDescent="0.2">
      <c r="A157" s="319"/>
      <c r="B157" s="81"/>
      <c r="C157" s="827"/>
      <c r="D157" s="724"/>
      <c r="E157" s="725"/>
      <c r="F157" s="725"/>
      <c r="G157" s="725"/>
      <c r="H157" s="725"/>
      <c r="I157" s="726"/>
      <c r="J157" s="727"/>
      <c r="K157" s="704"/>
    </row>
    <row r="158" spans="1:11" s="321" customFormat="1" x14ac:dyDescent="0.2">
      <c r="A158" s="319" t="s">
        <v>77</v>
      </c>
      <c r="B158" s="322" t="s">
        <v>2356</v>
      </c>
      <c r="C158" s="827">
        <v>90</v>
      </c>
      <c r="D158" s="724" t="s">
        <v>98</v>
      </c>
      <c r="E158" s="667">
        <v>9.17</v>
      </c>
      <c r="F158" s="667">
        <v>0.04</v>
      </c>
      <c r="G158" s="667">
        <v>2.31</v>
      </c>
      <c r="H158" s="667">
        <v>0</v>
      </c>
      <c r="I158" s="668">
        <f>SUM(E158:H158)</f>
        <v>11.52</v>
      </c>
      <c r="J158" s="669">
        <f>I158*C158</f>
        <v>1036.8</v>
      </c>
      <c r="K158" s="670"/>
    </row>
    <row r="159" spans="1:11" s="321" customFormat="1" x14ac:dyDescent="0.2">
      <c r="A159" s="319"/>
      <c r="B159" s="322"/>
      <c r="C159" s="827"/>
      <c r="D159" s="724"/>
      <c r="E159" s="725"/>
      <c r="F159" s="725"/>
      <c r="G159" s="725"/>
      <c r="H159" s="725"/>
      <c r="I159" s="726"/>
      <c r="J159" s="727"/>
      <c r="K159" s="704"/>
    </row>
    <row r="160" spans="1:11" s="321" customFormat="1" x14ac:dyDescent="0.2">
      <c r="A160" s="319" t="str">
        <f>IF(D160&gt;0,IF(INDEX(A146:A159,MATCH(REPT("z",255),A146:A159))="H","J",IF(INDEX(A146:A159,MATCH(REPT("z",255),A146:A159))="N","P",CHAR(CODE(INDEX(A146:A159,MATCH(REPT("z",255),A146:A159)))+1))),)</f>
        <v>B</v>
      </c>
      <c r="B160" s="322" t="s">
        <v>2357</v>
      </c>
      <c r="C160" s="827">
        <v>3515</v>
      </c>
      <c r="D160" s="724" t="s">
        <v>98</v>
      </c>
      <c r="E160" s="667">
        <v>15.7</v>
      </c>
      <c r="F160" s="667">
        <v>0.04</v>
      </c>
      <c r="G160" s="667">
        <v>2.52</v>
      </c>
      <c r="H160" s="667">
        <v>0</v>
      </c>
      <c r="I160" s="668">
        <f>SUM(E160:H160)</f>
        <v>18.260000000000002</v>
      </c>
      <c r="J160" s="669">
        <f>I160*C160</f>
        <v>64183.9</v>
      </c>
      <c r="K160" s="670"/>
    </row>
    <row r="161" spans="1:11" s="321" customFormat="1" x14ac:dyDescent="0.2">
      <c r="A161" s="319"/>
      <c r="B161" s="322"/>
      <c r="C161" s="827"/>
      <c r="D161" s="724"/>
      <c r="E161" s="725"/>
      <c r="F161" s="725"/>
      <c r="G161" s="725"/>
      <c r="H161" s="725"/>
      <c r="I161" s="726"/>
      <c r="J161" s="727"/>
      <c r="K161" s="704"/>
    </row>
    <row r="162" spans="1:11" s="321" customFormat="1" x14ac:dyDescent="0.2">
      <c r="A162" s="319" t="str">
        <f>IF(D162&gt;0,IF(INDEX(A148:A161,MATCH(REPT("z",255),A148:A161))="H","J",IF(INDEX(A148:A161,MATCH(REPT("z",255),A148:A161))="N","P",CHAR(CODE(INDEX(A148:A161,MATCH(REPT("z",255),A148:A161)))+1))),)</f>
        <v>C</v>
      </c>
      <c r="B162" s="322" t="s">
        <v>2358</v>
      </c>
      <c r="C162" s="827">
        <v>1350</v>
      </c>
      <c r="D162" s="724" t="s">
        <v>98</v>
      </c>
      <c r="E162" s="667">
        <v>19.899999999999999</v>
      </c>
      <c r="F162" s="667">
        <v>0.04</v>
      </c>
      <c r="G162" s="667">
        <v>2.94</v>
      </c>
      <c r="H162" s="667">
        <v>0</v>
      </c>
      <c r="I162" s="668">
        <f>SUM(E162:H162)</f>
        <v>22.88</v>
      </c>
      <c r="J162" s="669">
        <f>I162*C162</f>
        <v>30888</v>
      </c>
      <c r="K162" s="670"/>
    </row>
    <row r="163" spans="1:11" s="321" customFormat="1" x14ac:dyDescent="0.2">
      <c r="A163" s="319"/>
      <c r="B163" s="322"/>
      <c r="C163" s="827"/>
      <c r="D163" s="724"/>
      <c r="E163" s="725"/>
      <c r="F163" s="725"/>
      <c r="G163" s="725"/>
      <c r="H163" s="725"/>
      <c r="I163" s="726"/>
      <c r="J163" s="727"/>
      <c r="K163" s="704"/>
    </row>
    <row r="164" spans="1:11" s="321" customFormat="1" x14ac:dyDescent="0.2">
      <c r="A164" s="319" t="str">
        <f>IF(D164&gt;0,IF(INDEX(A152:A163,MATCH(REPT("z",255),A152:A163))="H","J",IF(INDEX(A152:A163,MATCH(REPT("z",255),A152:A163))="N","P",CHAR(CODE(INDEX(A152:A163,MATCH(REPT("z",255),A152:A163)))+1))),)</f>
        <v>D</v>
      </c>
      <c r="B164" s="322" t="s">
        <v>2359</v>
      </c>
      <c r="C164" s="827">
        <v>440</v>
      </c>
      <c r="D164" s="724" t="s">
        <v>98</v>
      </c>
      <c r="E164" s="667">
        <v>24.23</v>
      </c>
      <c r="F164" s="667">
        <v>0.2</v>
      </c>
      <c r="G164" s="667">
        <v>10.07</v>
      </c>
      <c r="H164" s="667">
        <v>0</v>
      </c>
      <c r="I164" s="668">
        <f>SUM(E164:H164)</f>
        <v>34.5</v>
      </c>
      <c r="J164" s="669">
        <f>I164*C164</f>
        <v>15180</v>
      </c>
      <c r="K164" s="670"/>
    </row>
    <row r="165" spans="1:11" s="321" customFormat="1" x14ac:dyDescent="0.2">
      <c r="A165" s="319"/>
      <c r="B165" s="322"/>
      <c r="C165" s="827"/>
      <c r="D165" s="724"/>
      <c r="E165" s="725"/>
      <c r="F165" s="725"/>
      <c r="G165" s="725"/>
      <c r="H165" s="725"/>
      <c r="I165" s="726"/>
      <c r="J165" s="727"/>
      <c r="K165" s="704"/>
    </row>
    <row r="166" spans="1:11" s="321" customFormat="1" x14ac:dyDescent="0.2">
      <c r="A166" s="319" t="str">
        <f>IF(D166&gt;0,IF(INDEX(A154:A165,MATCH(REPT("z",255),A154:A165))="H","J",IF(INDEX(A154:A165,MATCH(REPT("z",255),A154:A165))="N","P",CHAR(CODE(INDEX(A154:A165,MATCH(REPT("z",255),A154:A165)))+1))),)</f>
        <v>E</v>
      </c>
      <c r="B166" s="322" t="s">
        <v>2360</v>
      </c>
      <c r="C166" s="827">
        <v>485</v>
      </c>
      <c r="D166" s="724" t="s">
        <v>98</v>
      </c>
      <c r="E166" s="667">
        <v>30.71</v>
      </c>
      <c r="F166" s="667">
        <v>0.2</v>
      </c>
      <c r="G166" s="667">
        <v>10.91</v>
      </c>
      <c r="H166" s="667">
        <v>0</v>
      </c>
      <c r="I166" s="668">
        <f>SUM(E166:H166)</f>
        <v>41.82</v>
      </c>
      <c r="J166" s="669">
        <f>I166*C166</f>
        <v>20282.7</v>
      </c>
      <c r="K166" s="670"/>
    </row>
    <row r="167" spans="1:11" s="321" customFormat="1" x14ac:dyDescent="0.2">
      <c r="A167" s="319"/>
      <c r="B167" s="322"/>
      <c r="C167" s="827"/>
      <c r="D167" s="724"/>
      <c r="E167" s="725"/>
      <c r="F167" s="725"/>
      <c r="G167" s="725"/>
      <c r="H167" s="725"/>
      <c r="I167" s="726"/>
      <c r="J167" s="727"/>
      <c r="K167" s="704"/>
    </row>
    <row r="168" spans="1:11" s="321" customFormat="1" x14ac:dyDescent="0.2">
      <c r="A168" s="319" t="str">
        <f>IF(D168&gt;0,IF(INDEX(A156:A167,MATCH(REPT("z",255),A156:A167))="H","J",IF(INDEX(A156:A167,MATCH(REPT("z",255),A156:A167))="N","P",CHAR(CODE(INDEX(A156:A167,MATCH(REPT("z",255),A156:A167)))+1))),)</f>
        <v>F</v>
      </c>
      <c r="B168" s="322" t="s">
        <v>2365</v>
      </c>
      <c r="C168" s="827">
        <v>15</v>
      </c>
      <c r="D168" s="724" t="s">
        <v>98</v>
      </c>
      <c r="E168" s="667">
        <v>138.61000000000001</v>
      </c>
      <c r="F168" s="667">
        <v>8.39</v>
      </c>
      <c r="G168" s="667">
        <v>19.72</v>
      </c>
      <c r="H168" s="667">
        <v>0</v>
      </c>
      <c r="I168" s="668">
        <f>SUM(E168:H168)</f>
        <v>166.72</v>
      </c>
      <c r="J168" s="669">
        <f>I168*C168</f>
        <v>2500.8000000000002</v>
      </c>
      <c r="K168" s="670"/>
    </row>
    <row r="169" spans="1:11" s="321" customFormat="1" x14ac:dyDescent="0.2">
      <c r="A169" s="319"/>
      <c r="B169" s="322"/>
      <c r="C169" s="827"/>
      <c r="D169" s="724"/>
      <c r="E169" s="725"/>
      <c r="F169" s="725"/>
      <c r="G169" s="725"/>
      <c r="H169" s="725"/>
      <c r="I169" s="726"/>
      <c r="J169" s="727"/>
      <c r="K169" s="704"/>
    </row>
    <row r="170" spans="1:11" s="321" customFormat="1" x14ac:dyDescent="0.2">
      <c r="A170" s="319" t="str">
        <f>IF(D170&gt;0,IF(INDEX(A158:A169,MATCH(REPT("z",255),A158:A169))="H","J",IF(INDEX(A158:A169,MATCH(REPT("z",255),A158:A169))="N","P",CHAR(CODE(INDEX(A158:A169,MATCH(REPT("z",255),A158:A169)))+1))),)</f>
        <v>G</v>
      </c>
      <c r="B170" s="322" t="s">
        <v>2374</v>
      </c>
      <c r="C170" s="827">
        <v>10</v>
      </c>
      <c r="D170" s="724" t="s">
        <v>98</v>
      </c>
      <c r="E170" s="667">
        <v>173.74</v>
      </c>
      <c r="F170" s="667">
        <v>8.7100000000000009</v>
      </c>
      <c r="G170" s="667">
        <v>23.08</v>
      </c>
      <c r="H170" s="667">
        <v>0</v>
      </c>
      <c r="I170" s="668">
        <f>SUM(E170:H170)</f>
        <v>205.53</v>
      </c>
      <c r="J170" s="669">
        <f>I170*C170</f>
        <v>2055.3000000000002</v>
      </c>
      <c r="K170" s="670"/>
    </row>
    <row r="171" spans="1:11" s="321" customFormat="1" x14ac:dyDescent="0.2">
      <c r="A171" s="319"/>
      <c r="B171" s="322"/>
      <c r="C171" s="827"/>
      <c r="D171" s="724"/>
      <c r="E171" s="725"/>
      <c r="F171" s="725"/>
      <c r="G171" s="725"/>
      <c r="H171" s="725"/>
      <c r="I171" s="726"/>
      <c r="J171" s="727"/>
      <c r="K171" s="704"/>
    </row>
    <row r="172" spans="1:11" s="321" customFormat="1" x14ac:dyDescent="0.2">
      <c r="A172" s="319" t="str">
        <f>IF(D172&gt;0,IF(INDEX(A160:A171,MATCH(REPT("z",255),A160:A171))="H","J",IF(INDEX(A160:A171,MATCH(REPT("z",255),A160:A171))="N","P",CHAR(CODE(INDEX(A160:A171,MATCH(REPT("z",255),A160:A171)))+1))),)</f>
        <v>H</v>
      </c>
      <c r="B172" s="322" t="s">
        <v>2366</v>
      </c>
      <c r="C172" s="827">
        <v>105</v>
      </c>
      <c r="D172" s="724" t="s">
        <v>98</v>
      </c>
      <c r="E172" s="667">
        <v>223.19</v>
      </c>
      <c r="F172" s="667">
        <v>8.39</v>
      </c>
      <c r="G172" s="667">
        <v>26.86</v>
      </c>
      <c r="H172" s="667">
        <v>0</v>
      </c>
      <c r="I172" s="668">
        <f>SUM(E172:H172)</f>
        <v>258.44</v>
      </c>
      <c r="J172" s="669">
        <f>I172*C172</f>
        <v>27136.2</v>
      </c>
      <c r="K172" s="670"/>
    </row>
    <row r="173" spans="1:11" s="321" customFormat="1" x14ac:dyDescent="0.2">
      <c r="A173" s="319"/>
      <c r="B173" s="322"/>
      <c r="C173" s="827"/>
      <c r="D173" s="724"/>
      <c r="E173" s="725"/>
      <c r="F173" s="725"/>
      <c r="G173" s="725"/>
      <c r="H173" s="725"/>
      <c r="I173" s="726"/>
      <c r="J173" s="727"/>
      <c r="K173" s="704"/>
    </row>
    <row r="174" spans="1:11" s="321" customFormat="1" x14ac:dyDescent="0.2">
      <c r="A174" s="319" t="str">
        <f>IF(D174&gt;0,IF(INDEX(A162:A173,MATCH(REPT("z",255),A162:A173))="H","J",IF(INDEX(A162:A173,MATCH(REPT("z",255),A162:A173))="N","P",CHAR(CODE(INDEX(A162:A173,MATCH(REPT("z",255),A162:A173)))+1))),)</f>
        <v>J</v>
      </c>
      <c r="B174" s="322" t="s">
        <v>2375</v>
      </c>
      <c r="C174" s="827">
        <v>110</v>
      </c>
      <c r="D174" s="724" t="s">
        <v>98</v>
      </c>
      <c r="E174" s="667">
        <v>220.88</v>
      </c>
      <c r="F174" s="667">
        <v>15.1</v>
      </c>
      <c r="G174" s="667">
        <v>30.22</v>
      </c>
      <c r="H174" s="667">
        <v>0</v>
      </c>
      <c r="I174" s="668">
        <f>SUM(E174:H174)</f>
        <v>266.2</v>
      </c>
      <c r="J174" s="669">
        <f>I174*C174</f>
        <v>29282</v>
      </c>
      <c r="K174" s="670"/>
    </row>
    <row r="175" spans="1:11" s="321" customFormat="1" x14ac:dyDescent="0.2">
      <c r="A175" s="319"/>
      <c r="B175" s="322"/>
      <c r="C175" s="827"/>
      <c r="D175" s="724"/>
      <c r="E175" s="725"/>
      <c r="F175" s="725"/>
      <c r="G175" s="725"/>
      <c r="H175" s="725"/>
      <c r="I175" s="726"/>
      <c r="J175" s="727"/>
      <c r="K175" s="704"/>
    </row>
    <row r="176" spans="1:11" s="321" customFormat="1" x14ac:dyDescent="0.2">
      <c r="A176" s="319" t="str">
        <f>IF(D176&gt;0,IF(INDEX(A164:A175,MATCH(REPT("z",255),A164:A175))="H","J",IF(INDEX(A164:A175,MATCH(REPT("z",255),A164:A175))="N","P",CHAR(CODE(INDEX(A164:A175,MATCH(REPT("z",255),A164:A175)))+1))),)</f>
        <v>K</v>
      </c>
      <c r="B176" s="322" t="s">
        <v>2370</v>
      </c>
      <c r="C176" s="827">
        <v>155</v>
      </c>
      <c r="D176" s="724" t="s">
        <v>98</v>
      </c>
      <c r="E176" s="667">
        <v>338.43</v>
      </c>
      <c r="F176" s="667">
        <v>15.1</v>
      </c>
      <c r="G176" s="667">
        <v>45.33</v>
      </c>
      <c r="H176" s="667">
        <v>0</v>
      </c>
      <c r="I176" s="668">
        <f>SUM(E176:H176)</f>
        <v>398.86</v>
      </c>
      <c r="J176" s="669">
        <f>I176*C176</f>
        <v>61823.3</v>
      </c>
      <c r="K176" s="670"/>
    </row>
    <row r="177" spans="1:11" s="321" customFormat="1" x14ac:dyDescent="0.2">
      <c r="A177" s="319"/>
      <c r="B177" s="322"/>
      <c r="C177" s="827"/>
      <c r="D177" s="724"/>
      <c r="E177" s="725"/>
      <c r="F177" s="725"/>
      <c r="G177" s="725"/>
      <c r="H177" s="725"/>
      <c r="I177" s="726"/>
      <c r="J177" s="727"/>
      <c r="K177" s="704"/>
    </row>
    <row r="178" spans="1:11" s="321" customFormat="1" ht="28.5" x14ac:dyDescent="0.2">
      <c r="A178" s="319"/>
      <c r="B178" s="81" t="s">
        <v>3800</v>
      </c>
      <c r="C178" s="827"/>
      <c r="D178" s="724"/>
      <c r="E178" s="725"/>
      <c r="F178" s="725"/>
      <c r="G178" s="725"/>
      <c r="H178" s="725"/>
      <c r="I178" s="726"/>
      <c r="J178" s="727"/>
      <c r="K178" s="704"/>
    </row>
    <row r="179" spans="1:11" s="321" customFormat="1" x14ac:dyDescent="0.2">
      <c r="A179" s="319"/>
      <c r="B179" s="81"/>
      <c r="C179" s="827"/>
      <c r="D179" s="724"/>
      <c r="E179" s="725"/>
      <c r="F179" s="725"/>
      <c r="G179" s="725"/>
      <c r="H179" s="725"/>
      <c r="I179" s="726"/>
      <c r="J179" s="727"/>
      <c r="K179" s="704"/>
    </row>
    <row r="180" spans="1:11" s="321" customFormat="1" x14ac:dyDescent="0.2">
      <c r="A180" s="319" t="str">
        <f>IF(D180&gt;0,IF(INDEX(A168:A179,MATCH(REPT("z",255),A168:A179))="H","J",IF(INDEX(A168:A179,MATCH(REPT("z",255),A168:A179))="N","P",CHAR(CODE(INDEX(A168:A179,MATCH(REPT("z",255),A168:A179)))+1))),)</f>
        <v>L</v>
      </c>
      <c r="B180" s="322" t="s">
        <v>2376</v>
      </c>
      <c r="C180" s="827">
        <v>60</v>
      </c>
      <c r="D180" s="724" t="s">
        <v>98</v>
      </c>
      <c r="E180" s="667">
        <v>866.35</v>
      </c>
      <c r="F180" s="667">
        <v>28.16</v>
      </c>
      <c r="G180" s="667">
        <v>135.97999999999999</v>
      </c>
      <c r="H180" s="667">
        <v>0</v>
      </c>
      <c r="I180" s="668">
        <f>SUM(E180:H180)</f>
        <v>1030.49</v>
      </c>
      <c r="J180" s="669">
        <f>I180*C180</f>
        <v>61829.4</v>
      </c>
      <c r="K180" s="670"/>
    </row>
    <row r="181" spans="1:11" s="321" customFormat="1" x14ac:dyDescent="0.2">
      <c r="A181" s="319"/>
      <c r="B181" s="322"/>
      <c r="C181" s="827"/>
      <c r="D181" s="724"/>
      <c r="E181" s="725"/>
      <c r="F181" s="725"/>
      <c r="G181" s="725"/>
      <c r="H181" s="725"/>
      <c r="I181" s="726"/>
      <c r="J181" s="727"/>
      <c r="K181" s="704"/>
    </row>
    <row r="182" spans="1:11" s="321" customFormat="1" x14ac:dyDescent="0.2">
      <c r="A182" s="319" t="str">
        <f>IF(D182&gt;0,IF(INDEX(A170:A181,MATCH(REPT("z",255),A170:A181))="H","J",IF(INDEX(A170:A181,MATCH(REPT("z",255),A170:A181))="N","P",CHAR(CODE(INDEX(A170:A181,MATCH(REPT("z",255),A170:A181)))+1))),)</f>
        <v>M</v>
      </c>
      <c r="B182" s="322" t="s">
        <v>2377</v>
      </c>
      <c r="C182" s="827">
        <v>60</v>
      </c>
      <c r="D182" s="724" t="s">
        <v>98</v>
      </c>
      <c r="E182" s="667">
        <v>2599.06</v>
      </c>
      <c r="F182" s="667">
        <v>84.46</v>
      </c>
      <c r="G182" s="667">
        <v>407.94</v>
      </c>
      <c r="H182" s="667">
        <v>0</v>
      </c>
      <c r="I182" s="668">
        <f>SUM(E182:H182)</f>
        <v>3091.46</v>
      </c>
      <c r="J182" s="669">
        <f>I182*C182</f>
        <v>185487.6</v>
      </c>
      <c r="K182" s="670"/>
    </row>
    <row r="183" spans="1:11" s="321" customFormat="1" hidden="1" x14ac:dyDescent="0.2">
      <c r="A183" s="319"/>
      <c r="B183" s="322"/>
      <c r="C183" s="829"/>
      <c r="D183" s="724"/>
      <c r="E183" s="725"/>
      <c r="F183" s="725"/>
      <c r="G183" s="725"/>
      <c r="H183" s="725"/>
      <c r="I183" s="726"/>
      <c r="J183" s="727"/>
      <c r="K183" s="704"/>
    </row>
    <row r="184" spans="1:11" s="321" customFormat="1" x14ac:dyDescent="0.2">
      <c r="A184" s="319"/>
      <c r="B184" s="322"/>
      <c r="C184" s="829"/>
      <c r="D184" s="724"/>
      <c r="E184" s="725"/>
      <c r="F184" s="725"/>
      <c r="G184" s="725"/>
      <c r="H184" s="725"/>
      <c r="I184" s="726"/>
      <c r="J184" s="727"/>
      <c r="K184" s="704"/>
    </row>
    <row r="185" spans="1:11" s="321" customFormat="1" hidden="1" x14ac:dyDescent="0.2">
      <c r="A185" s="319"/>
      <c r="B185" s="322"/>
      <c r="C185" s="829"/>
      <c r="D185" s="724"/>
      <c r="E185" s="725"/>
      <c r="F185" s="725"/>
      <c r="G185" s="725"/>
      <c r="H185" s="725"/>
      <c r="I185" s="726"/>
      <c r="J185" s="727"/>
      <c r="K185" s="704"/>
    </row>
    <row r="186" spans="1:11" s="321" customFormat="1" ht="25.5" customHeight="1" x14ac:dyDescent="0.2">
      <c r="A186" s="319"/>
      <c r="B186" s="322"/>
      <c r="C186" s="829"/>
      <c r="D186" s="724"/>
      <c r="E186" s="725"/>
      <c r="F186" s="725"/>
      <c r="G186" s="725"/>
      <c r="H186" s="725"/>
      <c r="I186" s="726"/>
      <c r="J186" s="727"/>
      <c r="K186" s="704"/>
    </row>
    <row r="187" spans="1:11" s="321" customFormat="1" x14ac:dyDescent="0.2">
      <c r="A187" s="319"/>
      <c r="B187" s="322"/>
      <c r="C187" s="829"/>
      <c r="D187" s="724"/>
      <c r="E187" s="725"/>
      <c r="F187" s="725"/>
      <c r="G187" s="725"/>
      <c r="H187" s="725"/>
      <c r="I187" s="726"/>
      <c r="J187" s="727"/>
      <c r="K187" s="704"/>
    </row>
    <row r="188" spans="1:11" s="325" customFormat="1" ht="15.75" thickBot="1" x14ac:dyDescent="0.3">
      <c r="A188" s="324"/>
      <c r="B188" s="80" t="s">
        <v>111</v>
      </c>
      <c r="C188" s="824"/>
      <c r="D188" s="732"/>
      <c r="E188" s="733"/>
      <c r="F188" s="733"/>
      <c r="G188" s="733"/>
      <c r="H188" s="733"/>
      <c r="I188" s="699"/>
      <c r="J188" s="734">
        <f>SUM(J156:J187)</f>
        <v>501686</v>
      </c>
      <c r="K188" s="735">
        <v>5</v>
      </c>
    </row>
    <row r="189" spans="1:11" s="321" customFormat="1" ht="15" thickTop="1" x14ac:dyDescent="0.2">
      <c r="A189" s="319"/>
      <c r="B189" s="322"/>
      <c r="C189" s="827"/>
      <c r="D189" s="724"/>
      <c r="E189" s="725"/>
      <c r="F189" s="725"/>
      <c r="G189" s="725"/>
      <c r="H189" s="725"/>
      <c r="I189" s="726"/>
      <c r="J189" s="727"/>
      <c r="K189" s="704"/>
    </row>
    <row r="190" spans="1:11" s="321" customFormat="1" ht="30" x14ac:dyDescent="0.2">
      <c r="A190" s="319"/>
      <c r="B190" s="320" t="s">
        <v>2378</v>
      </c>
      <c r="C190" s="827"/>
      <c r="D190" s="724"/>
      <c r="E190" s="725"/>
      <c r="F190" s="725"/>
      <c r="G190" s="725"/>
      <c r="H190" s="725"/>
      <c r="I190" s="726"/>
      <c r="J190" s="727"/>
      <c r="K190" s="704"/>
    </row>
    <row r="191" spans="1:11" s="321" customFormat="1" ht="9.75" customHeight="1" x14ac:dyDescent="0.2">
      <c r="A191" s="319"/>
      <c r="B191" s="322"/>
      <c r="C191" s="827"/>
      <c r="D191" s="724"/>
      <c r="E191" s="725"/>
      <c r="F191" s="725"/>
      <c r="G191" s="725"/>
      <c r="H191" s="725"/>
      <c r="I191" s="726"/>
      <c r="J191" s="727"/>
      <c r="K191" s="704"/>
    </row>
    <row r="192" spans="1:11" s="321" customFormat="1" ht="42.75" x14ac:dyDescent="0.2">
      <c r="A192" s="319"/>
      <c r="B192" s="62" t="s">
        <v>3801</v>
      </c>
      <c r="C192" s="827"/>
      <c r="D192" s="724"/>
      <c r="E192" s="725"/>
      <c r="F192" s="725"/>
      <c r="G192" s="725"/>
      <c r="H192" s="725"/>
      <c r="I192" s="726"/>
      <c r="J192" s="727"/>
      <c r="K192" s="704"/>
    </row>
    <row r="193" spans="1:11" s="321" customFormat="1" x14ac:dyDescent="0.2">
      <c r="A193" s="319"/>
      <c r="B193" s="322"/>
      <c r="C193" s="827"/>
      <c r="D193" s="724"/>
      <c r="E193" s="725"/>
      <c r="F193" s="725"/>
      <c r="G193" s="725"/>
      <c r="H193" s="725"/>
      <c r="I193" s="726"/>
      <c r="J193" s="727"/>
      <c r="K193" s="704"/>
    </row>
    <row r="194" spans="1:11" s="321" customFormat="1" x14ac:dyDescent="0.2">
      <c r="A194" s="319" t="s">
        <v>77</v>
      </c>
      <c r="B194" s="322" t="s">
        <v>2379</v>
      </c>
      <c r="C194" s="827">
        <v>26</v>
      </c>
      <c r="D194" s="724" t="s">
        <v>199</v>
      </c>
      <c r="E194" s="667">
        <v>70.709999999999994</v>
      </c>
      <c r="F194" s="667">
        <v>0</v>
      </c>
      <c r="G194" s="667">
        <v>29.37</v>
      </c>
      <c r="H194" s="667">
        <v>0</v>
      </c>
      <c r="I194" s="668">
        <f>SUM(E194:H194)</f>
        <v>100.08</v>
      </c>
      <c r="J194" s="669">
        <f>I194*C194</f>
        <v>2602.08</v>
      </c>
      <c r="K194" s="670"/>
    </row>
    <row r="195" spans="1:11" s="321" customFormat="1" ht="10.5" customHeight="1" x14ac:dyDescent="0.2">
      <c r="A195" s="319"/>
      <c r="B195" s="322"/>
      <c r="C195" s="827"/>
      <c r="D195" s="724"/>
      <c r="E195" s="725"/>
      <c r="F195" s="725"/>
      <c r="G195" s="725"/>
      <c r="H195" s="725"/>
      <c r="I195" s="726"/>
      <c r="J195" s="727"/>
      <c r="K195" s="704"/>
    </row>
    <row r="196" spans="1:11" s="321" customFormat="1" x14ac:dyDescent="0.2">
      <c r="A196" s="319" t="str">
        <f>IF(D196&gt;0,IF(INDEX(A180:A195,MATCH(REPT("z",255),A180:A195))="H","J",IF(INDEX(A180:A195,MATCH(REPT("z",255),A180:A195))="N","P",CHAR(CODE(INDEX(A180:A195,MATCH(REPT("z",255),A180:A195)))+1))),)</f>
        <v>B</v>
      </c>
      <c r="B196" s="322" t="s">
        <v>2380</v>
      </c>
      <c r="C196" s="827">
        <v>1606</v>
      </c>
      <c r="D196" s="724" t="s">
        <v>98</v>
      </c>
      <c r="E196" s="667">
        <v>17.8</v>
      </c>
      <c r="F196" s="667">
        <v>0.06</v>
      </c>
      <c r="G196" s="667">
        <v>3.35</v>
      </c>
      <c r="H196" s="667">
        <v>0</v>
      </c>
      <c r="I196" s="668">
        <f>SUM(E196:H196)</f>
        <v>21.21</v>
      </c>
      <c r="J196" s="669">
        <f>I196*C196</f>
        <v>34063.26</v>
      </c>
      <c r="K196" s="670"/>
    </row>
    <row r="197" spans="1:11" s="321" customFormat="1" ht="10.5" customHeight="1" x14ac:dyDescent="0.2">
      <c r="A197" s="319"/>
      <c r="B197" s="322"/>
      <c r="C197" s="827"/>
      <c r="D197" s="724"/>
      <c r="E197" s="725"/>
      <c r="F197" s="725"/>
      <c r="G197" s="725"/>
      <c r="H197" s="725"/>
      <c r="I197" s="726"/>
      <c r="J197" s="727"/>
      <c r="K197" s="704"/>
    </row>
    <row r="198" spans="1:11" s="321" customFormat="1" x14ac:dyDescent="0.2">
      <c r="A198" s="319" t="str">
        <f>IF(D198&gt;0,IF(INDEX(A182:A197,MATCH(REPT("z",255),A182:A197))="H","J",IF(INDEX(A182:A197,MATCH(REPT("z",255),A182:A197))="N","P",CHAR(CODE(INDEX(A182:A197,MATCH(REPT("z",255),A182:A197)))+1))),)</f>
        <v>C</v>
      </c>
      <c r="B198" s="322" t="s">
        <v>2381</v>
      </c>
      <c r="C198" s="827">
        <v>26</v>
      </c>
      <c r="D198" s="724" t="s">
        <v>199</v>
      </c>
      <c r="E198" s="667">
        <v>74.22</v>
      </c>
      <c r="F198" s="667">
        <v>0</v>
      </c>
      <c r="G198" s="667">
        <v>29.37</v>
      </c>
      <c r="H198" s="667">
        <v>0</v>
      </c>
      <c r="I198" s="668">
        <f>SUM(E198:H198)</f>
        <v>103.59</v>
      </c>
      <c r="J198" s="669">
        <f>I198*C198</f>
        <v>2693.34</v>
      </c>
      <c r="K198" s="670"/>
    </row>
    <row r="199" spans="1:11" s="321" customFormat="1" ht="10.5" customHeight="1" x14ac:dyDescent="0.2">
      <c r="A199" s="319"/>
      <c r="B199" s="322"/>
      <c r="C199" s="827"/>
      <c r="D199" s="724"/>
      <c r="E199" s="725"/>
      <c r="F199" s="725"/>
      <c r="G199" s="725"/>
      <c r="H199" s="725"/>
      <c r="I199" s="726"/>
      <c r="J199" s="727"/>
      <c r="K199" s="704"/>
    </row>
    <row r="200" spans="1:11" s="321" customFormat="1" x14ac:dyDescent="0.2">
      <c r="A200" s="319" t="str">
        <f>IF(D200&gt;0,IF(INDEX(A188:A199,MATCH(REPT("z",255),A188:A199))="H","J",IF(INDEX(A188:A199,MATCH(REPT("z",255),A188:A199))="N","P",CHAR(CODE(INDEX(A188:A199,MATCH(REPT("z",255),A188:A199)))+1))),)</f>
        <v>D</v>
      </c>
      <c r="B200" s="322" t="s">
        <v>2382</v>
      </c>
      <c r="C200" s="827">
        <v>72</v>
      </c>
      <c r="D200" s="724" t="s">
        <v>199</v>
      </c>
      <c r="E200" s="667">
        <v>70.63</v>
      </c>
      <c r="F200" s="667">
        <v>0</v>
      </c>
      <c r="G200" s="667">
        <v>37.78</v>
      </c>
      <c r="H200" s="667">
        <v>0</v>
      </c>
      <c r="I200" s="668">
        <f>SUM(E200:H200)</f>
        <v>108.41</v>
      </c>
      <c r="J200" s="669">
        <f>I200*C200</f>
        <v>7805.52</v>
      </c>
      <c r="K200" s="670"/>
    </row>
    <row r="201" spans="1:11" s="321" customFormat="1" ht="10.5" customHeight="1" x14ac:dyDescent="0.2">
      <c r="A201" s="319"/>
      <c r="B201" s="322"/>
      <c r="C201" s="827"/>
      <c r="D201" s="724"/>
      <c r="E201" s="725"/>
      <c r="F201" s="725"/>
      <c r="G201" s="725"/>
      <c r="H201" s="725"/>
      <c r="I201" s="726"/>
      <c r="J201" s="727"/>
      <c r="K201" s="704"/>
    </row>
    <row r="202" spans="1:11" s="321" customFormat="1" x14ac:dyDescent="0.2">
      <c r="A202" s="319" t="str">
        <f>IF(D202&gt;0,IF(INDEX(A190:A201,MATCH(REPT("z",255),A190:A201))="H","J",IF(INDEX(A190:A201,MATCH(REPT("z",255),A190:A201))="N","P",CHAR(CODE(INDEX(A190:A201,MATCH(REPT("z",255),A190:A201)))+1))),)</f>
        <v>E</v>
      </c>
      <c r="B202" s="322" t="s">
        <v>2383</v>
      </c>
      <c r="C202" s="827">
        <v>1</v>
      </c>
      <c r="D202" s="724" t="s">
        <v>65</v>
      </c>
      <c r="E202" s="667">
        <v>4861.09</v>
      </c>
      <c r="F202" s="667">
        <v>5.12</v>
      </c>
      <c r="G202" s="667">
        <v>1200.33</v>
      </c>
      <c r="H202" s="667">
        <v>0</v>
      </c>
      <c r="I202" s="668">
        <f>SUM(E202:H202)</f>
        <v>6066.54</v>
      </c>
      <c r="J202" s="669">
        <f>I202*C202</f>
        <v>6066.54</v>
      </c>
      <c r="K202" s="670"/>
    </row>
    <row r="203" spans="1:11" s="321" customFormat="1" ht="10.5" customHeight="1" x14ac:dyDescent="0.2">
      <c r="A203" s="319"/>
      <c r="B203" s="322"/>
      <c r="C203" s="827"/>
      <c r="D203" s="724"/>
      <c r="E203" s="725"/>
      <c r="F203" s="725"/>
      <c r="G203" s="725"/>
      <c r="H203" s="725"/>
      <c r="I203" s="726"/>
      <c r="J203" s="727"/>
      <c r="K203" s="704"/>
    </row>
    <row r="204" spans="1:11" s="321" customFormat="1" x14ac:dyDescent="0.2">
      <c r="A204" s="319" t="str">
        <f>IF(D204&gt;0,IF(INDEX(A192:A203,MATCH(REPT("z",255),A192:A203))="H","J",IF(INDEX(A192:A203,MATCH(REPT("z",255),A192:A203))="N","P",CHAR(CODE(INDEX(A192:A203,MATCH(REPT("z",255),A192:A203)))+1))),)</f>
        <v>F</v>
      </c>
      <c r="B204" s="322" t="s">
        <v>2384</v>
      </c>
      <c r="C204" s="827">
        <v>1</v>
      </c>
      <c r="D204" s="724" t="s">
        <v>65</v>
      </c>
      <c r="E204" s="667">
        <v>178364.67</v>
      </c>
      <c r="F204" s="667">
        <v>187.82</v>
      </c>
      <c r="G204" s="667">
        <v>44042.92</v>
      </c>
      <c r="H204" s="667">
        <v>0</v>
      </c>
      <c r="I204" s="668">
        <f>SUM(E204:H204)</f>
        <v>222595.41</v>
      </c>
      <c r="J204" s="669">
        <f>I204*C204</f>
        <v>222595.41</v>
      </c>
      <c r="K204" s="670"/>
    </row>
    <row r="205" spans="1:11" s="321" customFormat="1" ht="9.75" customHeight="1" x14ac:dyDescent="0.2">
      <c r="A205" s="319"/>
      <c r="B205" s="322"/>
      <c r="C205" s="827"/>
      <c r="D205" s="724"/>
      <c r="E205" s="725"/>
      <c r="F205" s="725"/>
      <c r="G205" s="725"/>
      <c r="H205" s="725"/>
      <c r="I205" s="726"/>
      <c r="J205" s="727"/>
      <c r="K205" s="704"/>
    </row>
    <row r="206" spans="1:11" s="321" customFormat="1" x14ac:dyDescent="0.2">
      <c r="A206" s="319" t="str">
        <f>IF(D206&gt;0,IF(INDEX(A194:A205,MATCH(REPT("z",255),A194:A205))="H","J",IF(INDEX(A194:A205,MATCH(REPT("z",255),A194:A205))="N","P",CHAR(CODE(INDEX(A194:A205,MATCH(REPT("z",255),A194:A205)))+1))),)</f>
        <v>G</v>
      </c>
      <c r="B206" s="322" t="s">
        <v>2385</v>
      </c>
      <c r="C206" s="827">
        <v>1</v>
      </c>
      <c r="D206" s="724" t="s">
        <v>65</v>
      </c>
      <c r="E206" s="667">
        <v>0</v>
      </c>
      <c r="F206" s="667">
        <v>0</v>
      </c>
      <c r="G206" s="667">
        <v>0</v>
      </c>
      <c r="H206" s="667">
        <v>0</v>
      </c>
      <c r="I206" s="668">
        <f>SUM(E206:H206)</f>
        <v>0</v>
      </c>
      <c r="J206" s="765" t="s">
        <v>4090</v>
      </c>
      <c r="K206" s="670"/>
    </row>
    <row r="207" spans="1:11" s="321" customFormat="1" ht="10.5" customHeight="1" x14ac:dyDescent="0.2">
      <c r="A207" s="319"/>
      <c r="B207" s="322"/>
      <c r="C207" s="827"/>
      <c r="D207" s="724"/>
      <c r="E207" s="725"/>
      <c r="F207" s="725"/>
      <c r="G207" s="725"/>
      <c r="H207" s="725"/>
      <c r="I207" s="726"/>
      <c r="J207" s="727"/>
      <c r="K207" s="704"/>
    </row>
    <row r="208" spans="1:11" s="321" customFormat="1" x14ac:dyDescent="0.2">
      <c r="A208" s="319" t="str">
        <f>IF(D208&gt;0,IF(INDEX(A196:A207,MATCH(REPT("z",255),A196:A207))="H","J",IF(INDEX(A196:A207,MATCH(REPT("z",255),A196:A207))="N","P",CHAR(CODE(INDEX(A196:A207,MATCH(REPT("z",255),A196:A207)))+1))),)</f>
        <v>H</v>
      </c>
      <c r="B208" s="322" t="s">
        <v>2386</v>
      </c>
      <c r="C208" s="827">
        <v>1</v>
      </c>
      <c r="D208" s="724" t="s">
        <v>65</v>
      </c>
      <c r="E208" s="667">
        <v>0</v>
      </c>
      <c r="F208" s="667">
        <v>0</v>
      </c>
      <c r="G208" s="667">
        <v>0</v>
      </c>
      <c r="H208" s="667">
        <v>0</v>
      </c>
      <c r="I208" s="668">
        <f>SUM(E208:H208)</f>
        <v>0</v>
      </c>
      <c r="J208" s="765" t="s">
        <v>4090</v>
      </c>
      <c r="K208" s="670"/>
    </row>
    <row r="209" spans="1:11" s="321" customFormat="1" ht="10.5" customHeight="1" x14ac:dyDescent="0.2">
      <c r="A209" s="319"/>
      <c r="B209" s="322"/>
      <c r="C209" s="827"/>
      <c r="D209" s="724"/>
      <c r="E209" s="725"/>
      <c r="F209" s="725"/>
      <c r="G209" s="725"/>
      <c r="H209" s="725"/>
      <c r="I209" s="726"/>
      <c r="J209" s="727"/>
      <c r="K209" s="704"/>
    </row>
    <row r="210" spans="1:11" s="321" customFormat="1" ht="28.5" x14ac:dyDescent="0.2">
      <c r="A210" s="319" t="str">
        <f>IF(D210&gt;0,IF(INDEX(A198:A209,MATCH(REPT("z",255),A198:A209))="H","J",IF(INDEX(A198:A209,MATCH(REPT("z",255),A198:A209))="N","P",CHAR(CODE(INDEX(A198:A209,MATCH(REPT("z",255),A198:A209)))+1))),)</f>
        <v>J</v>
      </c>
      <c r="B210" s="322" t="s">
        <v>3802</v>
      </c>
      <c r="C210" s="827">
        <v>1</v>
      </c>
      <c r="D210" s="724" t="s">
        <v>65</v>
      </c>
      <c r="E210" s="667">
        <v>1963.18</v>
      </c>
      <c r="F210" s="667">
        <v>2.36</v>
      </c>
      <c r="G210" s="667">
        <v>579.17999999999995</v>
      </c>
      <c r="H210" s="667">
        <v>0</v>
      </c>
      <c r="I210" s="668">
        <f>SUM(E210:H210)</f>
        <v>2544.7199999999998</v>
      </c>
      <c r="J210" s="669">
        <f>I210*C210</f>
        <v>2544.7199999999998</v>
      </c>
      <c r="K210" s="670"/>
    </row>
    <row r="211" spans="1:11" s="321" customFormat="1" ht="9.75" customHeight="1" x14ac:dyDescent="0.2">
      <c r="A211" s="319"/>
      <c r="B211" s="322"/>
      <c r="C211" s="827"/>
      <c r="D211" s="724"/>
      <c r="E211" s="725"/>
      <c r="F211" s="725"/>
      <c r="G211" s="725"/>
      <c r="H211" s="725"/>
      <c r="I211" s="726"/>
      <c r="J211" s="727"/>
      <c r="K211" s="704"/>
    </row>
    <row r="212" spans="1:11" s="321" customFormat="1" ht="28.5" x14ac:dyDescent="0.2">
      <c r="A212" s="319" t="str">
        <f>IF(D212&gt;0,IF(INDEX(A200:A211,MATCH(REPT("z",255),A200:A211))="H","J",IF(INDEX(A200:A211,MATCH(REPT("z",255),A200:A211))="N","P",CHAR(CODE(INDEX(A200:A211,MATCH(REPT("z",255),A200:A211)))+1))),)</f>
        <v>K</v>
      </c>
      <c r="B212" s="322" t="s">
        <v>3803</v>
      </c>
      <c r="C212" s="827">
        <v>75</v>
      </c>
      <c r="D212" s="724" t="s">
        <v>98</v>
      </c>
      <c r="E212" s="667">
        <v>29.6</v>
      </c>
      <c r="F212" s="667">
        <v>0.06</v>
      </c>
      <c r="G212" s="667">
        <v>5.87</v>
      </c>
      <c r="H212" s="667">
        <v>0</v>
      </c>
      <c r="I212" s="668">
        <f>SUM(E212:H212)</f>
        <v>35.53</v>
      </c>
      <c r="J212" s="669">
        <f>I212*C212</f>
        <v>2664.75</v>
      </c>
      <c r="K212" s="670"/>
    </row>
    <row r="213" spans="1:11" s="321" customFormat="1" ht="9.75" customHeight="1" x14ac:dyDescent="0.2">
      <c r="A213" s="319"/>
      <c r="B213" s="322"/>
      <c r="C213" s="827"/>
      <c r="D213" s="724"/>
      <c r="E213" s="725"/>
      <c r="F213" s="725"/>
      <c r="G213" s="725"/>
      <c r="H213" s="725"/>
      <c r="I213" s="726"/>
      <c r="J213" s="727"/>
      <c r="K213" s="704"/>
    </row>
    <row r="214" spans="1:11" s="321" customFormat="1" x14ac:dyDescent="0.2">
      <c r="A214" s="319" t="str">
        <f>IF(D214&gt;0,IF(INDEX(A202:A213,MATCH(REPT("z",255),A202:A213))="H","J",IF(INDEX(A202:A213,MATCH(REPT("z",255),A202:A213))="N","P",CHAR(CODE(INDEX(A202:A213,MATCH(REPT("z",255),A202:A213)))+1))),)</f>
        <v>L</v>
      </c>
      <c r="B214" s="322" t="s">
        <v>2387</v>
      </c>
      <c r="C214" s="827">
        <v>2</v>
      </c>
      <c r="D214" s="724" t="s">
        <v>199</v>
      </c>
      <c r="E214" s="667">
        <v>123.04</v>
      </c>
      <c r="F214" s="667">
        <v>0</v>
      </c>
      <c r="G214" s="667">
        <v>29.37</v>
      </c>
      <c r="H214" s="667">
        <v>0</v>
      </c>
      <c r="I214" s="668">
        <f>SUM(E214:H214)</f>
        <v>152.41</v>
      </c>
      <c r="J214" s="669">
        <f>I214*C214</f>
        <v>304.82</v>
      </c>
      <c r="K214" s="670"/>
    </row>
    <row r="215" spans="1:11" s="321" customFormat="1" ht="9.75" customHeight="1" x14ac:dyDescent="0.2">
      <c r="A215" s="319"/>
      <c r="B215" s="322"/>
      <c r="C215" s="827"/>
      <c r="D215" s="724"/>
      <c r="E215" s="725"/>
      <c r="F215" s="725"/>
      <c r="G215" s="725"/>
      <c r="H215" s="725"/>
      <c r="I215" s="726"/>
      <c r="J215" s="727"/>
      <c r="K215" s="704"/>
    </row>
    <row r="216" spans="1:11" s="321" customFormat="1" x14ac:dyDescent="0.2">
      <c r="A216" s="319" t="str">
        <f>IF(D216&gt;0,IF(INDEX(A204:A215,MATCH(REPT("z",255),A204:A215))="H","J",IF(INDEX(A204:A215,MATCH(REPT("z",255),A204:A215))="N","P",CHAR(CODE(INDEX(A204:A215,MATCH(REPT("z",255),A204:A215)))+1))),)</f>
        <v>M</v>
      </c>
      <c r="B216" s="322" t="s">
        <v>2388</v>
      </c>
      <c r="C216" s="827">
        <v>2</v>
      </c>
      <c r="D216" s="724" t="s">
        <v>199</v>
      </c>
      <c r="E216" s="667">
        <v>12.44</v>
      </c>
      <c r="F216" s="667">
        <v>0</v>
      </c>
      <c r="G216" s="667">
        <v>29.37</v>
      </c>
      <c r="H216" s="667">
        <v>0</v>
      </c>
      <c r="I216" s="668">
        <f>SUM(E216:H216)</f>
        <v>41.81</v>
      </c>
      <c r="J216" s="669">
        <f>I216*C216</f>
        <v>83.62</v>
      </c>
      <c r="K216" s="670"/>
    </row>
    <row r="217" spans="1:11" s="321" customFormat="1" ht="9.75" customHeight="1" x14ac:dyDescent="0.2">
      <c r="A217" s="319"/>
      <c r="B217" s="322"/>
      <c r="C217" s="827"/>
      <c r="D217" s="724"/>
      <c r="E217" s="725"/>
      <c r="F217" s="725"/>
      <c r="G217" s="725"/>
      <c r="H217" s="725"/>
      <c r="I217" s="726"/>
      <c r="J217" s="727"/>
      <c r="K217" s="704"/>
    </row>
    <row r="218" spans="1:11" s="321" customFormat="1" x14ac:dyDescent="0.2">
      <c r="A218" s="319" t="str">
        <f>IF(D218&gt;0,IF(INDEX(A206:A217,MATCH(REPT("z",255),A206:A217))="H","J",IF(INDEX(A206:A217,MATCH(REPT("z",255),A206:A217))="N","P",CHAR(CODE(INDEX(A206:A217,MATCH(REPT("z",255),A206:A217)))+1))),)</f>
        <v>N</v>
      </c>
      <c r="B218" s="322" t="s">
        <v>2389</v>
      </c>
      <c r="C218" s="827">
        <v>26</v>
      </c>
      <c r="D218" s="724" t="s">
        <v>199</v>
      </c>
      <c r="E218" s="667">
        <v>12.44</v>
      </c>
      <c r="F218" s="667">
        <v>0</v>
      </c>
      <c r="G218" s="667">
        <v>29.37</v>
      </c>
      <c r="H218" s="667">
        <v>0</v>
      </c>
      <c r="I218" s="668">
        <f>SUM(E218:H218)</f>
        <v>41.81</v>
      </c>
      <c r="J218" s="669">
        <f>I218*C218</f>
        <v>1087.06</v>
      </c>
      <c r="K218" s="670"/>
    </row>
    <row r="219" spans="1:11" s="321" customFormat="1" ht="9.75" customHeight="1" x14ac:dyDescent="0.2">
      <c r="A219" s="319"/>
      <c r="B219" s="322"/>
      <c r="C219" s="827"/>
      <c r="D219" s="724"/>
      <c r="E219" s="725"/>
      <c r="F219" s="725"/>
      <c r="G219" s="725"/>
      <c r="H219" s="725"/>
      <c r="I219" s="726"/>
      <c r="J219" s="727"/>
      <c r="K219" s="704"/>
    </row>
    <row r="220" spans="1:11" s="321" customFormat="1" ht="28.5" x14ac:dyDescent="0.2">
      <c r="A220" s="319" t="str">
        <f>IF(D220&gt;0,IF(INDEX(A208:A219,MATCH(REPT("z",255),A208:A219))="H","J",IF(INDEX(A208:A219,MATCH(REPT("z",255),A208:A219))="N","P",CHAR(CODE(INDEX(A208:A219,MATCH(REPT("z",255),A208:A219)))+1))),)</f>
        <v>P</v>
      </c>
      <c r="B220" s="322" t="s">
        <v>3804</v>
      </c>
      <c r="C220" s="827">
        <v>1</v>
      </c>
      <c r="D220" s="724" t="s">
        <v>65</v>
      </c>
      <c r="E220" s="667">
        <v>5671.37</v>
      </c>
      <c r="F220" s="667">
        <v>4.72</v>
      </c>
      <c r="G220" s="667">
        <v>1913.81</v>
      </c>
      <c r="H220" s="667">
        <v>0</v>
      </c>
      <c r="I220" s="668">
        <f>SUM(E220:H220)</f>
        <v>7589.9</v>
      </c>
      <c r="J220" s="669">
        <f>I220*C220</f>
        <v>7589.9</v>
      </c>
      <c r="K220" s="670"/>
    </row>
    <row r="221" spans="1:11" s="321" customFormat="1" x14ac:dyDescent="0.2">
      <c r="A221" s="319"/>
      <c r="B221" s="322"/>
      <c r="C221" s="829"/>
      <c r="D221" s="724"/>
      <c r="E221" s="725"/>
      <c r="F221" s="725"/>
      <c r="G221" s="725"/>
      <c r="H221" s="725"/>
      <c r="I221" s="726"/>
      <c r="J221" s="727"/>
      <c r="K221" s="704"/>
    </row>
    <row r="222" spans="1:11" s="321" customFormat="1" x14ac:dyDescent="0.2">
      <c r="A222" s="319" t="s">
        <v>639</v>
      </c>
      <c r="B222" s="322" t="s">
        <v>2390</v>
      </c>
      <c r="C222" s="829">
        <v>1</v>
      </c>
      <c r="D222" s="724" t="s">
        <v>65</v>
      </c>
      <c r="E222" s="667">
        <v>654.4</v>
      </c>
      <c r="F222" s="667">
        <v>0.79</v>
      </c>
      <c r="G222" s="667">
        <v>193.06</v>
      </c>
      <c r="H222" s="667">
        <v>0</v>
      </c>
      <c r="I222" s="668">
        <f>SUM(E222:H222)</f>
        <v>848.25</v>
      </c>
      <c r="J222" s="669">
        <f>I222*C222</f>
        <v>848.25</v>
      </c>
      <c r="K222" s="670"/>
    </row>
    <row r="223" spans="1:11" s="321" customFormat="1" hidden="1" x14ac:dyDescent="0.2">
      <c r="A223" s="319"/>
      <c r="B223" s="322"/>
      <c r="C223" s="829"/>
      <c r="D223" s="724"/>
      <c r="E223" s="725"/>
      <c r="F223" s="725"/>
      <c r="G223" s="725"/>
      <c r="H223" s="725"/>
      <c r="I223" s="726"/>
      <c r="J223" s="727"/>
      <c r="K223" s="704"/>
    </row>
    <row r="224" spans="1:11" s="321" customFormat="1" x14ac:dyDescent="0.2">
      <c r="A224" s="319"/>
      <c r="B224" s="322"/>
      <c r="C224" s="829"/>
      <c r="D224" s="724"/>
      <c r="E224" s="725"/>
      <c r="F224" s="725"/>
      <c r="G224" s="725"/>
      <c r="H224" s="725"/>
      <c r="I224" s="726"/>
      <c r="J224" s="727"/>
      <c r="K224" s="704"/>
    </row>
    <row r="225" spans="1:11" s="325" customFormat="1" ht="15.75" thickBot="1" x14ac:dyDescent="0.3">
      <c r="A225" s="324"/>
      <c r="B225" s="80" t="s">
        <v>111</v>
      </c>
      <c r="C225" s="824"/>
      <c r="D225" s="732"/>
      <c r="E225" s="733"/>
      <c r="F225" s="733"/>
      <c r="G225" s="733"/>
      <c r="H225" s="733"/>
      <c r="I225" s="699"/>
      <c r="J225" s="734">
        <f>SUM(J193:J224)</f>
        <v>290949.27</v>
      </c>
      <c r="K225" s="735">
        <v>6</v>
      </c>
    </row>
    <row r="226" spans="1:11" s="321" customFormat="1" ht="15" thickTop="1" x14ac:dyDescent="0.2">
      <c r="A226" s="319"/>
      <c r="B226" s="322"/>
      <c r="C226" s="827"/>
      <c r="D226" s="724"/>
      <c r="E226" s="725"/>
      <c r="F226" s="725"/>
      <c r="G226" s="725"/>
      <c r="H226" s="725"/>
      <c r="I226" s="726"/>
      <c r="J226" s="727"/>
      <c r="K226" s="704"/>
    </row>
    <row r="227" spans="1:11" s="321" customFormat="1" ht="30" x14ac:dyDescent="0.2">
      <c r="A227" s="319"/>
      <c r="B227" s="320" t="s">
        <v>2391</v>
      </c>
      <c r="C227" s="827"/>
      <c r="D227" s="724"/>
      <c r="E227" s="725"/>
      <c r="F227" s="725"/>
      <c r="G227" s="725"/>
      <c r="H227" s="725"/>
      <c r="I227" s="726"/>
      <c r="J227" s="727"/>
      <c r="K227" s="704"/>
    </row>
    <row r="228" spans="1:11" s="321" customFormat="1" x14ac:dyDescent="0.2">
      <c r="A228" s="319"/>
      <c r="B228" s="322"/>
      <c r="C228" s="827"/>
      <c r="D228" s="724"/>
      <c r="E228" s="725"/>
      <c r="F228" s="725"/>
      <c r="G228" s="725"/>
      <c r="H228" s="725"/>
      <c r="I228" s="726"/>
      <c r="J228" s="727"/>
      <c r="K228" s="704"/>
    </row>
    <row r="229" spans="1:11" s="321" customFormat="1" x14ac:dyDescent="0.2">
      <c r="A229" s="319"/>
      <c r="B229" s="81" t="s">
        <v>3805</v>
      </c>
      <c r="C229" s="827"/>
      <c r="D229" s="724"/>
      <c r="E229" s="725"/>
      <c r="F229" s="725"/>
      <c r="G229" s="725"/>
      <c r="H229" s="725"/>
      <c r="I229" s="726"/>
      <c r="J229" s="727"/>
      <c r="K229" s="704"/>
    </row>
    <row r="230" spans="1:11" s="321" customFormat="1" x14ac:dyDescent="0.2">
      <c r="A230" s="319"/>
      <c r="B230" s="322"/>
      <c r="C230" s="827"/>
      <c r="D230" s="724"/>
      <c r="E230" s="725"/>
      <c r="F230" s="725"/>
      <c r="G230" s="725"/>
      <c r="H230" s="725"/>
      <c r="I230" s="726"/>
      <c r="J230" s="727"/>
      <c r="K230" s="704"/>
    </row>
    <row r="231" spans="1:11" s="321" customFormat="1" ht="29.25" customHeight="1" x14ac:dyDescent="0.2">
      <c r="A231" s="319"/>
      <c r="B231" s="326" t="s">
        <v>2392</v>
      </c>
      <c r="C231" s="827"/>
      <c r="D231" s="724"/>
      <c r="E231" s="725"/>
      <c r="F231" s="725"/>
      <c r="G231" s="725"/>
      <c r="H231" s="725"/>
      <c r="I231" s="726"/>
      <c r="J231" s="727"/>
      <c r="K231" s="704"/>
    </row>
    <row r="232" spans="1:11" s="321" customFormat="1" x14ac:dyDescent="0.2">
      <c r="A232" s="319"/>
      <c r="B232" s="322"/>
      <c r="C232" s="827"/>
      <c r="D232" s="724"/>
      <c r="E232" s="725"/>
      <c r="F232" s="725"/>
      <c r="G232" s="725"/>
      <c r="H232" s="725"/>
      <c r="I232" s="726"/>
      <c r="J232" s="727"/>
      <c r="K232" s="704"/>
    </row>
    <row r="233" spans="1:11" s="321" customFormat="1" x14ac:dyDescent="0.2">
      <c r="A233" s="319" t="s">
        <v>77</v>
      </c>
      <c r="B233" s="322" t="s">
        <v>2393</v>
      </c>
      <c r="C233" s="827">
        <v>213</v>
      </c>
      <c r="D233" s="724" t="s">
        <v>199</v>
      </c>
      <c r="E233" s="667">
        <v>419.82</v>
      </c>
      <c r="F233" s="667">
        <v>0</v>
      </c>
      <c r="G233" s="667">
        <v>25.18</v>
      </c>
      <c r="H233" s="667">
        <v>0</v>
      </c>
      <c r="I233" s="668">
        <f>SUM(E233:H233)</f>
        <v>445</v>
      </c>
      <c r="J233" s="669">
        <f>I233*C233</f>
        <v>94785</v>
      </c>
      <c r="K233" s="670"/>
    </row>
    <row r="234" spans="1:11" s="321" customFormat="1" x14ac:dyDescent="0.2">
      <c r="A234" s="319"/>
      <c r="B234" s="322"/>
      <c r="C234" s="827"/>
      <c r="D234" s="724"/>
      <c r="E234" s="725"/>
      <c r="F234" s="725"/>
      <c r="G234" s="725"/>
      <c r="H234" s="725"/>
      <c r="I234" s="726"/>
      <c r="J234" s="727"/>
      <c r="K234" s="704"/>
    </row>
    <row r="235" spans="1:11" s="321" customFormat="1" x14ac:dyDescent="0.2">
      <c r="A235" s="319" t="str">
        <f>IF(D235&gt;0,IF(INDEX(A219:A234,MATCH(REPT("z",255),A219:A234))="H","J",IF(INDEX(A219:A234,MATCH(REPT("z",255),A219:A234))="N","P",CHAR(CODE(INDEX(A219:A234,MATCH(REPT("z",255),A219:A234)))+1))),)</f>
        <v>B</v>
      </c>
      <c r="B235" s="322" t="s">
        <v>2394</v>
      </c>
      <c r="C235" s="827">
        <v>28</v>
      </c>
      <c r="D235" s="724" t="s">
        <v>199</v>
      </c>
      <c r="E235" s="667">
        <v>426.67</v>
      </c>
      <c r="F235" s="667">
        <v>0</v>
      </c>
      <c r="G235" s="667">
        <v>25.18</v>
      </c>
      <c r="H235" s="667">
        <v>0</v>
      </c>
      <c r="I235" s="668">
        <f>SUM(E235:H235)</f>
        <v>451.85</v>
      </c>
      <c r="J235" s="669">
        <f>I235*C235</f>
        <v>12651.8</v>
      </c>
      <c r="K235" s="670"/>
    </row>
    <row r="236" spans="1:11" s="321" customFormat="1" x14ac:dyDescent="0.2">
      <c r="A236" s="319"/>
      <c r="B236" s="322"/>
      <c r="C236" s="827"/>
      <c r="D236" s="724"/>
      <c r="E236" s="725"/>
      <c r="F236" s="725"/>
      <c r="G236" s="725"/>
      <c r="H236" s="725"/>
      <c r="I236" s="726"/>
      <c r="J236" s="727"/>
      <c r="K236" s="704"/>
    </row>
    <row r="237" spans="1:11" s="321" customFormat="1" x14ac:dyDescent="0.2">
      <c r="A237" s="319" t="str">
        <f>IF(D237&gt;0,IF(INDEX(A225:A236,MATCH(REPT("z",255),A225:A236))="H","J",IF(INDEX(A225:A236,MATCH(REPT("z",255),A225:A236))="N","P",CHAR(CODE(INDEX(A225:A236,MATCH(REPT("z",255),A225:A236)))+1))),)</f>
        <v>C</v>
      </c>
      <c r="B237" s="322" t="s">
        <v>2395</v>
      </c>
      <c r="C237" s="827">
        <v>3</v>
      </c>
      <c r="D237" s="724" t="s">
        <v>199</v>
      </c>
      <c r="E237" s="667">
        <v>910.92</v>
      </c>
      <c r="F237" s="667">
        <v>0</v>
      </c>
      <c r="G237" s="667">
        <v>35.26</v>
      </c>
      <c r="H237" s="667">
        <v>0</v>
      </c>
      <c r="I237" s="668">
        <f>SUM(E237:H237)</f>
        <v>946.18</v>
      </c>
      <c r="J237" s="669">
        <f>I237*C237</f>
        <v>2838.54</v>
      </c>
      <c r="K237" s="670"/>
    </row>
    <row r="238" spans="1:11" s="321" customFormat="1" x14ac:dyDescent="0.2">
      <c r="A238" s="319"/>
      <c r="B238" s="322"/>
      <c r="C238" s="827"/>
      <c r="D238" s="724"/>
      <c r="E238" s="725"/>
      <c r="F238" s="725"/>
      <c r="G238" s="725"/>
      <c r="H238" s="725"/>
      <c r="I238" s="726"/>
      <c r="J238" s="727"/>
      <c r="K238" s="704"/>
    </row>
    <row r="239" spans="1:11" s="321" customFormat="1" x14ac:dyDescent="0.2">
      <c r="A239" s="319" t="str">
        <f>IF(D239&gt;0,IF(INDEX(A227:A238,MATCH(REPT("z",255),A227:A238))="H","J",IF(INDEX(A227:A238,MATCH(REPT("z",255),A227:A238))="N","P",CHAR(CODE(INDEX(A227:A238,MATCH(REPT("z",255),A227:A238)))+1))),)</f>
        <v>D</v>
      </c>
      <c r="B239" s="322" t="s">
        <v>2396</v>
      </c>
      <c r="C239" s="827">
        <v>77</v>
      </c>
      <c r="D239" s="724" t="s">
        <v>199</v>
      </c>
      <c r="E239" s="667">
        <v>399.39</v>
      </c>
      <c r="F239" s="667">
        <v>0</v>
      </c>
      <c r="G239" s="667">
        <v>25.18</v>
      </c>
      <c r="H239" s="667">
        <v>0</v>
      </c>
      <c r="I239" s="668">
        <f>SUM(E239:H239)</f>
        <v>424.57</v>
      </c>
      <c r="J239" s="669">
        <f>I239*C239</f>
        <v>32691.89</v>
      </c>
      <c r="K239" s="670"/>
    </row>
    <row r="240" spans="1:11" s="321" customFormat="1" x14ac:dyDescent="0.2">
      <c r="A240" s="319"/>
      <c r="B240" s="322"/>
      <c r="C240" s="827"/>
      <c r="D240" s="724"/>
      <c r="E240" s="725"/>
      <c r="F240" s="725"/>
      <c r="G240" s="725"/>
      <c r="H240" s="725"/>
      <c r="I240" s="726"/>
      <c r="J240" s="727"/>
      <c r="K240" s="704"/>
    </row>
    <row r="241" spans="1:11" s="321" customFormat="1" x14ac:dyDescent="0.2">
      <c r="A241" s="319" t="str">
        <f>IF(D241&gt;0,IF(INDEX(A229:A240,MATCH(REPT("z",255),A229:A240))="H","J",IF(INDEX(A229:A240,MATCH(REPT("z",255),A229:A240))="N","P",CHAR(CODE(INDEX(A229:A240,MATCH(REPT("z",255),A229:A240)))+1))),)</f>
        <v>E</v>
      </c>
      <c r="B241" s="322" t="s">
        <v>2397</v>
      </c>
      <c r="C241" s="827">
        <v>2</v>
      </c>
      <c r="D241" s="724" t="s">
        <v>199</v>
      </c>
      <c r="E241" s="667">
        <v>875.74</v>
      </c>
      <c r="F241" s="667">
        <v>0</v>
      </c>
      <c r="G241" s="667">
        <v>25.18</v>
      </c>
      <c r="H241" s="667">
        <v>0</v>
      </c>
      <c r="I241" s="668">
        <f>SUM(E241:H241)</f>
        <v>900.92</v>
      </c>
      <c r="J241" s="669">
        <f>I241*C241</f>
        <v>1801.84</v>
      </c>
      <c r="K241" s="670"/>
    </row>
    <row r="242" spans="1:11" s="321" customFormat="1" x14ac:dyDescent="0.2">
      <c r="A242" s="319"/>
      <c r="B242" s="322"/>
      <c r="C242" s="827"/>
      <c r="D242" s="724"/>
      <c r="E242" s="725"/>
      <c r="F242" s="725"/>
      <c r="G242" s="725"/>
      <c r="H242" s="725"/>
      <c r="I242" s="726"/>
      <c r="J242" s="727"/>
      <c r="K242" s="704"/>
    </row>
    <row r="243" spans="1:11" s="321" customFormat="1" x14ac:dyDescent="0.2">
      <c r="A243" s="319" t="str">
        <f>IF(D243&gt;0,IF(INDEX(A231:A242,MATCH(REPT("z",255),A231:A242))="H","J",IF(INDEX(A231:A242,MATCH(REPT("z",255),A231:A242))="N","P",CHAR(CODE(INDEX(A231:A242,MATCH(REPT("z",255),A231:A242)))+1))),)</f>
        <v>F</v>
      </c>
      <c r="B243" s="322" t="s">
        <v>2398</v>
      </c>
      <c r="C243" s="827">
        <v>5</v>
      </c>
      <c r="D243" s="724" t="s">
        <v>199</v>
      </c>
      <c r="E243" s="667">
        <v>382.33</v>
      </c>
      <c r="F243" s="667">
        <v>0</v>
      </c>
      <c r="G243" s="667">
        <v>25.18</v>
      </c>
      <c r="H243" s="667">
        <v>0</v>
      </c>
      <c r="I243" s="668">
        <f>SUM(E243:H243)</f>
        <v>407.51</v>
      </c>
      <c r="J243" s="669">
        <f>I243*C243</f>
        <v>2037.55</v>
      </c>
      <c r="K243" s="670"/>
    </row>
    <row r="244" spans="1:11" s="321" customFormat="1" x14ac:dyDescent="0.2">
      <c r="A244" s="319"/>
      <c r="B244" s="322"/>
      <c r="C244" s="827"/>
      <c r="D244" s="724"/>
      <c r="E244" s="725"/>
      <c r="F244" s="725"/>
      <c r="G244" s="725"/>
      <c r="H244" s="725"/>
      <c r="I244" s="726"/>
      <c r="J244" s="727"/>
      <c r="K244" s="704"/>
    </row>
    <row r="245" spans="1:11" s="321" customFormat="1" x14ac:dyDescent="0.2">
      <c r="A245" s="319" t="str">
        <f>IF(D245&gt;0,IF(INDEX(A233:A244,MATCH(REPT("z",255),A233:A244))="H","J",IF(INDEX(A233:A244,MATCH(REPT("z",255),A233:A244))="N","P",CHAR(CODE(INDEX(A233:A244,MATCH(REPT("z",255),A233:A244)))+1))),)</f>
        <v>G</v>
      </c>
      <c r="B245" s="322" t="s">
        <v>2399</v>
      </c>
      <c r="C245" s="827">
        <f>24+2</f>
        <v>26</v>
      </c>
      <c r="D245" s="724" t="s">
        <v>199</v>
      </c>
      <c r="E245" s="667">
        <v>385.76</v>
      </c>
      <c r="F245" s="667">
        <v>0</v>
      </c>
      <c r="G245" s="667">
        <v>25.18</v>
      </c>
      <c r="H245" s="667">
        <v>0</v>
      </c>
      <c r="I245" s="668">
        <f>SUM(E245:H245)</f>
        <v>410.94</v>
      </c>
      <c r="J245" s="669">
        <f>I245*C245</f>
        <v>10684.44</v>
      </c>
      <c r="K245" s="670"/>
    </row>
    <row r="246" spans="1:11" s="321" customFormat="1" x14ac:dyDescent="0.2">
      <c r="A246" s="319"/>
      <c r="B246" s="322"/>
      <c r="C246" s="827"/>
      <c r="D246" s="724"/>
      <c r="E246" s="725"/>
      <c r="F246" s="725"/>
      <c r="G246" s="725"/>
      <c r="H246" s="725"/>
      <c r="I246" s="726"/>
      <c r="J246" s="727"/>
      <c r="K246" s="704"/>
    </row>
    <row r="247" spans="1:11" s="321" customFormat="1" x14ac:dyDescent="0.2">
      <c r="A247" s="319" t="str">
        <f>IF(D247&gt;0,IF(INDEX(A235:A246,MATCH(REPT("z",255),A235:A246))="H","J",IF(INDEX(A235:A246,MATCH(REPT("z",255),A235:A246))="N","P",CHAR(CODE(INDEX(A235:A246,MATCH(REPT("z",255),A235:A246)))+1))),)</f>
        <v>H</v>
      </c>
      <c r="B247" s="322" t="s">
        <v>2400</v>
      </c>
      <c r="C247" s="827">
        <v>21</v>
      </c>
      <c r="D247" s="724" t="s">
        <v>199</v>
      </c>
      <c r="E247" s="667">
        <v>453.96</v>
      </c>
      <c r="F247" s="667">
        <v>0</v>
      </c>
      <c r="G247" s="667">
        <v>35.26</v>
      </c>
      <c r="H247" s="667">
        <v>0</v>
      </c>
      <c r="I247" s="668">
        <f>SUM(E247:H247)</f>
        <v>489.22</v>
      </c>
      <c r="J247" s="669">
        <f>I247*C247</f>
        <v>10273.620000000001</v>
      </c>
      <c r="K247" s="670"/>
    </row>
    <row r="248" spans="1:11" s="321" customFormat="1" x14ac:dyDescent="0.2">
      <c r="A248" s="319"/>
      <c r="B248" s="322"/>
      <c r="C248" s="827"/>
      <c r="D248" s="724"/>
      <c r="E248" s="725"/>
      <c r="F248" s="725"/>
      <c r="G248" s="725"/>
      <c r="H248" s="725"/>
      <c r="I248" s="726"/>
      <c r="J248" s="727"/>
      <c r="K248" s="704"/>
    </row>
    <row r="249" spans="1:11" s="321" customFormat="1" x14ac:dyDescent="0.2">
      <c r="A249" s="319" t="str">
        <f>IF(D249&gt;0,IF(INDEX(A237:A248,MATCH(REPT("z",255),A237:A248))="H","J",IF(INDEX(A237:A248,MATCH(REPT("z",255),A237:A248))="N","P",CHAR(CODE(INDEX(A237:A248,MATCH(REPT("z",255),A237:A248)))+1))),)</f>
        <v>J</v>
      </c>
      <c r="B249" s="322" t="s">
        <v>2401</v>
      </c>
      <c r="C249" s="827">
        <v>21</v>
      </c>
      <c r="D249" s="724" t="s">
        <v>199</v>
      </c>
      <c r="E249" s="667">
        <v>440.24</v>
      </c>
      <c r="F249" s="667">
        <v>0</v>
      </c>
      <c r="G249" s="667">
        <v>35.26</v>
      </c>
      <c r="H249" s="667">
        <v>0</v>
      </c>
      <c r="I249" s="668">
        <f>SUM(E249:H249)</f>
        <v>475.5</v>
      </c>
      <c r="J249" s="669">
        <f>I249*C249</f>
        <v>9985.5</v>
      </c>
      <c r="K249" s="670"/>
    </row>
    <row r="250" spans="1:11" s="321" customFormat="1" ht="15" x14ac:dyDescent="0.2">
      <c r="A250" s="319"/>
      <c r="B250" s="320"/>
      <c r="C250" s="827"/>
      <c r="D250" s="724"/>
      <c r="E250" s="725"/>
      <c r="F250" s="725"/>
      <c r="G250" s="725"/>
      <c r="H250" s="725"/>
      <c r="I250" s="726"/>
      <c r="J250" s="727"/>
      <c r="K250" s="704"/>
    </row>
    <row r="251" spans="1:11" s="321" customFormat="1" ht="15" x14ac:dyDescent="0.2">
      <c r="A251" s="319"/>
      <c r="B251" s="320"/>
      <c r="C251" s="827"/>
      <c r="D251" s="724"/>
      <c r="E251" s="725"/>
      <c r="F251" s="725"/>
      <c r="G251" s="725"/>
      <c r="H251" s="725"/>
      <c r="I251" s="726"/>
      <c r="J251" s="727"/>
      <c r="K251" s="704"/>
    </row>
    <row r="252" spans="1:11" s="321" customFormat="1" ht="15" x14ac:dyDescent="0.2">
      <c r="A252" s="319"/>
      <c r="B252" s="320"/>
      <c r="C252" s="827"/>
      <c r="D252" s="724"/>
      <c r="E252" s="725"/>
      <c r="F252" s="725"/>
      <c r="G252" s="725"/>
      <c r="H252" s="725"/>
      <c r="I252" s="726"/>
      <c r="J252" s="727"/>
      <c r="K252" s="704"/>
    </row>
    <row r="253" spans="1:11" s="321" customFormat="1" ht="15" x14ac:dyDescent="0.2">
      <c r="A253" s="319"/>
      <c r="B253" s="320"/>
      <c r="C253" s="827"/>
      <c r="D253" s="724"/>
      <c r="E253" s="725"/>
      <c r="F253" s="725"/>
      <c r="G253" s="725"/>
      <c r="H253" s="725"/>
      <c r="I253" s="726"/>
      <c r="J253" s="727"/>
      <c r="K253" s="704"/>
    </row>
    <row r="254" spans="1:11" s="321" customFormat="1" ht="15" x14ac:dyDescent="0.2">
      <c r="A254" s="319"/>
      <c r="B254" s="320"/>
      <c r="C254" s="827"/>
      <c r="D254" s="724"/>
      <c r="E254" s="725"/>
      <c r="F254" s="725"/>
      <c r="G254" s="725"/>
      <c r="H254" s="725"/>
      <c r="I254" s="726"/>
      <c r="J254" s="727"/>
      <c r="K254" s="704"/>
    </row>
    <row r="255" spans="1:11" s="321" customFormat="1" ht="15" x14ac:dyDescent="0.2">
      <c r="A255" s="319"/>
      <c r="B255" s="320"/>
      <c r="C255" s="827"/>
      <c r="D255" s="724"/>
      <c r="E255" s="725"/>
      <c r="F255" s="725"/>
      <c r="G255" s="725"/>
      <c r="H255" s="725"/>
      <c r="I255" s="726"/>
      <c r="J255" s="727"/>
      <c r="K255" s="704"/>
    </row>
    <row r="256" spans="1:11" s="321" customFormat="1" ht="15" hidden="1" x14ac:dyDescent="0.2">
      <c r="A256" s="319"/>
      <c r="B256" s="320"/>
      <c r="C256" s="827"/>
      <c r="D256" s="724"/>
      <c r="E256" s="725"/>
      <c r="F256" s="725"/>
      <c r="G256" s="725"/>
      <c r="H256" s="725"/>
      <c r="I256" s="726"/>
      <c r="J256" s="727"/>
      <c r="K256" s="704"/>
    </row>
    <row r="257" spans="1:11" s="321" customFormat="1" ht="15" x14ac:dyDescent="0.2">
      <c r="A257" s="319"/>
      <c r="B257" s="320"/>
      <c r="C257" s="827"/>
      <c r="D257" s="724"/>
      <c r="E257" s="725"/>
      <c r="F257" s="725"/>
      <c r="G257" s="725"/>
      <c r="H257" s="725"/>
      <c r="I257" s="726"/>
      <c r="J257" s="727"/>
      <c r="K257" s="704"/>
    </row>
    <row r="258" spans="1:11" s="321" customFormat="1" ht="15" x14ac:dyDescent="0.2">
      <c r="A258" s="319"/>
      <c r="B258" s="320"/>
      <c r="C258" s="827"/>
      <c r="D258" s="724"/>
      <c r="E258" s="725"/>
      <c r="F258" s="725"/>
      <c r="G258" s="725"/>
      <c r="H258" s="725"/>
      <c r="I258" s="726"/>
      <c r="J258" s="727"/>
      <c r="K258" s="704"/>
    </row>
    <row r="259" spans="1:11" s="321" customFormat="1" ht="15" x14ac:dyDescent="0.2">
      <c r="A259" s="319"/>
      <c r="B259" s="320"/>
      <c r="C259" s="827"/>
      <c r="D259" s="724"/>
      <c r="E259" s="725"/>
      <c r="F259" s="725"/>
      <c r="G259" s="725"/>
      <c r="H259" s="725"/>
      <c r="I259" s="726"/>
      <c r="J259" s="727"/>
      <c r="K259" s="704"/>
    </row>
    <row r="260" spans="1:11" s="321" customFormat="1" ht="15" x14ac:dyDescent="0.2">
      <c r="A260" s="319"/>
      <c r="B260" s="320"/>
      <c r="C260" s="827"/>
      <c r="D260" s="724"/>
      <c r="E260" s="725"/>
      <c r="F260" s="725"/>
      <c r="G260" s="725"/>
      <c r="H260" s="725"/>
      <c r="I260" s="726"/>
      <c r="J260" s="727"/>
      <c r="K260" s="704"/>
    </row>
    <row r="261" spans="1:11" s="321" customFormat="1" ht="4.5" customHeight="1" x14ac:dyDescent="0.2">
      <c r="A261" s="319"/>
      <c r="B261" s="320"/>
      <c r="C261" s="827"/>
      <c r="D261" s="724"/>
      <c r="E261" s="725"/>
      <c r="F261" s="725"/>
      <c r="G261" s="725"/>
      <c r="H261" s="725"/>
      <c r="I261" s="726"/>
      <c r="J261" s="727"/>
      <c r="K261" s="704"/>
    </row>
    <row r="262" spans="1:11" s="325" customFormat="1" ht="15.75" thickBot="1" x14ac:dyDescent="0.3">
      <c r="A262" s="324"/>
      <c r="B262" s="80" t="s">
        <v>111</v>
      </c>
      <c r="C262" s="824"/>
      <c r="D262" s="732"/>
      <c r="E262" s="733"/>
      <c r="F262" s="733"/>
      <c r="G262" s="733"/>
      <c r="H262" s="733"/>
      <c r="I262" s="699"/>
      <c r="J262" s="734">
        <f>SUM(J230:J261)</f>
        <v>177750.18</v>
      </c>
      <c r="K262" s="735">
        <v>7</v>
      </c>
    </row>
    <row r="263" spans="1:11" s="321" customFormat="1" ht="15.75" thickTop="1" x14ac:dyDescent="0.2">
      <c r="A263" s="319"/>
      <c r="B263" s="320"/>
      <c r="C263" s="827"/>
      <c r="D263" s="724"/>
      <c r="E263" s="725"/>
      <c r="F263" s="725"/>
      <c r="G263" s="725"/>
      <c r="H263" s="725"/>
      <c r="I263" s="726"/>
      <c r="J263" s="727"/>
      <c r="K263" s="704"/>
    </row>
    <row r="264" spans="1:11" s="321" customFormat="1" ht="15" x14ac:dyDescent="0.2">
      <c r="A264" s="319"/>
      <c r="B264" s="320" t="s">
        <v>2402</v>
      </c>
      <c r="C264" s="827"/>
      <c r="D264" s="724"/>
      <c r="E264" s="725"/>
      <c r="F264" s="725"/>
      <c r="G264" s="725"/>
      <c r="H264" s="725"/>
      <c r="I264" s="726"/>
      <c r="J264" s="727"/>
      <c r="K264" s="704"/>
    </row>
    <row r="265" spans="1:11" s="321" customFormat="1" x14ac:dyDescent="0.2">
      <c r="A265" s="319"/>
      <c r="B265" s="322"/>
      <c r="C265" s="827"/>
      <c r="D265" s="724"/>
      <c r="E265" s="725"/>
      <c r="F265" s="725"/>
      <c r="G265" s="725"/>
      <c r="H265" s="725"/>
      <c r="I265" s="726"/>
      <c r="J265" s="727"/>
      <c r="K265" s="704"/>
    </row>
    <row r="266" spans="1:11" s="321" customFormat="1" x14ac:dyDescent="0.2">
      <c r="A266" s="319"/>
      <c r="B266" s="81" t="s">
        <v>2403</v>
      </c>
      <c r="C266" s="827"/>
      <c r="D266" s="724"/>
      <c r="E266" s="725"/>
      <c r="F266" s="725"/>
      <c r="G266" s="725"/>
      <c r="H266" s="725"/>
      <c r="I266" s="726"/>
      <c r="J266" s="727"/>
      <c r="K266" s="704"/>
    </row>
    <row r="267" spans="1:11" s="321" customFormat="1" x14ac:dyDescent="0.2">
      <c r="A267" s="319"/>
      <c r="B267" s="322"/>
      <c r="C267" s="827"/>
      <c r="D267" s="724"/>
      <c r="E267" s="725"/>
      <c r="F267" s="725"/>
      <c r="G267" s="725"/>
      <c r="H267" s="725"/>
      <c r="I267" s="726"/>
      <c r="J267" s="727"/>
      <c r="K267" s="704"/>
    </row>
    <row r="268" spans="1:11" s="321" customFormat="1" ht="28.5" x14ac:dyDescent="0.2">
      <c r="A268" s="319"/>
      <c r="B268" s="326" t="s">
        <v>3806</v>
      </c>
      <c r="C268" s="827"/>
      <c r="D268" s="724"/>
      <c r="E268" s="725"/>
      <c r="F268" s="725"/>
      <c r="G268" s="725"/>
      <c r="H268" s="725"/>
      <c r="I268" s="726"/>
      <c r="J268" s="727"/>
      <c r="K268" s="704"/>
    </row>
    <row r="269" spans="1:11" s="321" customFormat="1" x14ac:dyDescent="0.2">
      <c r="A269" s="319"/>
      <c r="B269" s="322"/>
      <c r="C269" s="827"/>
      <c r="D269" s="724"/>
      <c r="E269" s="725"/>
      <c r="F269" s="725"/>
      <c r="G269" s="725"/>
      <c r="H269" s="725"/>
      <c r="I269" s="726"/>
      <c r="J269" s="727"/>
      <c r="K269" s="704"/>
    </row>
    <row r="270" spans="1:11" s="321" customFormat="1" x14ac:dyDescent="0.2">
      <c r="A270" s="319" t="s">
        <v>77</v>
      </c>
      <c r="B270" s="322" t="s">
        <v>2404</v>
      </c>
      <c r="C270" s="827">
        <v>800</v>
      </c>
      <c r="D270" s="724" t="s">
        <v>98</v>
      </c>
      <c r="E270" s="667">
        <v>60.84</v>
      </c>
      <c r="F270" s="667">
        <v>1.1100000000000001</v>
      </c>
      <c r="G270" s="667">
        <v>11.76</v>
      </c>
      <c r="H270" s="667">
        <v>0</v>
      </c>
      <c r="I270" s="668">
        <f>SUM(E270:H270)</f>
        <v>73.709999999999994</v>
      </c>
      <c r="J270" s="669">
        <f>I270*C270</f>
        <v>58968</v>
      </c>
      <c r="K270" s="670"/>
    </row>
    <row r="271" spans="1:11" s="321" customFormat="1" x14ac:dyDescent="0.2">
      <c r="A271" s="319"/>
      <c r="B271" s="322"/>
      <c r="C271" s="827"/>
      <c r="D271" s="724"/>
      <c r="E271" s="725"/>
      <c r="F271" s="725"/>
      <c r="G271" s="725"/>
      <c r="H271" s="725"/>
      <c r="I271" s="726"/>
      <c r="J271" s="727"/>
      <c r="K271" s="704"/>
    </row>
    <row r="272" spans="1:11" s="321" customFormat="1" x14ac:dyDescent="0.2">
      <c r="A272" s="319" t="str">
        <f>IF(D272&gt;0,IF(INDEX(A259:A271,MATCH(REPT("z",255),A259:A271))="H","J",IF(INDEX(A259:A271,MATCH(REPT("z",255),A259:A271))="N","P",CHAR(CODE(INDEX(A259:A271,MATCH(REPT("z",255),A259:A271)))+1))),)</f>
        <v>B</v>
      </c>
      <c r="B272" s="322" t="s">
        <v>2405</v>
      </c>
      <c r="C272" s="827">
        <v>229</v>
      </c>
      <c r="D272" s="724" t="s">
        <v>98</v>
      </c>
      <c r="E272" s="667">
        <v>124.05</v>
      </c>
      <c r="F272" s="667">
        <v>1.27</v>
      </c>
      <c r="G272" s="667">
        <v>13.43</v>
      </c>
      <c r="H272" s="667">
        <v>0</v>
      </c>
      <c r="I272" s="668">
        <f>SUM(E272:H272)</f>
        <v>138.75</v>
      </c>
      <c r="J272" s="669">
        <f>I272*C272</f>
        <v>31773.75</v>
      </c>
      <c r="K272" s="670"/>
    </row>
    <row r="273" spans="1:11" s="321" customFormat="1" x14ac:dyDescent="0.2">
      <c r="A273" s="319"/>
      <c r="B273" s="326"/>
      <c r="C273" s="827"/>
      <c r="D273" s="724"/>
      <c r="E273" s="725"/>
      <c r="F273" s="725"/>
      <c r="G273" s="725"/>
      <c r="H273" s="725"/>
      <c r="I273" s="726"/>
      <c r="J273" s="727"/>
      <c r="K273" s="704"/>
    </row>
    <row r="274" spans="1:11" s="321" customFormat="1" x14ac:dyDescent="0.2">
      <c r="A274" s="319" t="str">
        <f>IF(D274&gt;0,IF(INDEX(A262:A273,MATCH(REPT("z",255),A262:A273))="H","J",IF(INDEX(A262:A273,MATCH(REPT("z",255),A262:A273))="N","P",CHAR(CODE(INDEX(A262:A273,MATCH(REPT("z",255),A262:A273)))+1))),)</f>
        <v>C</v>
      </c>
      <c r="B274" s="322" t="s">
        <v>2406</v>
      </c>
      <c r="C274" s="827">
        <v>1292</v>
      </c>
      <c r="D274" s="724" t="s">
        <v>98</v>
      </c>
      <c r="E274" s="667">
        <v>148.5</v>
      </c>
      <c r="F274" s="667">
        <v>1.51</v>
      </c>
      <c r="G274" s="667">
        <v>15.95</v>
      </c>
      <c r="H274" s="667">
        <v>0</v>
      </c>
      <c r="I274" s="668">
        <f>SUM(E274:H274)</f>
        <v>165.96</v>
      </c>
      <c r="J274" s="669">
        <f>I274*C274</f>
        <v>214420.32</v>
      </c>
      <c r="K274" s="670"/>
    </row>
    <row r="275" spans="1:11" s="321" customFormat="1" x14ac:dyDescent="0.2">
      <c r="A275" s="319"/>
      <c r="B275" s="322"/>
      <c r="C275" s="827"/>
      <c r="D275" s="724"/>
      <c r="E275" s="725"/>
      <c r="F275" s="725"/>
      <c r="G275" s="725"/>
      <c r="H275" s="725"/>
      <c r="I275" s="726"/>
      <c r="J275" s="727"/>
      <c r="K275" s="704"/>
    </row>
    <row r="276" spans="1:11" s="321" customFormat="1" x14ac:dyDescent="0.2">
      <c r="A276" s="319" t="str">
        <f>IF(D276&gt;0,IF(INDEX(A264:A275,MATCH(REPT("z",255),A264:A275))="H","J",IF(INDEX(A264:A275,MATCH(REPT("z",255),A264:A275))="N","P",CHAR(CODE(INDEX(A264:A275,MATCH(REPT("z",255),A264:A275)))+1))),)</f>
        <v>D</v>
      </c>
      <c r="B276" s="322" t="s">
        <v>2407</v>
      </c>
      <c r="C276" s="827">
        <v>192</v>
      </c>
      <c r="D276" s="724" t="s">
        <v>98</v>
      </c>
      <c r="E276" s="667">
        <v>248.13</v>
      </c>
      <c r="F276" s="667">
        <v>2.5299999999999998</v>
      </c>
      <c r="G276" s="667">
        <v>26.86</v>
      </c>
      <c r="H276" s="667">
        <v>0</v>
      </c>
      <c r="I276" s="668">
        <f>SUM(E276:H276)</f>
        <v>277.52</v>
      </c>
      <c r="J276" s="669">
        <f>I276*C276</f>
        <v>53283.839999999997</v>
      </c>
      <c r="K276" s="670"/>
    </row>
    <row r="277" spans="1:11" s="321" customFormat="1" x14ac:dyDescent="0.2">
      <c r="A277" s="319"/>
      <c r="B277" s="322"/>
      <c r="C277" s="827"/>
      <c r="D277" s="724"/>
      <c r="E277" s="725"/>
      <c r="F277" s="725"/>
      <c r="G277" s="725"/>
      <c r="H277" s="725"/>
      <c r="I277" s="726"/>
      <c r="J277" s="727"/>
      <c r="K277" s="704"/>
    </row>
    <row r="278" spans="1:11" s="321" customFormat="1" x14ac:dyDescent="0.2">
      <c r="A278" s="319" t="str">
        <f>IF(D278&gt;0,IF(INDEX(A266:A277,MATCH(REPT("z",255),A266:A277))="H","J",IF(INDEX(A266:A277,MATCH(REPT("z",255),A266:A277))="N","P",CHAR(CODE(INDEX(A266:A277,MATCH(REPT("z",255),A266:A277)))+1))),)</f>
        <v>E</v>
      </c>
      <c r="B278" s="322" t="s">
        <v>2408</v>
      </c>
      <c r="C278" s="827">
        <v>265</v>
      </c>
      <c r="D278" s="724" t="s">
        <v>98</v>
      </c>
      <c r="E278" s="667">
        <v>297.02999999999997</v>
      </c>
      <c r="F278" s="667">
        <v>3</v>
      </c>
      <c r="G278" s="667">
        <v>31.89</v>
      </c>
      <c r="H278" s="667">
        <v>0</v>
      </c>
      <c r="I278" s="668">
        <f>SUM(E278:H278)</f>
        <v>331.92</v>
      </c>
      <c r="J278" s="669">
        <f>I278*C278</f>
        <v>87958.8</v>
      </c>
      <c r="K278" s="670"/>
    </row>
    <row r="279" spans="1:11" s="321" customFormat="1" x14ac:dyDescent="0.2">
      <c r="A279" s="319"/>
      <c r="B279" s="322"/>
      <c r="C279" s="827"/>
      <c r="D279" s="724"/>
      <c r="E279" s="725"/>
      <c r="F279" s="725"/>
      <c r="G279" s="725"/>
      <c r="H279" s="725"/>
      <c r="I279" s="726"/>
      <c r="J279" s="727"/>
      <c r="K279" s="704"/>
    </row>
    <row r="280" spans="1:11" s="321" customFormat="1" x14ac:dyDescent="0.2">
      <c r="A280" s="319" t="str">
        <f>IF(D280&gt;0,IF(INDEX(A268:A279,MATCH(REPT("z",255),A268:A279))="H","J",IF(INDEX(A268:A279,MATCH(REPT("z",255),A268:A279))="N","P",CHAR(CODE(INDEX(A268:A279,MATCH(REPT("z",255),A268:A279)))+1))),)</f>
        <v>F</v>
      </c>
      <c r="B280" s="322" t="s">
        <v>2409</v>
      </c>
      <c r="C280" s="827">
        <v>246</v>
      </c>
      <c r="D280" s="724" t="s">
        <v>98</v>
      </c>
      <c r="E280" s="667">
        <v>496.27</v>
      </c>
      <c r="F280" s="667">
        <v>5.0599999999999996</v>
      </c>
      <c r="G280" s="667">
        <v>53.72</v>
      </c>
      <c r="H280" s="667">
        <v>0</v>
      </c>
      <c r="I280" s="668">
        <f>SUM(E280:H280)</f>
        <v>555.04999999999995</v>
      </c>
      <c r="J280" s="669">
        <f>I280*C280</f>
        <v>136542.29999999999</v>
      </c>
      <c r="K280" s="670"/>
    </row>
    <row r="281" spans="1:11" s="321" customFormat="1" x14ac:dyDescent="0.2">
      <c r="A281" s="319"/>
      <c r="B281" s="322"/>
      <c r="C281" s="827"/>
      <c r="D281" s="724"/>
      <c r="E281" s="725"/>
      <c r="F281" s="725"/>
      <c r="G281" s="725"/>
      <c r="H281" s="725"/>
      <c r="I281" s="726"/>
      <c r="J281" s="727"/>
      <c r="K281" s="704"/>
    </row>
    <row r="282" spans="1:11" s="321" customFormat="1" x14ac:dyDescent="0.2">
      <c r="A282" s="319" t="str">
        <f>IF(D282&gt;0,IF(INDEX(A270:A281,MATCH(REPT("z",255),A270:A281))="H","J",IF(INDEX(A270:A281,MATCH(REPT("z",255),A270:A281))="N","P",CHAR(CODE(INDEX(A270:A281,MATCH(REPT("z",255),A270:A281)))+1))),)</f>
        <v>G</v>
      </c>
      <c r="B282" s="322" t="s">
        <v>2410</v>
      </c>
      <c r="C282" s="827">
        <v>165</v>
      </c>
      <c r="D282" s="724" t="s">
        <v>98</v>
      </c>
      <c r="E282" s="667">
        <v>445.53</v>
      </c>
      <c r="F282" s="667">
        <v>4.51</v>
      </c>
      <c r="G282" s="667">
        <v>47.85</v>
      </c>
      <c r="H282" s="667">
        <v>0</v>
      </c>
      <c r="I282" s="668">
        <f>SUM(E282:H282)</f>
        <v>497.89</v>
      </c>
      <c r="J282" s="669">
        <f>I282*C282</f>
        <v>82151.850000000006</v>
      </c>
      <c r="K282" s="670"/>
    </row>
    <row r="283" spans="1:11" s="321" customFormat="1" x14ac:dyDescent="0.2">
      <c r="A283" s="319"/>
      <c r="B283" s="322"/>
      <c r="C283" s="827"/>
      <c r="D283" s="724"/>
      <c r="E283" s="725"/>
      <c r="F283" s="725"/>
      <c r="G283" s="725"/>
      <c r="H283" s="725"/>
      <c r="I283" s="726"/>
      <c r="J283" s="727"/>
      <c r="K283" s="704"/>
    </row>
    <row r="284" spans="1:11" s="321" customFormat="1" x14ac:dyDescent="0.2">
      <c r="A284" s="319" t="str">
        <f>IF(D284&gt;0,IF(INDEX(A272:A283,MATCH(REPT("z",255),A272:A283))="H","J",IF(INDEX(A272:A283,MATCH(REPT("z",255),A272:A283))="N","P",CHAR(CODE(INDEX(A272:A283,MATCH(REPT("z",255),A272:A283)))+1))),)</f>
        <v>H</v>
      </c>
      <c r="B284" s="322" t="s">
        <v>2411</v>
      </c>
      <c r="C284" s="827">
        <v>772</v>
      </c>
      <c r="D284" s="724" t="s">
        <v>98</v>
      </c>
      <c r="E284" s="667">
        <v>744.38</v>
      </c>
      <c r="F284" s="667">
        <v>7.6</v>
      </c>
      <c r="G284" s="667">
        <v>80.58</v>
      </c>
      <c r="H284" s="667">
        <v>0</v>
      </c>
      <c r="I284" s="668">
        <f>SUM(E284:H284)</f>
        <v>832.56</v>
      </c>
      <c r="J284" s="669">
        <f>I284*C284</f>
        <v>642736.31999999995</v>
      </c>
      <c r="K284" s="670"/>
    </row>
    <row r="285" spans="1:11" s="321" customFormat="1" x14ac:dyDescent="0.2">
      <c r="A285" s="319"/>
      <c r="B285" s="322"/>
      <c r="C285" s="827"/>
      <c r="D285" s="724"/>
      <c r="E285" s="725"/>
      <c r="F285" s="725"/>
      <c r="G285" s="725"/>
      <c r="H285" s="725"/>
      <c r="I285" s="726"/>
      <c r="J285" s="727"/>
      <c r="K285" s="704"/>
    </row>
    <row r="286" spans="1:11" s="321" customFormat="1" x14ac:dyDescent="0.2">
      <c r="A286" s="319" t="str">
        <f>IF(D286&gt;0,IF(INDEX(A274:A285,MATCH(REPT("z",255),A274:A285))="H","J",IF(INDEX(A274:A285,MATCH(REPT("z",255),A274:A285))="N","P",CHAR(CODE(INDEX(A274:A285,MATCH(REPT("z",255),A274:A285)))+1))),)</f>
        <v>J</v>
      </c>
      <c r="B286" s="322" t="s">
        <v>2412</v>
      </c>
      <c r="C286" s="827">
        <v>49</v>
      </c>
      <c r="D286" s="724" t="s">
        <v>98</v>
      </c>
      <c r="E286" s="667">
        <v>117.76</v>
      </c>
      <c r="F286" s="667">
        <v>0.79</v>
      </c>
      <c r="G286" s="667">
        <v>11.76</v>
      </c>
      <c r="H286" s="667">
        <v>0</v>
      </c>
      <c r="I286" s="668">
        <f>SUM(E286:H286)</f>
        <v>130.31</v>
      </c>
      <c r="J286" s="669">
        <f>I286*C286</f>
        <v>6385.19</v>
      </c>
      <c r="K286" s="670"/>
    </row>
    <row r="287" spans="1:11" s="321" customFormat="1" x14ac:dyDescent="0.2">
      <c r="A287" s="319"/>
      <c r="B287" s="322"/>
      <c r="C287" s="827"/>
      <c r="D287" s="724"/>
      <c r="E287" s="725"/>
      <c r="F287" s="725"/>
      <c r="G287" s="725"/>
      <c r="H287" s="725"/>
      <c r="I287" s="726"/>
      <c r="J287" s="727"/>
      <c r="K287" s="704"/>
    </row>
    <row r="288" spans="1:11" s="321" customFormat="1" x14ac:dyDescent="0.2">
      <c r="A288" s="319" t="str">
        <f>IF(D288&gt;0,IF(INDEX(A276:A287,MATCH(REPT("z",255),A276:A287))="H","J",IF(INDEX(A276:A287,MATCH(REPT("z",255),A276:A287))="N","P",CHAR(CODE(INDEX(A276:A287,MATCH(REPT("z",255),A276:A287)))+1))),)</f>
        <v>K</v>
      </c>
      <c r="B288" s="322" t="s">
        <v>2413</v>
      </c>
      <c r="C288" s="827">
        <v>56</v>
      </c>
      <c r="D288" s="724" t="s">
        <v>98</v>
      </c>
      <c r="E288" s="667">
        <v>296.06</v>
      </c>
      <c r="F288" s="667">
        <v>0.79</v>
      </c>
      <c r="G288" s="667">
        <v>15.95</v>
      </c>
      <c r="H288" s="667">
        <v>0</v>
      </c>
      <c r="I288" s="668">
        <f>SUM(E288:H288)</f>
        <v>312.8</v>
      </c>
      <c r="J288" s="669">
        <f>I288*C288</f>
        <v>17516.8</v>
      </c>
      <c r="K288" s="670"/>
    </row>
    <row r="289" spans="1:11" s="321" customFormat="1" x14ac:dyDescent="0.2">
      <c r="A289" s="319"/>
      <c r="B289" s="322"/>
      <c r="C289" s="827"/>
      <c r="D289" s="724"/>
      <c r="E289" s="725"/>
      <c r="F289" s="725"/>
      <c r="G289" s="725"/>
      <c r="H289" s="725"/>
      <c r="I289" s="726"/>
      <c r="J289" s="727"/>
      <c r="K289" s="704"/>
    </row>
    <row r="290" spans="1:11" s="321" customFormat="1" x14ac:dyDescent="0.2">
      <c r="A290" s="319" t="str">
        <f>IF(D290&gt;0,IF(INDEX(A278:A289,MATCH(REPT("z",255),A278:A289))="H","J",IF(INDEX(A278:A289,MATCH(REPT("z",255),A278:A289))="N","P",CHAR(CODE(INDEX(A278:A289,MATCH(REPT("z",255),A278:A289)))+1))),)</f>
        <v>L</v>
      </c>
      <c r="B290" s="322" t="s">
        <v>2414</v>
      </c>
      <c r="C290" s="827">
        <v>36</v>
      </c>
      <c r="D290" s="724" t="s">
        <v>98</v>
      </c>
      <c r="E290" s="667">
        <v>487.57</v>
      </c>
      <c r="F290" s="667">
        <v>1.59</v>
      </c>
      <c r="G290" s="667">
        <v>26.86</v>
      </c>
      <c r="H290" s="667">
        <v>0</v>
      </c>
      <c r="I290" s="668">
        <f>SUM(E290:H290)</f>
        <v>516.02</v>
      </c>
      <c r="J290" s="669">
        <f>I290*C290</f>
        <v>18576.72</v>
      </c>
      <c r="K290" s="670"/>
    </row>
    <row r="291" spans="1:11" s="321" customFormat="1" x14ac:dyDescent="0.2">
      <c r="A291" s="319"/>
      <c r="B291" s="322"/>
      <c r="C291" s="823"/>
      <c r="D291" s="724"/>
      <c r="E291" s="725"/>
      <c r="F291" s="725"/>
      <c r="G291" s="725"/>
      <c r="H291" s="725"/>
      <c r="I291" s="726"/>
      <c r="J291" s="727"/>
      <c r="K291" s="704"/>
    </row>
    <row r="292" spans="1:11" s="321" customFormat="1" x14ac:dyDescent="0.2">
      <c r="A292" s="319" t="str">
        <f>IF(D292&gt;0,IF(INDEX(A280:A291,MATCH(REPT("z",255),A280:A291))="H","J",IF(INDEX(A280:A291,MATCH(REPT("z",255),A280:A291))="N","P",CHAR(CODE(INDEX(A280:A291,MATCH(REPT("z",255),A280:A291)))+1))),)</f>
        <v>M</v>
      </c>
      <c r="B292" s="322" t="s">
        <v>2415</v>
      </c>
      <c r="C292" s="827">
        <v>118</v>
      </c>
      <c r="D292" s="724" t="s">
        <v>98</v>
      </c>
      <c r="E292" s="667">
        <v>592.14</v>
      </c>
      <c r="F292" s="667">
        <v>1.59</v>
      </c>
      <c r="G292" s="667">
        <v>31.89</v>
      </c>
      <c r="H292" s="667">
        <v>0</v>
      </c>
      <c r="I292" s="668">
        <f>SUM(E292:H292)</f>
        <v>625.62</v>
      </c>
      <c r="J292" s="669">
        <f>I292*C292</f>
        <v>73823.16</v>
      </c>
      <c r="K292" s="670"/>
    </row>
    <row r="293" spans="1:11" s="321" customFormat="1" x14ac:dyDescent="0.2">
      <c r="A293" s="319"/>
      <c r="B293" s="322"/>
      <c r="C293" s="823"/>
      <c r="D293" s="724"/>
      <c r="E293" s="725"/>
      <c r="F293" s="725"/>
      <c r="G293" s="725"/>
      <c r="H293" s="725"/>
      <c r="I293" s="726"/>
      <c r="J293" s="727"/>
      <c r="K293" s="704"/>
    </row>
    <row r="294" spans="1:11" s="321" customFormat="1" x14ac:dyDescent="0.2">
      <c r="A294" s="319" t="str">
        <f>IF(D294&gt;0,IF(INDEX(A282:A293,MATCH(REPT("z",255),A282:A293))="H","J",IF(INDEX(A282:A293,MATCH(REPT("z",255),A282:A293))="N","P",CHAR(CODE(INDEX(A282:A293,MATCH(REPT("z",255),A282:A293)))+1))),)</f>
        <v>N</v>
      </c>
      <c r="B294" s="322" t="s">
        <v>2416</v>
      </c>
      <c r="C294" s="827">
        <v>72</v>
      </c>
      <c r="D294" s="724" t="s">
        <v>98</v>
      </c>
      <c r="E294" s="667">
        <v>975.16</v>
      </c>
      <c r="F294" s="667">
        <v>3.17</v>
      </c>
      <c r="G294" s="667">
        <v>53.72</v>
      </c>
      <c r="H294" s="667">
        <v>0</v>
      </c>
      <c r="I294" s="668">
        <f>SUM(E294:H294)</f>
        <v>1032.05</v>
      </c>
      <c r="J294" s="669">
        <f>I294*C294</f>
        <v>74307.600000000006</v>
      </c>
      <c r="K294" s="670"/>
    </row>
    <row r="295" spans="1:11" s="321" customFormat="1" x14ac:dyDescent="0.2">
      <c r="A295" s="319"/>
      <c r="B295" s="322"/>
      <c r="C295" s="827"/>
      <c r="D295" s="724"/>
      <c r="E295" s="725"/>
      <c r="F295" s="725"/>
      <c r="G295" s="725"/>
      <c r="H295" s="725"/>
      <c r="I295" s="726"/>
      <c r="J295" s="727"/>
      <c r="K295" s="704"/>
    </row>
    <row r="296" spans="1:11" s="321" customFormat="1" x14ac:dyDescent="0.2">
      <c r="A296" s="319" t="str">
        <f>IF(D296&gt;0,IF(INDEX(A284:A295,MATCH(REPT("z",255),A284:A295))="H","J",IF(INDEX(A284:A295,MATCH(REPT("z",255),A284:A295))="N","P",CHAR(CODE(INDEX(A284:A295,MATCH(REPT("z",255),A284:A295)))+1))),)</f>
        <v>P</v>
      </c>
      <c r="B296" s="322" t="s">
        <v>2417</v>
      </c>
      <c r="C296" s="827">
        <v>174</v>
      </c>
      <c r="D296" s="724" t="s">
        <v>98</v>
      </c>
      <c r="E296" s="667">
        <v>95.71</v>
      </c>
      <c r="F296" s="667">
        <v>1.1100000000000001</v>
      </c>
      <c r="G296" s="667">
        <v>11.76</v>
      </c>
      <c r="H296" s="667">
        <v>0</v>
      </c>
      <c r="I296" s="668">
        <f>SUM(E296:H296)</f>
        <v>108.58</v>
      </c>
      <c r="J296" s="669">
        <f>I296*C296</f>
        <v>18892.919999999998</v>
      </c>
      <c r="K296" s="670"/>
    </row>
    <row r="297" spans="1:11" s="321" customFormat="1" ht="9" customHeight="1" x14ac:dyDescent="0.2">
      <c r="A297" s="319"/>
      <c r="B297" s="322"/>
      <c r="C297" s="829"/>
      <c r="D297" s="724"/>
      <c r="E297" s="725"/>
      <c r="F297" s="725"/>
      <c r="G297" s="725"/>
      <c r="H297" s="725"/>
      <c r="I297" s="726"/>
      <c r="J297" s="727"/>
      <c r="K297" s="704"/>
    </row>
    <row r="298" spans="1:11" s="321" customFormat="1" ht="11.25" hidden="1" customHeight="1" x14ac:dyDescent="0.2">
      <c r="A298" s="319"/>
      <c r="B298" s="322"/>
      <c r="C298" s="829"/>
      <c r="D298" s="724"/>
      <c r="E298" s="725"/>
      <c r="F298" s="725"/>
      <c r="G298" s="725"/>
      <c r="H298" s="725"/>
      <c r="I298" s="726"/>
      <c r="J298" s="727"/>
      <c r="K298" s="704"/>
    </row>
    <row r="299" spans="1:11" s="321" customFormat="1" x14ac:dyDescent="0.2">
      <c r="A299" s="319"/>
      <c r="B299" s="322"/>
      <c r="C299" s="829"/>
      <c r="D299" s="724"/>
      <c r="E299" s="725"/>
      <c r="F299" s="725"/>
      <c r="G299" s="725"/>
      <c r="H299" s="725"/>
      <c r="I299" s="726"/>
      <c r="J299" s="727"/>
      <c r="K299" s="704"/>
    </row>
    <row r="300" spans="1:11" s="321" customFormat="1" ht="12" customHeight="1" x14ac:dyDescent="0.2">
      <c r="A300" s="319"/>
      <c r="B300" s="322"/>
      <c r="C300" s="829"/>
      <c r="D300" s="724"/>
      <c r="E300" s="725"/>
      <c r="F300" s="725"/>
      <c r="G300" s="725"/>
      <c r="H300" s="725"/>
      <c r="I300" s="726"/>
      <c r="J300" s="727"/>
      <c r="K300" s="704"/>
    </row>
    <row r="301" spans="1:11" s="325" customFormat="1" ht="15.75" thickBot="1" x14ac:dyDescent="0.3">
      <c r="A301" s="324"/>
      <c r="B301" s="80" t="s">
        <v>111</v>
      </c>
      <c r="C301" s="824"/>
      <c r="D301" s="732"/>
      <c r="E301" s="733"/>
      <c r="F301" s="733"/>
      <c r="G301" s="733"/>
      <c r="H301" s="733"/>
      <c r="I301" s="699"/>
      <c r="J301" s="734">
        <f>SUM(J269:J300)</f>
        <v>1517337.57</v>
      </c>
      <c r="K301" s="735">
        <v>8</v>
      </c>
    </row>
    <row r="302" spans="1:11" s="321" customFormat="1" ht="15" thickTop="1" x14ac:dyDescent="0.2">
      <c r="A302" s="319"/>
      <c r="B302" s="322"/>
      <c r="C302" s="827"/>
      <c r="D302" s="724"/>
      <c r="E302" s="725"/>
      <c r="F302" s="725"/>
      <c r="G302" s="725"/>
      <c r="H302" s="725"/>
      <c r="I302" s="726"/>
      <c r="J302" s="727"/>
      <c r="K302" s="704"/>
    </row>
    <row r="303" spans="1:11" s="321" customFormat="1" ht="30" x14ac:dyDescent="0.2">
      <c r="A303" s="319"/>
      <c r="B303" s="320" t="s">
        <v>2418</v>
      </c>
      <c r="C303" s="827"/>
      <c r="D303" s="724"/>
      <c r="E303" s="725"/>
      <c r="F303" s="725"/>
      <c r="G303" s="725"/>
      <c r="H303" s="725"/>
      <c r="I303" s="726"/>
      <c r="J303" s="727"/>
      <c r="K303" s="704"/>
    </row>
    <row r="304" spans="1:11" s="321" customFormat="1" x14ac:dyDescent="0.2">
      <c r="A304" s="319"/>
      <c r="B304" s="322"/>
      <c r="C304" s="827"/>
      <c r="D304" s="724"/>
      <c r="E304" s="725"/>
      <c r="F304" s="725"/>
      <c r="G304" s="725"/>
      <c r="H304" s="725"/>
      <c r="I304" s="726"/>
      <c r="J304" s="727"/>
      <c r="K304" s="704"/>
    </row>
    <row r="305" spans="1:11" s="321" customFormat="1" ht="28.5" x14ac:dyDescent="0.2">
      <c r="A305" s="319"/>
      <c r="B305" s="81" t="s">
        <v>3807</v>
      </c>
      <c r="C305" s="827"/>
      <c r="D305" s="724"/>
      <c r="E305" s="725"/>
      <c r="F305" s="725"/>
      <c r="G305" s="725"/>
      <c r="H305" s="725"/>
      <c r="I305" s="726"/>
      <c r="J305" s="727"/>
      <c r="K305" s="704"/>
    </row>
    <row r="306" spans="1:11" s="321" customFormat="1" x14ac:dyDescent="0.2">
      <c r="A306" s="319"/>
      <c r="B306" s="322"/>
      <c r="C306" s="827"/>
      <c r="D306" s="724"/>
      <c r="E306" s="725"/>
      <c r="F306" s="725"/>
      <c r="G306" s="725"/>
      <c r="H306" s="725"/>
      <c r="I306" s="726"/>
      <c r="J306" s="727"/>
      <c r="K306" s="704"/>
    </row>
    <row r="307" spans="1:11" s="321" customFormat="1" x14ac:dyDescent="0.2">
      <c r="A307" s="319" t="s">
        <v>77</v>
      </c>
      <c r="B307" s="322" t="s">
        <v>2419</v>
      </c>
      <c r="C307" s="827">
        <v>129</v>
      </c>
      <c r="D307" s="724" t="s">
        <v>98</v>
      </c>
      <c r="E307" s="667">
        <v>3.22</v>
      </c>
      <c r="F307" s="667">
        <v>0</v>
      </c>
      <c r="G307" s="667">
        <v>3.36</v>
      </c>
      <c r="H307" s="667">
        <v>0</v>
      </c>
      <c r="I307" s="668">
        <f>SUM(E307:H307)</f>
        <v>6.58</v>
      </c>
      <c r="J307" s="669">
        <f>I307*C307</f>
        <v>848.82</v>
      </c>
      <c r="K307" s="670"/>
    </row>
    <row r="308" spans="1:11" s="321" customFormat="1" x14ac:dyDescent="0.2">
      <c r="A308" s="319"/>
      <c r="B308" s="322"/>
      <c r="C308" s="823"/>
      <c r="D308" s="724"/>
      <c r="E308" s="725"/>
      <c r="F308" s="725"/>
      <c r="G308" s="725"/>
      <c r="H308" s="725"/>
      <c r="I308" s="726"/>
      <c r="J308" s="727"/>
      <c r="K308" s="704"/>
    </row>
    <row r="309" spans="1:11" s="321" customFormat="1" x14ac:dyDescent="0.2">
      <c r="A309" s="319" t="str">
        <f>IF(D309&gt;0,IF(INDEX(A292:A308,MATCH(REPT("z",255),A292:A308))="H","J",IF(INDEX(A292:A308,MATCH(REPT("z",255),A292:A308))="N","P",CHAR(CODE(INDEX(A292:A308,MATCH(REPT("z",255),A292:A308)))+1))),)</f>
        <v>B</v>
      </c>
      <c r="B309" s="322" t="s">
        <v>2420</v>
      </c>
      <c r="C309" s="823">
        <v>44</v>
      </c>
      <c r="D309" s="724" t="s">
        <v>98</v>
      </c>
      <c r="E309" s="667">
        <v>6.16</v>
      </c>
      <c r="F309" s="667">
        <v>0</v>
      </c>
      <c r="G309" s="667">
        <v>3.78</v>
      </c>
      <c r="H309" s="667">
        <v>0</v>
      </c>
      <c r="I309" s="668">
        <f>SUM(E309:H309)</f>
        <v>9.94</v>
      </c>
      <c r="J309" s="669">
        <f>I309*C309</f>
        <v>437.36</v>
      </c>
      <c r="K309" s="670"/>
    </row>
    <row r="310" spans="1:11" s="321" customFormat="1" x14ac:dyDescent="0.2">
      <c r="A310" s="319"/>
      <c r="B310" s="322"/>
      <c r="C310" s="823"/>
      <c r="D310" s="724"/>
      <c r="E310" s="725"/>
      <c r="F310" s="725"/>
      <c r="G310" s="725"/>
      <c r="H310" s="725"/>
      <c r="I310" s="726"/>
      <c r="J310" s="727"/>
      <c r="K310" s="704"/>
    </row>
    <row r="311" spans="1:11" s="321" customFormat="1" ht="30" x14ac:dyDescent="0.2">
      <c r="A311" s="319"/>
      <c r="B311" s="327" t="s">
        <v>2421</v>
      </c>
      <c r="C311" s="827"/>
      <c r="D311" s="724"/>
      <c r="E311" s="725"/>
      <c r="F311" s="725"/>
      <c r="G311" s="725"/>
      <c r="H311" s="725"/>
      <c r="I311" s="726"/>
      <c r="J311" s="727"/>
      <c r="K311" s="704"/>
    </row>
    <row r="312" spans="1:11" s="321" customFormat="1" x14ac:dyDescent="0.2">
      <c r="A312" s="319"/>
      <c r="B312" s="328"/>
      <c r="C312" s="827"/>
      <c r="D312" s="724"/>
      <c r="E312" s="725"/>
      <c r="F312" s="725"/>
      <c r="G312" s="725"/>
      <c r="H312" s="725"/>
      <c r="I312" s="726"/>
      <c r="J312" s="727"/>
      <c r="K312" s="704"/>
    </row>
    <row r="313" spans="1:11" s="321" customFormat="1" ht="57" x14ac:dyDescent="0.2">
      <c r="A313" s="319"/>
      <c r="B313" s="329" t="s">
        <v>3808</v>
      </c>
      <c r="C313" s="827"/>
      <c r="D313" s="724"/>
      <c r="E313" s="725"/>
      <c r="F313" s="725"/>
      <c r="G313" s="725"/>
      <c r="H313" s="725"/>
      <c r="I313" s="726"/>
      <c r="J313" s="727"/>
      <c r="K313" s="704"/>
    </row>
    <row r="314" spans="1:11" s="321" customFormat="1" x14ac:dyDescent="0.2">
      <c r="A314" s="319"/>
      <c r="B314" s="328"/>
      <c r="C314" s="827"/>
      <c r="D314" s="724"/>
      <c r="E314" s="725"/>
      <c r="F314" s="725"/>
      <c r="G314" s="725"/>
      <c r="H314" s="725"/>
      <c r="I314" s="726"/>
      <c r="J314" s="727"/>
      <c r="K314" s="704"/>
    </row>
    <row r="315" spans="1:11" s="321" customFormat="1" ht="42.75" x14ac:dyDescent="0.2">
      <c r="A315" s="319"/>
      <c r="B315" s="329" t="s">
        <v>3809</v>
      </c>
      <c r="C315" s="827"/>
      <c r="D315" s="724"/>
      <c r="E315" s="725"/>
      <c r="F315" s="725"/>
      <c r="G315" s="725"/>
      <c r="H315" s="725"/>
      <c r="I315" s="726"/>
      <c r="J315" s="727"/>
      <c r="K315" s="704"/>
    </row>
    <row r="316" spans="1:11" s="321" customFormat="1" x14ac:dyDescent="0.2">
      <c r="A316" s="319"/>
      <c r="B316" s="328"/>
      <c r="C316" s="827"/>
      <c r="D316" s="724"/>
      <c r="E316" s="725"/>
      <c r="F316" s="725"/>
      <c r="G316" s="725"/>
      <c r="H316" s="725"/>
      <c r="I316" s="726"/>
      <c r="J316" s="727"/>
      <c r="K316" s="704"/>
    </row>
    <row r="317" spans="1:11" s="321" customFormat="1" x14ac:dyDescent="0.2">
      <c r="A317" s="319" t="str">
        <f>IF(D317&gt;0,IF(INDEX(A305:A316,MATCH(REPT("z",255),A305:A316))="H","J",IF(INDEX(A305:A316,MATCH(REPT("z",255),A305:A316))="N","P",CHAR(CODE(INDEX(A305:A316,MATCH(REPT("z",255),A305:A316)))+1))),)</f>
        <v>C</v>
      </c>
      <c r="B317" s="328" t="s">
        <v>2422</v>
      </c>
      <c r="C317" s="827">
        <v>1</v>
      </c>
      <c r="D317" s="724" t="s">
        <v>199</v>
      </c>
      <c r="E317" s="667">
        <v>706810.6</v>
      </c>
      <c r="F317" s="667">
        <v>13.29</v>
      </c>
      <c r="G317" s="667">
        <v>33352.120000000003</v>
      </c>
      <c r="H317" s="667">
        <v>0</v>
      </c>
      <c r="I317" s="668">
        <f>SUM(E317:H317)</f>
        <v>740176.01</v>
      </c>
      <c r="J317" s="669">
        <f>I317*C317</f>
        <v>740176.01</v>
      </c>
      <c r="K317" s="670"/>
    </row>
    <row r="318" spans="1:11" s="321" customFormat="1" x14ac:dyDescent="0.2">
      <c r="A318" s="319"/>
      <c r="B318" s="328"/>
      <c r="C318" s="827"/>
      <c r="D318" s="724"/>
      <c r="E318" s="725"/>
      <c r="F318" s="725"/>
      <c r="G318" s="725"/>
      <c r="H318" s="725"/>
      <c r="I318" s="726"/>
      <c r="J318" s="727"/>
      <c r="K318" s="704"/>
    </row>
    <row r="319" spans="1:11" s="321" customFormat="1" x14ac:dyDescent="0.2">
      <c r="A319" s="319" t="str">
        <f>IF(D319&gt;0,IF(INDEX(A307:A318,MATCH(REPT("z",255),A307:A318))="H","J",IF(INDEX(A307:A318,MATCH(REPT("z",255),A307:A318))="N","P",CHAR(CODE(INDEX(A307:A318,MATCH(REPT("z",255),A307:A318)))+1))),)</f>
        <v>D</v>
      </c>
      <c r="B319" s="328" t="s">
        <v>2423</v>
      </c>
      <c r="C319" s="827">
        <v>1</v>
      </c>
      <c r="D319" s="724" t="s">
        <v>199</v>
      </c>
      <c r="E319" s="667">
        <v>706810.6</v>
      </c>
      <c r="F319" s="667">
        <v>13.29</v>
      </c>
      <c r="G319" s="667">
        <v>33352.120000000003</v>
      </c>
      <c r="H319" s="667">
        <v>0</v>
      </c>
      <c r="I319" s="668">
        <f>SUM(E319:H319)</f>
        <v>740176.01</v>
      </c>
      <c r="J319" s="669">
        <f>I319*C319</f>
        <v>740176.01</v>
      </c>
      <c r="K319" s="670"/>
    </row>
    <row r="320" spans="1:11" s="321" customFormat="1" x14ac:dyDescent="0.2">
      <c r="A320" s="319"/>
      <c r="B320" s="328"/>
      <c r="C320" s="827"/>
      <c r="D320" s="724"/>
      <c r="E320" s="725"/>
      <c r="F320" s="725"/>
      <c r="G320" s="725"/>
      <c r="H320" s="725"/>
      <c r="I320" s="726"/>
      <c r="J320" s="727"/>
      <c r="K320" s="704"/>
    </row>
    <row r="321" spans="1:11" s="321" customFormat="1" x14ac:dyDescent="0.2">
      <c r="A321" s="319" t="str">
        <f>IF(D321&gt;0,IF(INDEX(A309:A320,MATCH(REPT("z",255),A309:A320))="H","J",IF(INDEX(A309:A320,MATCH(REPT("z",255),A309:A320))="N","P",CHAR(CODE(INDEX(A309:A320,MATCH(REPT("z",255),A309:A320)))+1))),)</f>
        <v>E</v>
      </c>
      <c r="B321" s="328" t="s">
        <v>2424</v>
      </c>
      <c r="C321" s="827">
        <v>5</v>
      </c>
      <c r="D321" s="724" t="s">
        <v>199</v>
      </c>
      <c r="E321" s="667">
        <v>396486.24</v>
      </c>
      <c r="F321" s="667">
        <v>3.94</v>
      </c>
      <c r="G321" s="667">
        <v>18538.189999999999</v>
      </c>
      <c r="H321" s="667">
        <v>0</v>
      </c>
      <c r="I321" s="668">
        <f>SUM(E321:H321)</f>
        <v>415028.37</v>
      </c>
      <c r="J321" s="669">
        <f>I321*C321</f>
        <v>2075141.85</v>
      </c>
      <c r="K321" s="670"/>
    </row>
    <row r="322" spans="1:11" s="321" customFormat="1" x14ac:dyDescent="0.2">
      <c r="A322" s="319"/>
      <c r="B322" s="328"/>
      <c r="C322" s="827"/>
      <c r="D322" s="724"/>
      <c r="E322" s="725"/>
      <c r="F322" s="725"/>
      <c r="G322" s="725"/>
      <c r="H322" s="725"/>
      <c r="I322" s="726"/>
      <c r="J322" s="727"/>
      <c r="K322" s="704"/>
    </row>
    <row r="323" spans="1:11" s="321" customFormat="1" x14ac:dyDescent="0.2">
      <c r="A323" s="319"/>
      <c r="B323" s="328"/>
      <c r="C323" s="827"/>
      <c r="D323" s="724"/>
      <c r="E323" s="725"/>
      <c r="F323" s="725"/>
      <c r="G323" s="725"/>
      <c r="H323" s="725"/>
      <c r="I323" s="726"/>
      <c r="J323" s="727"/>
      <c r="K323" s="704"/>
    </row>
    <row r="324" spans="1:11" s="321" customFormat="1" ht="27.75" customHeight="1" x14ac:dyDescent="0.2">
      <c r="A324" s="319"/>
      <c r="B324" s="328"/>
      <c r="C324" s="827"/>
      <c r="D324" s="724"/>
      <c r="E324" s="725"/>
      <c r="F324" s="725"/>
      <c r="G324" s="725"/>
      <c r="H324" s="725"/>
      <c r="I324" s="726"/>
      <c r="J324" s="727"/>
      <c r="K324" s="704"/>
    </row>
    <row r="325" spans="1:11" s="321" customFormat="1" ht="15" customHeight="1" x14ac:dyDescent="0.2">
      <c r="A325" s="319"/>
      <c r="B325" s="328"/>
      <c r="C325" s="827"/>
      <c r="D325" s="724"/>
      <c r="E325" s="725"/>
      <c r="F325" s="725"/>
      <c r="G325" s="725"/>
      <c r="H325" s="725"/>
      <c r="I325" s="726"/>
      <c r="J325" s="727"/>
      <c r="K325" s="704"/>
    </row>
    <row r="326" spans="1:11" s="321" customFormat="1" x14ac:dyDescent="0.2">
      <c r="A326" s="319"/>
      <c r="B326" s="328"/>
      <c r="C326" s="827"/>
      <c r="D326" s="724"/>
      <c r="E326" s="725"/>
      <c r="F326" s="725"/>
      <c r="G326" s="725"/>
      <c r="H326" s="725"/>
      <c r="I326" s="726"/>
      <c r="J326" s="727"/>
      <c r="K326" s="704"/>
    </row>
    <row r="327" spans="1:11" s="321" customFormat="1" hidden="1" x14ac:dyDescent="0.2">
      <c r="A327" s="319"/>
      <c r="B327" s="328"/>
      <c r="C327" s="827"/>
      <c r="D327" s="724"/>
      <c r="E327" s="725"/>
      <c r="F327" s="725"/>
      <c r="G327" s="725"/>
      <c r="H327" s="725"/>
      <c r="I327" s="726"/>
      <c r="J327" s="727"/>
      <c r="K327" s="704"/>
    </row>
    <row r="328" spans="1:11" s="321" customFormat="1" x14ac:dyDescent="0.2">
      <c r="A328" s="319"/>
      <c r="B328" s="328"/>
      <c r="C328" s="827"/>
      <c r="D328" s="724"/>
      <c r="E328" s="725"/>
      <c r="F328" s="725"/>
      <c r="G328" s="725"/>
      <c r="H328" s="725"/>
      <c r="I328" s="726"/>
      <c r="J328" s="727"/>
      <c r="K328" s="704"/>
    </row>
    <row r="329" spans="1:11" s="321" customFormat="1" x14ac:dyDescent="0.2">
      <c r="A329" s="319"/>
      <c r="B329" s="328"/>
      <c r="C329" s="827"/>
      <c r="D329" s="724"/>
      <c r="E329" s="725"/>
      <c r="F329" s="725"/>
      <c r="G329" s="725"/>
      <c r="H329" s="725"/>
      <c r="I329" s="726"/>
      <c r="J329" s="727"/>
      <c r="K329" s="704"/>
    </row>
    <row r="330" spans="1:11" s="321" customFormat="1" hidden="1" x14ac:dyDescent="0.2">
      <c r="A330" s="319"/>
      <c r="B330" s="328"/>
      <c r="C330" s="827"/>
      <c r="D330" s="724"/>
      <c r="E330" s="725"/>
      <c r="F330" s="725"/>
      <c r="G330" s="725"/>
      <c r="H330" s="725"/>
      <c r="I330" s="726"/>
      <c r="J330" s="727"/>
      <c r="K330" s="704"/>
    </row>
    <row r="331" spans="1:11" s="321" customFormat="1" x14ac:dyDescent="0.2">
      <c r="A331" s="319"/>
      <c r="B331" s="328"/>
      <c r="C331" s="827"/>
      <c r="D331" s="724"/>
      <c r="E331" s="725"/>
      <c r="F331" s="725"/>
      <c r="G331" s="725"/>
      <c r="H331" s="725"/>
      <c r="I331" s="726"/>
      <c r="J331" s="727"/>
      <c r="K331" s="704"/>
    </row>
    <row r="332" spans="1:11" s="325" customFormat="1" ht="15.75" thickBot="1" x14ac:dyDescent="0.3">
      <c r="A332" s="324"/>
      <c r="B332" s="80" t="s">
        <v>111</v>
      </c>
      <c r="C332" s="824"/>
      <c r="D332" s="732"/>
      <c r="E332" s="733"/>
      <c r="F332" s="733"/>
      <c r="G332" s="733"/>
      <c r="H332" s="733"/>
      <c r="I332" s="699"/>
      <c r="J332" s="734">
        <f>SUM(J303:J331)</f>
        <v>3556780.05</v>
      </c>
      <c r="K332" s="735">
        <v>9</v>
      </c>
    </row>
    <row r="333" spans="1:11" s="321" customFormat="1" ht="15" thickTop="1" x14ac:dyDescent="0.2">
      <c r="A333" s="319"/>
      <c r="B333" s="328"/>
      <c r="C333" s="827"/>
      <c r="D333" s="724"/>
      <c r="E333" s="725"/>
      <c r="F333" s="725"/>
      <c r="G333" s="725"/>
      <c r="H333" s="725"/>
      <c r="I333" s="726"/>
      <c r="J333" s="727"/>
      <c r="K333" s="704"/>
    </row>
    <row r="334" spans="1:11" s="321" customFormat="1" ht="30" x14ac:dyDescent="0.2">
      <c r="A334" s="319"/>
      <c r="B334" s="327" t="s">
        <v>2425</v>
      </c>
      <c r="C334" s="827"/>
      <c r="D334" s="724"/>
      <c r="E334" s="725"/>
      <c r="F334" s="725"/>
      <c r="G334" s="725"/>
      <c r="H334" s="725"/>
      <c r="I334" s="726"/>
      <c r="J334" s="727"/>
      <c r="K334" s="704"/>
    </row>
    <row r="335" spans="1:11" s="321" customFormat="1" x14ac:dyDescent="0.2">
      <c r="A335" s="319"/>
      <c r="B335" s="328"/>
      <c r="C335" s="827"/>
      <c r="D335" s="724"/>
      <c r="E335" s="725"/>
      <c r="F335" s="725"/>
      <c r="G335" s="725"/>
      <c r="H335" s="725"/>
      <c r="I335" s="726"/>
      <c r="J335" s="727"/>
      <c r="K335" s="704"/>
    </row>
    <row r="336" spans="1:11" s="321" customFormat="1" ht="30.75" customHeight="1" x14ac:dyDescent="0.2">
      <c r="A336" s="319"/>
      <c r="B336" s="329" t="s">
        <v>3810</v>
      </c>
      <c r="C336" s="827"/>
      <c r="D336" s="724"/>
      <c r="E336" s="725"/>
      <c r="F336" s="725"/>
      <c r="G336" s="725"/>
      <c r="H336" s="725"/>
      <c r="I336" s="726"/>
      <c r="J336" s="727"/>
      <c r="K336" s="704"/>
    </row>
    <row r="337" spans="1:11" s="321" customFormat="1" x14ac:dyDescent="0.2">
      <c r="A337" s="319"/>
      <c r="B337" s="328"/>
      <c r="C337" s="827"/>
      <c r="D337" s="724"/>
      <c r="E337" s="725"/>
      <c r="F337" s="725"/>
      <c r="G337" s="725"/>
      <c r="H337" s="725"/>
      <c r="I337" s="726"/>
      <c r="J337" s="727"/>
      <c r="K337" s="704"/>
    </row>
    <row r="338" spans="1:11" s="321" customFormat="1" ht="28.5" x14ac:dyDescent="0.2">
      <c r="A338" s="319"/>
      <c r="B338" s="329" t="s">
        <v>3811</v>
      </c>
      <c r="C338" s="827"/>
      <c r="D338" s="724"/>
      <c r="E338" s="725"/>
      <c r="F338" s="725"/>
      <c r="G338" s="725"/>
      <c r="H338" s="725"/>
      <c r="I338" s="726"/>
      <c r="J338" s="727"/>
      <c r="K338" s="704"/>
    </row>
    <row r="339" spans="1:11" s="321" customFormat="1" ht="10.5" customHeight="1" x14ac:dyDescent="0.2">
      <c r="A339" s="319"/>
      <c r="B339" s="328"/>
      <c r="C339" s="827"/>
      <c r="D339" s="724"/>
      <c r="E339" s="725"/>
      <c r="F339" s="725"/>
      <c r="G339" s="725"/>
      <c r="H339" s="725"/>
      <c r="I339" s="726"/>
      <c r="J339" s="727"/>
      <c r="K339" s="704"/>
    </row>
    <row r="340" spans="1:11" s="321" customFormat="1" x14ac:dyDescent="0.2">
      <c r="A340" s="319" t="s">
        <v>77</v>
      </c>
      <c r="B340" s="328" t="s">
        <v>2426</v>
      </c>
      <c r="C340" s="827">
        <v>6</v>
      </c>
      <c r="D340" s="724" t="s">
        <v>199</v>
      </c>
      <c r="E340" s="667">
        <v>0</v>
      </c>
      <c r="F340" s="667">
        <v>0</v>
      </c>
      <c r="G340" s="667">
        <v>0</v>
      </c>
      <c r="H340" s="667">
        <v>0</v>
      </c>
      <c r="I340" s="668">
        <f>SUM(E340:H340)</f>
        <v>0</v>
      </c>
      <c r="J340" s="765" t="s">
        <v>4090</v>
      </c>
      <c r="K340" s="670"/>
    </row>
    <row r="341" spans="1:11" s="321" customFormat="1" ht="9.75" customHeight="1" x14ac:dyDescent="0.2">
      <c r="A341" s="319"/>
      <c r="B341" s="328"/>
      <c r="C341" s="827"/>
      <c r="D341" s="724"/>
      <c r="E341" s="725"/>
      <c r="F341" s="725"/>
      <c r="G341" s="725"/>
      <c r="H341" s="725"/>
      <c r="I341" s="726"/>
      <c r="J341" s="727"/>
      <c r="K341" s="704"/>
    </row>
    <row r="342" spans="1:11" s="321" customFormat="1" x14ac:dyDescent="0.2">
      <c r="A342" s="319" t="str">
        <f>IF(D342&gt;0,IF(INDEX(A332:A341,MATCH(REPT("z",255),A332:A341))="H","J",IF(INDEX(A332:A341,MATCH(REPT("z",255),A332:A341))="N","P",CHAR(CODE(INDEX(A332:A341,MATCH(REPT("z",255),A332:A341)))+1))),)</f>
        <v>B</v>
      </c>
      <c r="B342" s="328" t="s">
        <v>2427</v>
      </c>
      <c r="C342" s="827">
        <v>6</v>
      </c>
      <c r="D342" s="724" t="s">
        <v>199</v>
      </c>
      <c r="E342" s="667">
        <v>0</v>
      </c>
      <c r="F342" s="667">
        <v>0</v>
      </c>
      <c r="G342" s="667">
        <v>0</v>
      </c>
      <c r="H342" s="667">
        <v>0</v>
      </c>
      <c r="I342" s="668">
        <f>SUM(E342:H342)</f>
        <v>0</v>
      </c>
      <c r="J342" s="765" t="s">
        <v>4090</v>
      </c>
      <c r="K342" s="670"/>
    </row>
    <row r="343" spans="1:11" s="321" customFormat="1" ht="6.75" customHeight="1" x14ac:dyDescent="0.2">
      <c r="A343" s="319"/>
      <c r="B343" s="328"/>
      <c r="C343" s="827"/>
      <c r="D343" s="724"/>
      <c r="E343" s="725"/>
      <c r="F343" s="725"/>
      <c r="G343" s="725"/>
      <c r="H343" s="725"/>
      <c r="I343" s="726"/>
      <c r="J343" s="727"/>
      <c r="K343" s="704"/>
    </row>
    <row r="344" spans="1:11" s="321" customFormat="1" x14ac:dyDescent="0.2">
      <c r="A344" s="319" t="str">
        <f>IF(D344&gt;0,IF(INDEX(A332:A343,MATCH(REPT("z",255),A332:A343))="H","J",IF(INDEX(A332:A343,MATCH(REPT("z",255),A332:A343))="N","P",CHAR(CODE(INDEX(A332:A343,MATCH(REPT("z",255),A332:A343)))+1))),)</f>
        <v>C</v>
      </c>
      <c r="B344" s="328" t="s">
        <v>2428</v>
      </c>
      <c r="C344" s="827">
        <v>5</v>
      </c>
      <c r="D344" s="724" t="s">
        <v>199</v>
      </c>
      <c r="E344" s="667">
        <v>0</v>
      </c>
      <c r="F344" s="667">
        <v>0</v>
      </c>
      <c r="G344" s="667">
        <v>0</v>
      </c>
      <c r="H344" s="667">
        <v>0</v>
      </c>
      <c r="I344" s="668">
        <f>SUM(E344:H344)</f>
        <v>0</v>
      </c>
      <c r="J344" s="765" t="s">
        <v>4090</v>
      </c>
      <c r="K344" s="670"/>
    </row>
    <row r="345" spans="1:11" s="321" customFormat="1" ht="11.25" customHeight="1" x14ac:dyDescent="0.2">
      <c r="A345" s="319"/>
      <c r="B345" s="328"/>
      <c r="C345" s="827"/>
      <c r="D345" s="724"/>
      <c r="E345" s="725"/>
      <c r="F345" s="725"/>
      <c r="G345" s="725"/>
      <c r="H345" s="725"/>
      <c r="I345" s="726"/>
      <c r="J345" s="727"/>
      <c r="K345" s="704"/>
    </row>
    <row r="346" spans="1:11" s="321" customFormat="1" x14ac:dyDescent="0.2">
      <c r="A346" s="319" t="str">
        <f>IF(D346&gt;0,IF(INDEX(A334:A345,MATCH(REPT("z",255),A334:A345))="H","J",IF(INDEX(A334:A345,MATCH(REPT("z",255),A334:A345))="N","P",CHAR(CODE(INDEX(A334:A345,MATCH(REPT("z",255),A334:A345)))+1))),)</f>
        <v>D</v>
      </c>
      <c r="B346" s="328" t="s">
        <v>2429</v>
      </c>
      <c r="C346" s="827">
        <v>1</v>
      </c>
      <c r="D346" s="724" t="s">
        <v>199</v>
      </c>
      <c r="E346" s="667">
        <v>0</v>
      </c>
      <c r="F346" s="667">
        <v>0</v>
      </c>
      <c r="G346" s="667">
        <v>0</v>
      </c>
      <c r="H346" s="667">
        <v>0</v>
      </c>
      <c r="I346" s="668">
        <f>SUM(E346:H346)</f>
        <v>0</v>
      </c>
      <c r="J346" s="765" t="s">
        <v>4090</v>
      </c>
      <c r="K346" s="670"/>
    </row>
    <row r="347" spans="1:11" s="321" customFormat="1" ht="6" customHeight="1" x14ac:dyDescent="0.2">
      <c r="A347" s="319"/>
      <c r="B347" s="328"/>
      <c r="C347" s="827"/>
      <c r="D347" s="724"/>
      <c r="E347" s="725"/>
      <c r="F347" s="725"/>
      <c r="G347" s="725"/>
      <c r="H347" s="725"/>
      <c r="I347" s="726"/>
      <c r="J347" s="727"/>
      <c r="K347" s="704"/>
    </row>
    <row r="348" spans="1:11" s="321" customFormat="1" ht="28.5" x14ac:dyDescent="0.2">
      <c r="A348" s="319"/>
      <c r="B348" s="328" t="s">
        <v>3812</v>
      </c>
      <c r="C348" s="827"/>
      <c r="D348" s="724"/>
      <c r="E348" s="725"/>
      <c r="F348" s="725"/>
      <c r="G348" s="725"/>
      <c r="H348" s="725"/>
      <c r="I348" s="726"/>
      <c r="J348" s="727"/>
      <c r="K348" s="704"/>
    </row>
    <row r="349" spans="1:11" s="321" customFormat="1" x14ac:dyDescent="0.2">
      <c r="A349" s="319"/>
      <c r="B349" s="328"/>
      <c r="C349" s="827"/>
      <c r="D349" s="724"/>
      <c r="E349" s="725"/>
      <c r="F349" s="725"/>
      <c r="G349" s="725"/>
      <c r="H349" s="725"/>
      <c r="I349" s="726"/>
      <c r="J349" s="727"/>
      <c r="K349" s="704"/>
    </row>
    <row r="350" spans="1:11" s="321" customFormat="1" ht="15" x14ac:dyDescent="0.2">
      <c r="A350" s="319"/>
      <c r="B350" s="320" t="s">
        <v>2430</v>
      </c>
      <c r="C350" s="827"/>
      <c r="D350" s="724"/>
      <c r="E350" s="725"/>
      <c r="F350" s="725"/>
      <c r="G350" s="725"/>
      <c r="H350" s="725"/>
      <c r="I350" s="726"/>
      <c r="J350" s="727"/>
      <c r="K350" s="704"/>
    </row>
    <row r="351" spans="1:11" s="321" customFormat="1" ht="15" x14ac:dyDescent="0.2">
      <c r="A351" s="319"/>
      <c r="B351" s="320"/>
      <c r="C351" s="827"/>
      <c r="D351" s="724"/>
      <c r="E351" s="725"/>
      <c r="F351" s="725"/>
      <c r="G351" s="725"/>
      <c r="H351" s="725"/>
      <c r="I351" s="726"/>
      <c r="J351" s="727"/>
      <c r="K351" s="704"/>
    </row>
    <row r="352" spans="1:11" s="321" customFormat="1" ht="28.5" customHeight="1" x14ac:dyDescent="0.2">
      <c r="A352" s="319"/>
      <c r="B352" s="326" t="s">
        <v>3813</v>
      </c>
      <c r="C352" s="827"/>
      <c r="D352" s="724"/>
      <c r="E352" s="725"/>
      <c r="F352" s="725"/>
      <c r="G352" s="725"/>
      <c r="H352" s="725"/>
      <c r="I352" s="726"/>
      <c r="J352" s="727"/>
      <c r="K352" s="704"/>
    </row>
    <row r="353" spans="1:11" s="321" customFormat="1" x14ac:dyDescent="0.2">
      <c r="A353" s="319"/>
      <c r="B353" s="322"/>
      <c r="C353" s="827"/>
      <c r="D353" s="724"/>
      <c r="E353" s="725"/>
      <c r="F353" s="725"/>
      <c r="G353" s="725"/>
      <c r="H353" s="725"/>
      <c r="I353" s="726"/>
      <c r="J353" s="727"/>
      <c r="K353" s="704"/>
    </row>
    <row r="354" spans="1:11" s="321" customFormat="1" x14ac:dyDescent="0.2">
      <c r="A354" s="319" t="str">
        <f>IF(D354&gt;0,IF(INDEX(A342:A353,MATCH(REPT("z",255),A342:A353))="H","J",IF(INDEX(A342:A353,MATCH(REPT("z",255),A342:A353))="N","P",CHAR(CODE(INDEX(A342:A353,MATCH(REPT("z",255),A342:A353)))+1))),)</f>
        <v>E</v>
      </c>
      <c r="B354" s="322" t="s">
        <v>3817</v>
      </c>
      <c r="C354" s="827">
        <v>120</v>
      </c>
      <c r="D354" s="724" t="s">
        <v>199</v>
      </c>
      <c r="E354" s="667">
        <v>261.88</v>
      </c>
      <c r="F354" s="667">
        <v>5.14</v>
      </c>
      <c r="G354" s="667">
        <v>53.47</v>
      </c>
      <c r="H354" s="667">
        <v>0</v>
      </c>
      <c r="I354" s="668">
        <f>SUM(E354:H354)</f>
        <v>320.49</v>
      </c>
      <c r="J354" s="669">
        <f>I354*C354</f>
        <v>38458.800000000003</v>
      </c>
      <c r="K354" s="670"/>
    </row>
    <row r="355" spans="1:11" s="321" customFormat="1" x14ac:dyDescent="0.2">
      <c r="A355" s="319"/>
      <c r="B355" s="322"/>
      <c r="C355" s="827"/>
      <c r="D355" s="724"/>
      <c r="E355" s="725"/>
      <c r="F355" s="725"/>
      <c r="G355" s="725"/>
      <c r="H355" s="725"/>
      <c r="I355" s="726"/>
      <c r="J355" s="727"/>
      <c r="K355" s="704"/>
    </row>
    <row r="356" spans="1:11" s="321" customFormat="1" x14ac:dyDescent="0.2">
      <c r="A356" s="319" t="str">
        <f>IF(D356&gt;0,IF(INDEX(A344:A355,MATCH(REPT("z",255),A344:A355))="H","J",IF(INDEX(A344:A355,MATCH(REPT("z",255),A344:A355))="N","P",CHAR(CODE(INDEX(A344:A355,MATCH(REPT("z",255),A344:A355)))+1))),)</f>
        <v>F</v>
      </c>
      <c r="B356" s="322" t="s">
        <v>3816</v>
      </c>
      <c r="C356" s="827">
        <v>347</v>
      </c>
      <c r="D356" s="724" t="s">
        <v>199</v>
      </c>
      <c r="E356" s="667">
        <v>253.79</v>
      </c>
      <c r="F356" s="667">
        <v>5.14</v>
      </c>
      <c r="G356" s="667">
        <v>53.47</v>
      </c>
      <c r="H356" s="667">
        <v>0</v>
      </c>
      <c r="I356" s="668">
        <f>SUM(E356:H356)</f>
        <v>312.39999999999998</v>
      </c>
      <c r="J356" s="669">
        <f>I356*C356</f>
        <v>108402.8</v>
      </c>
      <c r="K356" s="670"/>
    </row>
    <row r="357" spans="1:11" s="321" customFormat="1" x14ac:dyDescent="0.2">
      <c r="A357" s="319"/>
      <c r="B357" s="322"/>
      <c r="C357" s="827"/>
      <c r="D357" s="724"/>
      <c r="E357" s="725"/>
      <c r="F357" s="725"/>
      <c r="G357" s="725"/>
      <c r="H357" s="725"/>
      <c r="I357" s="726"/>
      <c r="J357" s="727"/>
      <c r="K357" s="704"/>
    </row>
    <row r="358" spans="1:11" s="321" customFormat="1" x14ac:dyDescent="0.2">
      <c r="A358" s="319" t="str">
        <f>IF(D358&gt;0,IF(INDEX(A348:A357,MATCH(REPT("z",255),A348:A357))="H","J",IF(INDEX(A348:A357,MATCH(REPT("z",255),A348:A357))="N","P",CHAR(CODE(INDEX(A348:A357,MATCH(REPT("z",255),A348:A357)))+1))),)</f>
        <v>G</v>
      </c>
      <c r="B358" s="322" t="s">
        <v>3815</v>
      </c>
      <c r="C358" s="827">
        <v>119</v>
      </c>
      <c r="D358" s="724" t="s">
        <v>199</v>
      </c>
      <c r="E358" s="667">
        <v>326.60000000000002</v>
      </c>
      <c r="F358" s="667">
        <v>5.14</v>
      </c>
      <c r="G358" s="667">
        <v>53.47</v>
      </c>
      <c r="H358" s="667">
        <v>0</v>
      </c>
      <c r="I358" s="668">
        <f>SUM(E358:H358)</f>
        <v>385.21</v>
      </c>
      <c r="J358" s="669">
        <f>I358*C358</f>
        <v>45839.99</v>
      </c>
      <c r="K358" s="670"/>
    </row>
    <row r="359" spans="1:11" s="321" customFormat="1" x14ac:dyDescent="0.2">
      <c r="A359" s="319"/>
      <c r="B359" s="322"/>
      <c r="C359" s="827"/>
      <c r="D359" s="724"/>
      <c r="E359" s="725"/>
      <c r="F359" s="725"/>
      <c r="G359" s="725"/>
      <c r="H359" s="725"/>
      <c r="I359" s="726"/>
      <c r="J359" s="727"/>
      <c r="K359" s="704"/>
    </row>
    <row r="360" spans="1:11" s="321" customFormat="1" x14ac:dyDescent="0.2">
      <c r="A360" s="319" t="str">
        <f>IF(D360&gt;0,IF(INDEX(A350:A359,MATCH(REPT("z",255),A350:A359))="H","J",IF(INDEX(A350:A359,MATCH(REPT("z",255),A350:A359))="N","P",CHAR(CODE(INDEX(A350:A359,MATCH(REPT("z",255),A350:A359)))+1))),)</f>
        <v>H</v>
      </c>
      <c r="B360" s="322" t="s">
        <v>2431</v>
      </c>
      <c r="C360" s="827">
        <v>21</v>
      </c>
      <c r="D360" s="724" t="s">
        <v>199</v>
      </c>
      <c r="E360" s="667">
        <v>310.42</v>
      </c>
      <c r="F360" s="667">
        <v>5.14</v>
      </c>
      <c r="G360" s="667">
        <v>53.47</v>
      </c>
      <c r="H360" s="667">
        <v>0</v>
      </c>
      <c r="I360" s="668">
        <f>SUM(E360:H360)</f>
        <v>369.03</v>
      </c>
      <c r="J360" s="669">
        <f>I360*C360</f>
        <v>7749.63</v>
      </c>
      <c r="K360" s="670"/>
    </row>
    <row r="361" spans="1:11" s="321" customFormat="1" x14ac:dyDescent="0.2">
      <c r="A361" s="319"/>
      <c r="B361" s="322"/>
      <c r="C361" s="827"/>
      <c r="D361" s="724"/>
      <c r="E361" s="725"/>
      <c r="F361" s="725"/>
      <c r="G361" s="725"/>
      <c r="H361" s="725"/>
      <c r="I361" s="726"/>
      <c r="J361" s="727"/>
      <c r="K361" s="704"/>
    </row>
    <row r="362" spans="1:11" s="321" customFormat="1" x14ac:dyDescent="0.2">
      <c r="A362" s="319" t="s">
        <v>99</v>
      </c>
      <c r="B362" s="322" t="s">
        <v>2432</v>
      </c>
      <c r="C362" s="827">
        <v>2</v>
      </c>
      <c r="D362" s="724" t="s">
        <v>199</v>
      </c>
      <c r="E362" s="667">
        <v>310.42</v>
      </c>
      <c r="F362" s="667">
        <v>5.14</v>
      </c>
      <c r="G362" s="667">
        <v>53.47</v>
      </c>
      <c r="H362" s="667">
        <v>0</v>
      </c>
      <c r="I362" s="668">
        <f>SUM(E362:H362)</f>
        <v>369.03</v>
      </c>
      <c r="J362" s="669">
        <f>I362*C362</f>
        <v>738.06</v>
      </c>
      <c r="K362" s="670"/>
    </row>
    <row r="363" spans="1:11" s="321" customFormat="1" ht="21.75" customHeight="1" x14ac:dyDescent="0.2">
      <c r="A363" s="319"/>
      <c r="B363" s="322"/>
      <c r="C363" s="827"/>
      <c r="D363" s="724"/>
      <c r="E363" s="725"/>
      <c r="F363" s="725"/>
      <c r="G363" s="725"/>
      <c r="H363" s="725"/>
      <c r="I363" s="726"/>
      <c r="J363" s="727"/>
      <c r="K363" s="704"/>
    </row>
    <row r="364" spans="1:11" s="321" customFormat="1" x14ac:dyDescent="0.2">
      <c r="A364" s="319" t="s">
        <v>101</v>
      </c>
      <c r="B364" s="322" t="s">
        <v>3814</v>
      </c>
      <c r="C364" s="827">
        <v>1</v>
      </c>
      <c r="D364" s="724" t="s">
        <v>65</v>
      </c>
      <c r="E364" s="667">
        <v>337.8</v>
      </c>
      <c r="F364" s="667">
        <v>9.09</v>
      </c>
      <c r="G364" s="667">
        <v>125.91</v>
      </c>
      <c r="H364" s="667">
        <v>0</v>
      </c>
      <c r="I364" s="668">
        <f>SUM(E364:H364)</f>
        <v>472.8</v>
      </c>
      <c r="J364" s="669">
        <f>I364*C364</f>
        <v>472.8</v>
      </c>
      <c r="K364" s="670"/>
    </row>
    <row r="365" spans="1:11" s="321" customFormat="1" x14ac:dyDescent="0.2">
      <c r="A365" s="319"/>
      <c r="B365" s="322"/>
      <c r="C365" s="827"/>
      <c r="D365" s="724"/>
      <c r="E365" s="725"/>
      <c r="F365" s="725"/>
      <c r="G365" s="725"/>
      <c r="H365" s="725"/>
      <c r="I365" s="726"/>
      <c r="J365" s="727"/>
      <c r="K365" s="704"/>
    </row>
    <row r="366" spans="1:11" s="325" customFormat="1" ht="15.75" thickBot="1" x14ac:dyDescent="0.3">
      <c r="A366" s="324"/>
      <c r="B366" s="80" t="s">
        <v>111</v>
      </c>
      <c r="C366" s="824"/>
      <c r="D366" s="732"/>
      <c r="E366" s="733"/>
      <c r="F366" s="733"/>
      <c r="G366" s="733"/>
      <c r="H366" s="733"/>
      <c r="I366" s="699"/>
      <c r="J366" s="734">
        <f>SUM(J337:J365)</f>
        <v>201662.07999999999</v>
      </c>
      <c r="K366" s="735">
        <v>10</v>
      </c>
    </row>
    <row r="367" spans="1:11" s="321" customFormat="1" ht="15" thickTop="1" x14ac:dyDescent="0.2">
      <c r="A367" s="319"/>
      <c r="B367" s="322"/>
      <c r="C367" s="827"/>
      <c r="D367" s="724"/>
      <c r="E367" s="725"/>
      <c r="F367" s="725"/>
      <c r="G367" s="725"/>
      <c r="H367" s="725"/>
      <c r="I367" s="726"/>
      <c r="J367" s="727"/>
      <c r="K367" s="704"/>
    </row>
    <row r="368" spans="1:11" s="321" customFormat="1" ht="16.5" customHeight="1" x14ac:dyDescent="0.2">
      <c r="A368" s="319"/>
      <c r="B368" s="320" t="s">
        <v>2433</v>
      </c>
      <c r="C368" s="827"/>
      <c r="D368" s="724"/>
      <c r="E368" s="725"/>
      <c r="F368" s="725"/>
      <c r="G368" s="725"/>
      <c r="H368" s="725"/>
      <c r="I368" s="726"/>
      <c r="J368" s="727"/>
      <c r="K368" s="704"/>
    </row>
    <row r="369" spans="1:11" s="321" customFormat="1" x14ac:dyDescent="0.2">
      <c r="A369" s="319"/>
      <c r="B369" s="322"/>
      <c r="C369" s="827"/>
      <c r="D369" s="724"/>
      <c r="E369" s="725"/>
      <c r="F369" s="725"/>
      <c r="G369" s="725"/>
      <c r="H369" s="725"/>
      <c r="I369" s="726"/>
      <c r="J369" s="727"/>
      <c r="K369" s="704"/>
    </row>
    <row r="370" spans="1:11" s="321" customFormat="1" ht="28.5" x14ac:dyDescent="0.2">
      <c r="A370" s="319"/>
      <c r="B370" s="81" t="s">
        <v>3818</v>
      </c>
      <c r="C370" s="827"/>
      <c r="D370" s="724"/>
      <c r="E370" s="725"/>
      <c r="F370" s="725"/>
      <c r="G370" s="725"/>
      <c r="H370" s="725"/>
      <c r="I370" s="726"/>
      <c r="J370" s="727"/>
      <c r="K370" s="704"/>
    </row>
    <row r="371" spans="1:11" s="321" customFormat="1" x14ac:dyDescent="0.2">
      <c r="A371" s="319"/>
      <c r="B371" s="322"/>
      <c r="C371" s="827"/>
      <c r="D371" s="724"/>
      <c r="E371" s="725"/>
      <c r="F371" s="725"/>
      <c r="G371" s="725"/>
      <c r="H371" s="725"/>
      <c r="I371" s="726"/>
      <c r="J371" s="727"/>
      <c r="K371" s="704"/>
    </row>
    <row r="372" spans="1:11" s="321" customFormat="1" x14ac:dyDescent="0.2">
      <c r="A372" s="319" t="s">
        <v>77</v>
      </c>
      <c r="B372" s="322" t="s">
        <v>2434</v>
      </c>
      <c r="C372" s="827">
        <v>120</v>
      </c>
      <c r="D372" s="724" t="s">
        <v>199</v>
      </c>
      <c r="E372" s="667">
        <v>0</v>
      </c>
      <c r="F372" s="667">
        <v>0</v>
      </c>
      <c r="G372" s="667">
        <v>0</v>
      </c>
      <c r="H372" s="667">
        <v>0</v>
      </c>
      <c r="I372" s="668">
        <f>SUM(E372:H372)</f>
        <v>0</v>
      </c>
      <c r="J372" s="765" t="s">
        <v>4090</v>
      </c>
      <c r="K372" s="670"/>
    </row>
    <row r="373" spans="1:11" s="321" customFormat="1" x14ac:dyDescent="0.2">
      <c r="A373" s="319"/>
      <c r="B373" s="322"/>
      <c r="C373" s="827"/>
      <c r="D373" s="724"/>
      <c r="E373" s="725"/>
      <c r="F373" s="725"/>
      <c r="G373" s="725"/>
      <c r="H373" s="725"/>
      <c r="I373" s="726"/>
      <c r="J373" s="727"/>
      <c r="K373" s="704"/>
    </row>
    <row r="374" spans="1:11" s="321" customFormat="1" x14ac:dyDescent="0.2">
      <c r="A374" s="319" t="str">
        <f>IF(D374&gt;0,IF(INDEX(A365:A373,MATCH(REPT("z",255),A365:A373))="H","J",IF(INDEX(A365:A373,MATCH(REPT("z",255),A365:A373))="N","P",CHAR(CODE(INDEX(A365:A373,MATCH(REPT("z",255),A365:A373)))+1))),)</f>
        <v>B</v>
      </c>
      <c r="B374" s="322" t="s">
        <v>2435</v>
      </c>
      <c r="C374" s="827">
        <v>347</v>
      </c>
      <c r="D374" s="724" t="s">
        <v>199</v>
      </c>
      <c r="E374" s="667">
        <v>0</v>
      </c>
      <c r="F374" s="667">
        <v>0</v>
      </c>
      <c r="G374" s="667">
        <v>0</v>
      </c>
      <c r="H374" s="667">
        <v>0</v>
      </c>
      <c r="I374" s="668">
        <f>SUM(E374:H374)</f>
        <v>0</v>
      </c>
      <c r="J374" s="765" t="s">
        <v>4090</v>
      </c>
      <c r="K374" s="670"/>
    </row>
    <row r="375" spans="1:11" s="321" customFormat="1" x14ac:dyDescent="0.2">
      <c r="A375" s="319"/>
      <c r="B375" s="322"/>
      <c r="C375" s="827"/>
      <c r="D375" s="724"/>
      <c r="E375" s="725"/>
      <c r="F375" s="725"/>
      <c r="G375" s="725"/>
      <c r="H375" s="725"/>
      <c r="I375" s="726"/>
      <c r="J375" s="727"/>
      <c r="K375" s="704"/>
    </row>
    <row r="376" spans="1:11" s="321" customFormat="1" x14ac:dyDescent="0.2">
      <c r="A376" s="319" t="str">
        <f>IF(D376&gt;0,IF(INDEX(A366:A375,MATCH(REPT("z",255),A366:A375))="H","J",IF(INDEX(A366:A375,MATCH(REPT("z",255),A366:A375))="N","P",CHAR(CODE(INDEX(A366:A375,MATCH(REPT("z",255),A366:A375)))+1))),)</f>
        <v>C</v>
      </c>
      <c r="B376" s="322" t="s">
        <v>2436</v>
      </c>
      <c r="C376" s="827">
        <v>119</v>
      </c>
      <c r="D376" s="724" t="s">
        <v>199</v>
      </c>
      <c r="E376" s="667">
        <v>0</v>
      </c>
      <c r="F376" s="667">
        <v>0</v>
      </c>
      <c r="G376" s="667">
        <v>0</v>
      </c>
      <c r="H376" s="667">
        <v>0</v>
      </c>
      <c r="I376" s="668">
        <f>SUM(E376:H376)</f>
        <v>0</v>
      </c>
      <c r="J376" s="765" t="s">
        <v>4090</v>
      </c>
      <c r="K376" s="670"/>
    </row>
    <row r="377" spans="1:11" s="321" customFormat="1" x14ac:dyDescent="0.2">
      <c r="A377" s="319"/>
      <c r="B377" s="322"/>
      <c r="C377" s="827"/>
      <c r="D377" s="724"/>
      <c r="E377" s="725"/>
      <c r="F377" s="725"/>
      <c r="G377" s="725"/>
      <c r="H377" s="725"/>
      <c r="I377" s="726"/>
      <c r="J377" s="727"/>
      <c r="K377" s="704"/>
    </row>
    <row r="378" spans="1:11" s="321" customFormat="1" x14ac:dyDescent="0.2">
      <c r="A378" s="319" t="str">
        <f>IF(D378&gt;0,IF(INDEX(A368:A377,MATCH(REPT("z",255),A368:A377))="H","J",IF(INDEX(A368:A377,MATCH(REPT("z",255),A368:A377))="N","P",CHAR(CODE(INDEX(A368:A377,MATCH(REPT("z",255),A368:A377)))+1))),)</f>
        <v>D</v>
      </c>
      <c r="B378" s="322" t="s">
        <v>2437</v>
      </c>
      <c r="C378" s="827">
        <v>21</v>
      </c>
      <c r="D378" s="724" t="s">
        <v>199</v>
      </c>
      <c r="E378" s="667">
        <v>0</v>
      </c>
      <c r="F378" s="667">
        <v>0</v>
      </c>
      <c r="G378" s="667">
        <v>0</v>
      </c>
      <c r="H378" s="667">
        <v>0</v>
      </c>
      <c r="I378" s="668">
        <f>SUM(E378:H378)</f>
        <v>0</v>
      </c>
      <c r="J378" s="765" t="s">
        <v>4090</v>
      </c>
      <c r="K378" s="670"/>
    </row>
    <row r="379" spans="1:11" s="321" customFormat="1" x14ac:dyDescent="0.2">
      <c r="A379" s="319"/>
      <c r="B379" s="322"/>
      <c r="C379" s="827"/>
      <c r="D379" s="724"/>
      <c r="E379" s="725"/>
      <c r="F379" s="725"/>
      <c r="G379" s="725"/>
      <c r="H379" s="725"/>
      <c r="I379" s="726"/>
      <c r="J379" s="727"/>
      <c r="K379" s="704"/>
    </row>
    <row r="380" spans="1:11" s="321" customFormat="1" x14ac:dyDescent="0.2">
      <c r="A380" s="319" t="str">
        <f>IF(D380&gt;0,IF(INDEX(A370:A379,MATCH(REPT("z",255),A370:A379))="H","J",IF(INDEX(A370:A379,MATCH(REPT("z",255),A370:A379))="N","P",CHAR(CODE(INDEX(A370:A379,MATCH(REPT("z",255),A370:A379)))+1))),)</f>
        <v>E</v>
      </c>
      <c r="B380" s="322" t="s">
        <v>2438</v>
      </c>
      <c r="C380" s="827">
        <v>2</v>
      </c>
      <c r="D380" s="724" t="s">
        <v>199</v>
      </c>
      <c r="E380" s="667">
        <v>0</v>
      </c>
      <c r="F380" s="667">
        <v>0</v>
      </c>
      <c r="G380" s="667">
        <v>0</v>
      </c>
      <c r="H380" s="667">
        <v>0</v>
      </c>
      <c r="I380" s="668">
        <f>SUM(E380:H380)</f>
        <v>0</v>
      </c>
      <c r="J380" s="765" t="s">
        <v>4090</v>
      </c>
      <c r="K380" s="670"/>
    </row>
    <row r="381" spans="1:11" s="321" customFormat="1" x14ac:dyDescent="0.2">
      <c r="A381" s="319"/>
      <c r="B381" s="328"/>
      <c r="C381" s="827"/>
      <c r="D381" s="724"/>
      <c r="E381" s="725"/>
      <c r="F381" s="725"/>
      <c r="G381" s="725"/>
      <c r="H381" s="725"/>
      <c r="I381" s="726"/>
      <c r="J381" s="727"/>
      <c r="K381" s="704"/>
    </row>
    <row r="382" spans="1:11" s="321" customFormat="1" ht="42.75" x14ac:dyDescent="0.2">
      <c r="A382" s="319"/>
      <c r="B382" s="326" t="s">
        <v>3819</v>
      </c>
      <c r="C382" s="827"/>
      <c r="D382" s="724"/>
      <c r="E382" s="725"/>
      <c r="F382" s="725"/>
      <c r="G382" s="725"/>
      <c r="H382" s="725"/>
      <c r="I382" s="726"/>
      <c r="J382" s="727"/>
      <c r="K382" s="704"/>
    </row>
    <row r="383" spans="1:11" s="321" customFormat="1" x14ac:dyDescent="0.2">
      <c r="A383" s="319"/>
      <c r="B383" s="326"/>
      <c r="C383" s="827"/>
      <c r="D383" s="724"/>
      <c r="E383" s="725"/>
      <c r="F383" s="725"/>
      <c r="G383" s="725"/>
      <c r="H383" s="725"/>
      <c r="I383" s="726"/>
      <c r="J383" s="727"/>
      <c r="K383" s="704"/>
    </row>
    <row r="384" spans="1:11" s="321" customFormat="1" x14ac:dyDescent="0.2">
      <c r="A384" s="319" t="str">
        <f>IF(D384&gt;0,IF(INDEX(A372:A383,MATCH(REPT("z",255),A372:A383))="H","J",IF(INDEX(A372:A383,MATCH(REPT("z",255),A372:A383))="N","P",CHAR(CODE(INDEX(A372:A383,MATCH(REPT("z",255),A372:A383)))+1))),)</f>
        <v>F</v>
      </c>
      <c r="B384" s="330" t="s">
        <v>2439</v>
      </c>
      <c r="C384" s="827">
        <v>30</v>
      </c>
      <c r="D384" s="724" t="s">
        <v>199</v>
      </c>
      <c r="E384" s="667">
        <v>3772.23</v>
      </c>
      <c r="F384" s="667">
        <v>6.6</v>
      </c>
      <c r="G384" s="667">
        <v>453.27</v>
      </c>
      <c r="H384" s="667">
        <v>0</v>
      </c>
      <c r="I384" s="668">
        <f>SUM(E384:H384)</f>
        <v>4232.1000000000004</v>
      </c>
      <c r="J384" s="669">
        <f>I384*C384</f>
        <v>126963</v>
      </c>
      <c r="K384" s="670"/>
    </row>
    <row r="385" spans="1:11" s="321" customFormat="1" ht="15" x14ac:dyDescent="0.2">
      <c r="A385" s="319"/>
      <c r="B385" s="320"/>
      <c r="C385" s="827"/>
      <c r="D385" s="724"/>
      <c r="E385" s="725"/>
      <c r="F385" s="725"/>
      <c r="G385" s="725"/>
      <c r="H385" s="725"/>
      <c r="I385" s="726"/>
      <c r="J385" s="727"/>
      <c r="K385" s="704"/>
    </row>
    <row r="386" spans="1:11" s="321" customFormat="1" ht="15" x14ac:dyDescent="0.2">
      <c r="A386" s="319"/>
      <c r="B386" s="320" t="s">
        <v>2440</v>
      </c>
      <c r="C386" s="827"/>
      <c r="D386" s="724"/>
      <c r="E386" s="725"/>
      <c r="F386" s="725"/>
      <c r="G386" s="725"/>
      <c r="H386" s="725"/>
      <c r="I386" s="726"/>
      <c r="J386" s="727"/>
      <c r="K386" s="704"/>
    </row>
    <row r="387" spans="1:11" s="321" customFormat="1" ht="15" x14ac:dyDescent="0.2">
      <c r="A387" s="319"/>
      <c r="B387" s="327"/>
      <c r="C387" s="827"/>
      <c r="D387" s="724"/>
      <c r="E387" s="725"/>
      <c r="F387" s="725"/>
      <c r="G387" s="725"/>
      <c r="H387" s="725"/>
      <c r="I387" s="726"/>
      <c r="J387" s="727"/>
      <c r="K387" s="704"/>
    </row>
    <row r="388" spans="1:11" s="321" customFormat="1" ht="28.5" x14ac:dyDescent="0.2">
      <c r="A388" s="319"/>
      <c r="B388" s="326" t="s">
        <v>3820</v>
      </c>
      <c r="C388" s="827"/>
      <c r="D388" s="724"/>
      <c r="E388" s="725"/>
      <c r="F388" s="725"/>
      <c r="G388" s="725"/>
      <c r="H388" s="725"/>
      <c r="I388" s="726"/>
      <c r="J388" s="727"/>
      <c r="K388" s="704"/>
    </row>
    <row r="389" spans="1:11" s="321" customFormat="1" x14ac:dyDescent="0.2">
      <c r="A389" s="319"/>
      <c r="B389" s="322"/>
      <c r="C389" s="827"/>
      <c r="D389" s="724"/>
      <c r="E389" s="725"/>
      <c r="F389" s="725"/>
      <c r="G389" s="725"/>
      <c r="H389" s="725"/>
      <c r="I389" s="726"/>
      <c r="J389" s="727"/>
      <c r="K389" s="704"/>
    </row>
    <row r="390" spans="1:11" s="321" customFormat="1" ht="28.5" x14ac:dyDescent="0.2">
      <c r="A390" s="319" t="str">
        <f>IF(D390&gt;0,IF(INDEX(A378:A389,MATCH(REPT("z",255),A378:A389))="H","J",IF(INDEX(A378:A389,MATCH(REPT("z",255),A378:A389))="N","P",CHAR(CODE(INDEX(A378:A389,MATCH(REPT("z",255),A378:A389)))+1))),)</f>
        <v>G</v>
      </c>
      <c r="B390" s="322" t="s">
        <v>3821</v>
      </c>
      <c r="C390" s="827">
        <v>5</v>
      </c>
      <c r="D390" s="724" t="s">
        <v>199</v>
      </c>
      <c r="E390" s="667">
        <v>118001.85</v>
      </c>
      <c r="F390" s="667">
        <v>242.5</v>
      </c>
      <c r="G390" s="667">
        <v>997.51</v>
      </c>
      <c r="H390" s="667">
        <v>0</v>
      </c>
      <c r="I390" s="668">
        <f>SUM(E390:H390)</f>
        <v>119241.86</v>
      </c>
      <c r="J390" s="669">
        <f>I390*C390</f>
        <v>596209.30000000005</v>
      </c>
      <c r="K390" s="670"/>
    </row>
    <row r="391" spans="1:11" s="321" customFormat="1" x14ac:dyDescent="0.2">
      <c r="A391" s="319"/>
      <c r="B391" s="322"/>
      <c r="C391" s="827"/>
      <c r="D391" s="724"/>
      <c r="E391" s="725"/>
      <c r="F391" s="725"/>
      <c r="G391" s="725"/>
      <c r="H391" s="725"/>
      <c r="I391" s="726"/>
      <c r="J391" s="727"/>
      <c r="K391" s="704"/>
    </row>
    <row r="392" spans="1:11" s="321" customFormat="1" ht="28.5" x14ac:dyDescent="0.2">
      <c r="A392" s="319" t="str">
        <f>IF(D392&gt;0,IF(INDEX(A380:A391,MATCH(REPT("z",255),A380:A391))="H","J",IF(INDEX(A380:A391,MATCH(REPT("z",255),A380:A391))="N","P",CHAR(CODE(INDEX(A380:A391,MATCH(REPT("z",255),A380:A391)))+1))),)</f>
        <v>H</v>
      </c>
      <c r="B392" s="322" t="s">
        <v>3822</v>
      </c>
      <c r="C392" s="827">
        <v>4</v>
      </c>
      <c r="D392" s="724" t="s">
        <v>199</v>
      </c>
      <c r="E392" s="667">
        <v>221492.22</v>
      </c>
      <c r="F392" s="667">
        <v>242.5</v>
      </c>
      <c r="G392" s="667">
        <v>997.51</v>
      </c>
      <c r="H392" s="667">
        <v>0</v>
      </c>
      <c r="I392" s="668">
        <f>SUM(E392:H392)</f>
        <v>222732.23</v>
      </c>
      <c r="J392" s="669">
        <f>I392*C392</f>
        <v>890928.92</v>
      </c>
      <c r="K392" s="670"/>
    </row>
    <row r="393" spans="1:11" s="321" customFormat="1" x14ac:dyDescent="0.2">
      <c r="A393" s="319"/>
      <c r="B393" s="330"/>
      <c r="C393" s="827"/>
      <c r="D393" s="724"/>
      <c r="E393" s="725"/>
      <c r="F393" s="725"/>
      <c r="G393" s="725"/>
      <c r="H393" s="725"/>
      <c r="I393" s="726"/>
      <c r="J393" s="727"/>
      <c r="K393" s="704"/>
    </row>
    <row r="394" spans="1:11" s="321" customFormat="1" x14ac:dyDescent="0.2">
      <c r="A394" s="319"/>
      <c r="B394" s="330"/>
      <c r="C394" s="827"/>
      <c r="D394" s="724"/>
      <c r="E394" s="725"/>
      <c r="F394" s="725"/>
      <c r="G394" s="725"/>
      <c r="H394" s="725"/>
      <c r="I394" s="726"/>
      <c r="J394" s="727"/>
      <c r="K394" s="704"/>
    </row>
    <row r="395" spans="1:11" s="321" customFormat="1" hidden="1" x14ac:dyDescent="0.2">
      <c r="A395" s="319"/>
      <c r="B395" s="330"/>
      <c r="C395" s="827"/>
      <c r="D395" s="724"/>
      <c r="E395" s="725"/>
      <c r="F395" s="725"/>
      <c r="G395" s="725"/>
      <c r="H395" s="725"/>
      <c r="I395" s="726"/>
      <c r="J395" s="727"/>
      <c r="K395" s="704"/>
    </row>
    <row r="396" spans="1:11" s="321" customFormat="1" hidden="1" x14ac:dyDescent="0.2">
      <c r="A396" s="319"/>
      <c r="B396" s="330"/>
      <c r="C396" s="827"/>
      <c r="D396" s="724"/>
      <c r="E396" s="725"/>
      <c r="F396" s="725"/>
      <c r="G396" s="725"/>
      <c r="H396" s="725"/>
      <c r="I396" s="726"/>
      <c r="J396" s="727"/>
      <c r="K396" s="704"/>
    </row>
    <row r="397" spans="1:11" s="321" customFormat="1" ht="22.5" customHeight="1" x14ac:dyDescent="0.2">
      <c r="A397" s="319"/>
      <c r="B397" s="330"/>
      <c r="C397" s="827"/>
      <c r="D397" s="724"/>
      <c r="E397" s="725"/>
      <c r="F397" s="725"/>
      <c r="G397" s="725"/>
      <c r="H397" s="725"/>
      <c r="I397" s="726"/>
      <c r="J397" s="727"/>
      <c r="K397" s="704"/>
    </row>
    <row r="398" spans="1:11" s="321" customFormat="1" x14ac:dyDescent="0.2">
      <c r="A398" s="319"/>
      <c r="B398" s="330"/>
      <c r="C398" s="827"/>
      <c r="D398" s="724"/>
      <c r="E398" s="725"/>
      <c r="F398" s="725"/>
      <c r="G398" s="725"/>
      <c r="H398" s="725"/>
      <c r="I398" s="726"/>
      <c r="J398" s="727"/>
      <c r="K398" s="704"/>
    </row>
    <row r="399" spans="1:11" s="325" customFormat="1" ht="15.75" thickBot="1" x14ac:dyDescent="0.3">
      <c r="A399" s="324"/>
      <c r="B399" s="80" t="s">
        <v>111</v>
      </c>
      <c r="C399" s="824"/>
      <c r="D399" s="732"/>
      <c r="E399" s="733"/>
      <c r="F399" s="733"/>
      <c r="G399" s="733"/>
      <c r="H399" s="733"/>
      <c r="I399" s="699"/>
      <c r="J399" s="734">
        <f>SUM(J370:J398)</f>
        <v>1614101.22</v>
      </c>
      <c r="K399" s="735">
        <v>11</v>
      </c>
    </row>
    <row r="400" spans="1:11" s="321" customFormat="1" ht="15" thickTop="1" x14ac:dyDescent="0.2">
      <c r="A400" s="319"/>
      <c r="B400" s="330"/>
      <c r="C400" s="827"/>
      <c r="D400" s="724"/>
      <c r="E400" s="725"/>
      <c r="F400" s="725"/>
      <c r="G400" s="725"/>
      <c r="H400" s="725"/>
      <c r="I400" s="726"/>
      <c r="J400" s="727"/>
      <c r="K400" s="704"/>
    </row>
    <row r="401" spans="1:11" s="321" customFormat="1" ht="15" x14ac:dyDescent="0.2">
      <c r="A401" s="319"/>
      <c r="B401" s="320" t="s">
        <v>2441</v>
      </c>
      <c r="C401" s="827"/>
      <c r="D401" s="724"/>
      <c r="E401" s="725"/>
      <c r="F401" s="725"/>
      <c r="G401" s="725"/>
      <c r="H401" s="725"/>
      <c r="I401" s="726"/>
      <c r="J401" s="727"/>
      <c r="K401" s="704"/>
    </row>
    <row r="402" spans="1:11" s="321" customFormat="1" x14ac:dyDescent="0.2">
      <c r="A402" s="319"/>
      <c r="B402" s="322"/>
      <c r="C402" s="827"/>
      <c r="D402" s="724"/>
      <c r="E402" s="725"/>
      <c r="F402" s="725"/>
      <c r="G402" s="725"/>
      <c r="H402" s="725"/>
      <c r="I402" s="726"/>
      <c r="J402" s="727"/>
      <c r="K402" s="704"/>
    </row>
    <row r="403" spans="1:11" s="321" customFormat="1" x14ac:dyDescent="0.2">
      <c r="A403" s="319"/>
      <c r="B403" s="81" t="s">
        <v>2426</v>
      </c>
      <c r="C403" s="827"/>
      <c r="D403" s="724"/>
      <c r="E403" s="725"/>
      <c r="F403" s="725"/>
      <c r="G403" s="725"/>
      <c r="H403" s="725"/>
      <c r="I403" s="726"/>
      <c r="J403" s="727"/>
      <c r="K403" s="704"/>
    </row>
    <row r="404" spans="1:11" s="321" customFormat="1" x14ac:dyDescent="0.2">
      <c r="A404" s="319"/>
      <c r="B404" s="322"/>
      <c r="C404" s="827"/>
      <c r="D404" s="724"/>
      <c r="E404" s="725"/>
      <c r="F404" s="725"/>
      <c r="G404" s="725"/>
      <c r="H404" s="725"/>
      <c r="I404" s="726"/>
      <c r="J404" s="727"/>
      <c r="K404" s="704"/>
    </row>
    <row r="405" spans="1:11" s="321" customFormat="1" ht="28.5" x14ac:dyDescent="0.2">
      <c r="A405" s="319"/>
      <c r="B405" s="326" t="s">
        <v>3823</v>
      </c>
      <c r="C405" s="827"/>
      <c r="D405" s="724"/>
      <c r="E405" s="725"/>
      <c r="F405" s="725"/>
      <c r="G405" s="725"/>
      <c r="H405" s="725"/>
      <c r="I405" s="726"/>
      <c r="J405" s="727"/>
      <c r="K405" s="704"/>
    </row>
    <row r="406" spans="1:11" s="321" customFormat="1" x14ac:dyDescent="0.2">
      <c r="A406" s="319"/>
      <c r="B406" s="322"/>
      <c r="C406" s="827"/>
      <c r="D406" s="724"/>
      <c r="E406" s="725"/>
      <c r="F406" s="725"/>
      <c r="G406" s="725"/>
      <c r="H406" s="725"/>
      <c r="I406" s="726"/>
      <c r="J406" s="727"/>
      <c r="K406" s="704"/>
    </row>
    <row r="407" spans="1:11" s="321" customFormat="1" x14ac:dyDescent="0.2">
      <c r="A407" s="319" t="s">
        <v>77</v>
      </c>
      <c r="B407" s="322" t="s">
        <v>2442</v>
      </c>
      <c r="C407" s="827">
        <v>1</v>
      </c>
      <c r="D407" s="724" t="s">
        <v>199</v>
      </c>
      <c r="E407" s="667">
        <v>86189.53</v>
      </c>
      <c r="F407" s="667">
        <v>727.51</v>
      </c>
      <c r="G407" s="667">
        <v>9632.8700000000008</v>
      </c>
      <c r="H407" s="667">
        <v>0</v>
      </c>
      <c r="I407" s="668">
        <f>SUM(E407:H407)</f>
        <v>96549.91</v>
      </c>
      <c r="J407" s="669">
        <f>I407*C407</f>
        <v>96549.91</v>
      </c>
      <c r="K407" s="670"/>
    </row>
    <row r="408" spans="1:11" s="321" customFormat="1" x14ac:dyDescent="0.2">
      <c r="A408" s="319"/>
      <c r="B408" s="322"/>
      <c r="C408" s="827"/>
      <c r="D408" s="724"/>
      <c r="E408" s="725"/>
      <c r="F408" s="725"/>
      <c r="G408" s="725"/>
      <c r="H408" s="725"/>
      <c r="I408" s="726"/>
      <c r="J408" s="727"/>
      <c r="K408" s="704"/>
    </row>
    <row r="409" spans="1:11" s="321" customFormat="1" x14ac:dyDescent="0.2">
      <c r="A409" s="319" t="str">
        <f>IF(D409&gt;0,IF(INDEX(A393:A408,MATCH(REPT("z",255),A393:A408))="H","J",IF(INDEX(A393:A408,MATCH(REPT("z",255),A393:A408))="N","P",CHAR(CODE(INDEX(A393:A408,MATCH(REPT("z",255),A393:A408)))+1))),)</f>
        <v>B</v>
      </c>
      <c r="B409" s="322" t="s">
        <v>2443</v>
      </c>
      <c r="C409" s="827">
        <v>1</v>
      </c>
      <c r="D409" s="724" t="s">
        <v>199</v>
      </c>
      <c r="E409" s="667">
        <v>86189.53</v>
      </c>
      <c r="F409" s="667">
        <v>727.51</v>
      </c>
      <c r="G409" s="667">
        <v>9632.8700000000008</v>
      </c>
      <c r="H409" s="667">
        <v>0</v>
      </c>
      <c r="I409" s="668">
        <f>SUM(E409:H409)</f>
        <v>96549.91</v>
      </c>
      <c r="J409" s="669">
        <f>I409*C409</f>
        <v>96549.91</v>
      </c>
      <c r="K409" s="670"/>
    </row>
    <row r="410" spans="1:11" s="321" customFormat="1" x14ac:dyDescent="0.2">
      <c r="A410" s="319"/>
      <c r="B410" s="322"/>
      <c r="C410" s="827"/>
      <c r="D410" s="724"/>
      <c r="E410" s="725"/>
      <c r="F410" s="725"/>
      <c r="G410" s="725"/>
      <c r="H410" s="725"/>
      <c r="I410" s="726"/>
      <c r="J410" s="727"/>
      <c r="K410" s="704"/>
    </row>
    <row r="411" spans="1:11" s="321" customFormat="1" x14ac:dyDescent="0.2">
      <c r="A411" s="319" t="str">
        <f>IF(D411&gt;0,IF(INDEX(A399:A410,MATCH(REPT("z",255),A399:A410))="H","J",IF(INDEX(A399:A410,MATCH(REPT("z",255),A399:A410))="N","P",CHAR(CODE(INDEX(A399:A410,MATCH(REPT("z",255),A399:A410)))+1))),)</f>
        <v>C</v>
      </c>
      <c r="B411" s="322" t="s">
        <v>2444</v>
      </c>
      <c r="C411" s="827">
        <v>1</v>
      </c>
      <c r="D411" s="724" t="s">
        <v>199</v>
      </c>
      <c r="E411" s="667">
        <v>86189.53</v>
      </c>
      <c r="F411" s="667">
        <v>727.51</v>
      </c>
      <c r="G411" s="667">
        <v>9632.8700000000008</v>
      </c>
      <c r="H411" s="667">
        <v>0</v>
      </c>
      <c r="I411" s="668">
        <f>SUM(E411:H411)</f>
        <v>96549.91</v>
      </c>
      <c r="J411" s="669">
        <f>I411*C411</f>
        <v>96549.91</v>
      </c>
      <c r="K411" s="670"/>
    </row>
    <row r="412" spans="1:11" s="321" customFormat="1" x14ac:dyDescent="0.2">
      <c r="A412" s="319"/>
      <c r="B412" s="322"/>
      <c r="C412" s="827"/>
      <c r="D412" s="724"/>
      <c r="E412" s="725"/>
      <c r="F412" s="725"/>
      <c r="G412" s="725"/>
      <c r="H412" s="725"/>
      <c r="I412" s="726"/>
      <c r="J412" s="727"/>
      <c r="K412" s="704"/>
    </row>
    <row r="413" spans="1:11" s="321" customFormat="1" x14ac:dyDescent="0.2">
      <c r="A413" s="319" t="str">
        <f>IF(D413&gt;0,IF(INDEX(A401:A412,MATCH(REPT("z",255),A401:A412))="H","J",IF(INDEX(A401:A412,MATCH(REPT("z",255),A401:A412))="N","P",CHAR(CODE(INDEX(A401:A412,MATCH(REPT("z",255),A401:A412)))+1))),)</f>
        <v>D</v>
      </c>
      <c r="B413" s="322" t="s">
        <v>2445</v>
      </c>
      <c r="C413" s="827">
        <v>1</v>
      </c>
      <c r="D413" s="724" t="s">
        <v>199</v>
      </c>
      <c r="E413" s="667">
        <v>86189.53</v>
      </c>
      <c r="F413" s="667">
        <v>727.51</v>
      </c>
      <c r="G413" s="667">
        <v>9632.8700000000008</v>
      </c>
      <c r="H413" s="667">
        <v>0</v>
      </c>
      <c r="I413" s="668">
        <f>SUM(E413:H413)</f>
        <v>96549.91</v>
      </c>
      <c r="J413" s="669">
        <f>I413*C413</f>
        <v>96549.91</v>
      </c>
      <c r="K413" s="670"/>
    </row>
    <row r="414" spans="1:11" s="321" customFormat="1" x14ac:dyDescent="0.2">
      <c r="A414" s="319"/>
      <c r="B414" s="322"/>
      <c r="C414" s="827"/>
      <c r="D414" s="724"/>
      <c r="E414" s="725"/>
      <c r="F414" s="725"/>
      <c r="G414" s="725"/>
      <c r="H414" s="725"/>
      <c r="I414" s="726"/>
      <c r="J414" s="727"/>
      <c r="K414" s="704"/>
    </row>
    <row r="415" spans="1:11" s="321" customFormat="1" x14ac:dyDescent="0.2">
      <c r="A415" s="319" t="str">
        <f>IF(D415&gt;0,IF(INDEX(A403:A414,MATCH(REPT("z",255),A403:A414))="H","J",IF(INDEX(A403:A414,MATCH(REPT("z",255),A403:A414))="N","P",CHAR(CODE(INDEX(A403:A414,MATCH(REPT("z",255),A403:A414)))+1))),)</f>
        <v>E</v>
      </c>
      <c r="B415" s="322" t="s">
        <v>2446</v>
      </c>
      <c r="C415" s="827">
        <v>1</v>
      </c>
      <c r="D415" s="724" t="s">
        <v>199</v>
      </c>
      <c r="E415" s="667">
        <v>86189.53</v>
      </c>
      <c r="F415" s="667">
        <v>727.51</v>
      </c>
      <c r="G415" s="667">
        <v>9632.8700000000008</v>
      </c>
      <c r="H415" s="667">
        <v>0</v>
      </c>
      <c r="I415" s="668">
        <f>SUM(E415:H415)</f>
        <v>96549.91</v>
      </c>
      <c r="J415" s="669">
        <f>I415*C415</f>
        <v>96549.91</v>
      </c>
      <c r="K415" s="670"/>
    </row>
    <row r="416" spans="1:11" s="321" customFormat="1" x14ac:dyDescent="0.2">
      <c r="A416" s="319"/>
      <c r="B416" s="322"/>
      <c r="C416" s="827"/>
      <c r="D416" s="724"/>
      <c r="E416" s="725"/>
      <c r="F416" s="725"/>
      <c r="G416" s="725"/>
      <c r="H416" s="725"/>
      <c r="I416" s="726"/>
      <c r="J416" s="727"/>
      <c r="K416" s="704"/>
    </row>
    <row r="417" spans="1:11" s="321" customFormat="1" x14ac:dyDescent="0.2">
      <c r="A417" s="319" t="str">
        <f>IF(D417&gt;0,IF(INDEX(A405:A416,MATCH(REPT("z",255),A405:A416))="H","J",IF(INDEX(A405:A416,MATCH(REPT("z",255),A405:A416))="N","P",CHAR(CODE(INDEX(A405:A416,MATCH(REPT("z",255),A405:A416)))+1))),)</f>
        <v>F</v>
      </c>
      <c r="B417" s="322" t="s">
        <v>2447</v>
      </c>
      <c r="C417" s="827">
        <v>1</v>
      </c>
      <c r="D417" s="724" t="s">
        <v>199</v>
      </c>
      <c r="E417" s="667">
        <v>86189.53</v>
      </c>
      <c r="F417" s="667">
        <v>727.51</v>
      </c>
      <c r="G417" s="667">
        <v>9632.8700000000008</v>
      </c>
      <c r="H417" s="667">
        <v>0</v>
      </c>
      <c r="I417" s="668">
        <f>SUM(E417:H417)</f>
        <v>96549.91</v>
      </c>
      <c r="J417" s="669">
        <f>I417*C417</f>
        <v>96549.91</v>
      </c>
      <c r="K417" s="670"/>
    </row>
    <row r="418" spans="1:11" s="321" customFormat="1" x14ac:dyDescent="0.2">
      <c r="A418" s="319"/>
      <c r="B418" s="322"/>
      <c r="C418" s="827"/>
      <c r="D418" s="724"/>
      <c r="E418" s="725"/>
      <c r="F418" s="725"/>
      <c r="G418" s="725"/>
      <c r="H418" s="725"/>
      <c r="I418" s="726"/>
      <c r="J418" s="727"/>
      <c r="K418" s="704"/>
    </row>
    <row r="419" spans="1:11" s="321" customFormat="1" x14ac:dyDescent="0.2">
      <c r="A419" s="319" t="str">
        <f>IF(D419&gt;0,IF(INDEX(A407:A418,MATCH(REPT("z",255),A407:A418))="H","J",IF(INDEX(A407:A418,MATCH(REPT("z",255),A407:A418))="N","P",CHAR(CODE(INDEX(A407:A418,MATCH(REPT("z",255),A407:A418)))+1))),)</f>
        <v>G</v>
      </c>
      <c r="B419" s="322" t="s">
        <v>2448</v>
      </c>
      <c r="C419" s="827">
        <v>1</v>
      </c>
      <c r="D419" s="724" t="s">
        <v>199</v>
      </c>
      <c r="E419" s="667">
        <v>86189.53</v>
      </c>
      <c r="F419" s="667">
        <v>727.51</v>
      </c>
      <c r="G419" s="667">
        <v>9632.8700000000008</v>
      </c>
      <c r="H419" s="667">
        <v>0</v>
      </c>
      <c r="I419" s="668">
        <f>SUM(E419:H419)</f>
        <v>96549.91</v>
      </c>
      <c r="J419" s="669">
        <f>I419*C419</f>
        <v>96549.91</v>
      </c>
      <c r="K419" s="670"/>
    </row>
    <row r="420" spans="1:11" s="321" customFormat="1" x14ac:dyDescent="0.2">
      <c r="A420" s="319"/>
      <c r="B420" s="322"/>
      <c r="C420" s="827"/>
      <c r="D420" s="724"/>
      <c r="E420" s="725"/>
      <c r="F420" s="725"/>
      <c r="G420" s="725"/>
      <c r="H420" s="725"/>
      <c r="I420" s="726"/>
      <c r="J420" s="727"/>
      <c r="K420" s="704"/>
    </row>
    <row r="421" spans="1:11" s="321" customFormat="1" x14ac:dyDescent="0.2">
      <c r="A421" s="319" t="str">
        <f>IF(D421&gt;0,IF(INDEX(A409:A420,MATCH(REPT("z",255),A409:A420))="H","J",IF(INDEX(A409:A420,MATCH(REPT("z",255),A409:A420))="N","P",CHAR(CODE(INDEX(A409:A420,MATCH(REPT("z",255),A409:A420)))+1))),)</f>
        <v>H</v>
      </c>
      <c r="B421" s="322" t="s">
        <v>2449</v>
      </c>
      <c r="C421" s="827">
        <v>1</v>
      </c>
      <c r="D421" s="724" t="s">
        <v>199</v>
      </c>
      <c r="E421" s="667">
        <v>86189.53</v>
      </c>
      <c r="F421" s="667">
        <v>727.51</v>
      </c>
      <c r="G421" s="667">
        <v>9632.8700000000008</v>
      </c>
      <c r="H421" s="667">
        <v>0</v>
      </c>
      <c r="I421" s="668">
        <f>SUM(E421:H421)</f>
        <v>96549.91</v>
      </c>
      <c r="J421" s="669">
        <f>I421*C421</f>
        <v>96549.91</v>
      </c>
      <c r="K421" s="670"/>
    </row>
    <row r="422" spans="1:11" s="321" customFormat="1" x14ac:dyDescent="0.2">
      <c r="A422" s="319"/>
      <c r="B422" s="322"/>
      <c r="C422" s="827"/>
      <c r="D422" s="724"/>
      <c r="E422" s="725"/>
      <c r="F422" s="725"/>
      <c r="G422" s="725"/>
      <c r="H422" s="725"/>
      <c r="I422" s="726"/>
      <c r="J422" s="727"/>
      <c r="K422" s="704"/>
    </row>
    <row r="423" spans="1:11" s="321" customFormat="1" x14ac:dyDescent="0.2">
      <c r="A423" s="319"/>
      <c r="B423" s="322"/>
      <c r="C423" s="827"/>
      <c r="D423" s="724"/>
      <c r="E423" s="725"/>
      <c r="F423" s="725"/>
      <c r="G423" s="725"/>
      <c r="H423" s="725"/>
      <c r="I423" s="726"/>
      <c r="J423" s="727"/>
      <c r="K423" s="704"/>
    </row>
    <row r="424" spans="1:11" s="321" customFormat="1" x14ac:dyDescent="0.2">
      <c r="A424" s="319"/>
      <c r="B424" s="322"/>
      <c r="C424" s="827"/>
      <c r="D424" s="724"/>
      <c r="E424" s="725"/>
      <c r="F424" s="725"/>
      <c r="G424" s="725"/>
      <c r="H424" s="725"/>
      <c r="I424" s="726"/>
      <c r="J424" s="727"/>
      <c r="K424" s="704"/>
    </row>
    <row r="425" spans="1:11" s="321" customFormat="1" x14ac:dyDescent="0.2">
      <c r="A425" s="319"/>
      <c r="B425" s="322"/>
      <c r="C425" s="827"/>
      <c r="D425" s="724"/>
      <c r="E425" s="725"/>
      <c r="F425" s="725"/>
      <c r="G425" s="725"/>
      <c r="H425" s="725"/>
      <c r="I425" s="726"/>
      <c r="J425" s="727"/>
      <c r="K425" s="704"/>
    </row>
    <row r="426" spans="1:11" s="321" customFormat="1" x14ac:dyDescent="0.2">
      <c r="A426" s="319"/>
      <c r="B426" s="322"/>
      <c r="C426" s="827"/>
      <c r="D426" s="724"/>
      <c r="E426" s="725"/>
      <c r="F426" s="725"/>
      <c r="G426" s="725"/>
      <c r="H426" s="725"/>
      <c r="I426" s="726"/>
      <c r="J426" s="727"/>
      <c r="K426" s="704"/>
    </row>
    <row r="427" spans="1:11" s="321" customFormat="1" x14ac:dyDescent="0.2">
      <c r="A427" s="319"/>
      <c r="B427" s="322"/>
      <c r="C427" s="827"/>
      <c r="D427" s="724"/>
      <c r="E427" s="725"/>
      <c r="F427" s="725"/>
      <c r="G427" s="725"/>
      <c r="H427" s="725"/>
      <c r="I427" s="726"/>
      <c r="J427" s="727"/>
      <c r="K427" s="704"/>
    </row>
    <row r="428" spans="1:11" s="321" customFormat="1" x14ac:dyDescent="0.2">
      <c r="A428" s="319"/>
      <c r="B428" s="322"/>
      <c r="C428" s="827"/>
      <c r="D428" s="724"/>
      <c r="E428" s="725"/>
      <c r="F428" s="725"/>
      <c r="G428" s="725"/>
      <c r="H428" s="725"/>
      <c r="I428" s="726"/>
      <c r="J428" s="727"/>
      <c r="K428" s="704"/>
    </row>
    <row r="429" spans="1:11" s="321" customFormat="1" x14ac:dyDescent="0.2">
      <c r="A429" s="319"/>
      <c r="B429" s="322"/>
      <c r="C429" s="827"/>
      <c r="D429" s="724"/>
      <c r="E429" s="725"/>
      <c r="F429" s="725"/>
      <c r="G429" s="725"/>
      <c r="H429" s="725"/>
      <c r="I429" s="726"/>
      <c r="J429" s="727"/>
      <c r="K429" s="704"/>
    </row>
    <row r="430" spans="1:11" s="321" customFormat="1" x14ac:dyDescent="0.2">
      <c r="A430" s="319"/>
      <c r="B430" s="322"/>
      <c r="C430" s="827"/>
      <c r="D430" s="724"/>
      <c r="E430" s="725"/>
      <c r="F430" s="725"/>
      <c r="G430" s="725"/>
      <c r="H430" s="725"/>
      <c r="I430" s="726"/>
      <c r="J430" s="727"/>
      <c r="K430" s="704"/>
    </row>
    <row r="431" spans="1:11" s="321" customFormat="1" x14ac:dyDescent="0.2">
      <c r="A431" s="319"/>
      <c r="B431" s="322"/>
      <c r="C431" s="827"/>
      <c r="D431" s="724"/>
      <c r="E431" s="725"/>
      <c r="F431" s="725"/>
      <c r="G431" s="725"/>
      <c r="H431" s="725"/>
      <c r="I431" s="726"/>
      <c r="J431" s="727"/>
      <c r="K431" s="704"/>
    </row>
    <row r="432" spans="1:11" s="321" customFormat="1" ht="27.75" customHeight="1" x14ac:dyDescent="0.2">
      <c r="A432" s="319"/>
      <c r="B432" s="322"/>
      <c r="C432" s="827"/>
      <c r="D432" s="724"/>
      <c r="E432" s="725"/>
      <c r="F432" s="725"/>
      <c r="G432" s="725"/>
      <c r="H432" s="725"/>
      <c r="I432" s="726"/>
      <c r="J432" s="727"/>
      <c r="K432" s="704"/>
    </row>
    <row r="433" spans="1:11" s="321" customFormat="1" hidden="1" x14ac:dyDescent="0.2">
      <c r="A433" s="319"/>
      <c r="B433" s="322"/>
      <c r="C433" s="827"/>
      <c r="D433" s="724"/>
      <c r="E433" s="725"/>
      <c r="F433" s="725"/>
      <c r="G433" s="725"/>
      <c r="H433" s="725"/>
      <c r="I433" s="726"/>
      <c r="J433" s="727"/>
      <c r="K433" s="704"/>
    </row>
    <row r="434" spans="1:11" s="321" customFormat="1" hidden="1" x14ac:dyDescent="0.2">
      <c r="A434" s="319"/>
      <c r="B434" s="322"/>
      <c r="C434" s="827"/>
      <c r="D434" s="724"/>
      <c r="E434" s="725"/>
      <c r="F434" s="725"/>
      <c r="G434" s="725"/>
      <c r="H434" s="725"/>
      <c r="I434" s="726"/>
      <c r="J434" s="727"/>
      <c r="K434" s="704"/>
    </row>
    <row r="435" spans="1:11" s="321" customFormat="1" x14ac:dyDescent="0.2">
      <c r="A435" s="319"/>
      <c r="B435" s="322"/>
      <c r="C435" s="827"/>
      <c r="D435" s="724"/>
      <c r="E435" s="725"/>
      <c r="F435" s="725"/>
      <c r="G435" s="725"/>
      <c r="H435" s="725"/>
      <c r="I435" s="726"/>
      <c r="J435" s="727"/>
      <c r="K435" s="704"/>
    </row>
    <row r="436" spans="1:11" s="321" customFormat="1" x14ac:dyDescent="0.2">
      <c r="A436" s="319"/>
      <c r="B436" s="322"/>
      <c r="C436" s="827"/>
      <c r="D436" s="724"/>
      <c r="E436" s="725"/>
      <c r="F436" s="725"/>
      <c r="G436" s="725"/>
      <c r="H436" s="725"/>
      <c r="I436" s="726"/>
      <c r="J436" s="727"/>
      <c r="K436" s="704"/>
    </row>
    <row r="437" spans="1:11" s="325" customFormat="1" ht="15.75" thickBot="1" x14ac:dyDescent="0.3">
      <c r="A437" s="324"/>
      <c r="B437" s="80" t="s">
        <v>111</v>
      </c>
      <c r="C437" s="824"/>
      <c r="D437" s="732"/>
      <c r="E437" s="733"/>
      <c r="F437" s="733"/>
      <c r="G437" s="733"/>
      <c r="H437" s="733"/>
      <c r="I437" s="699"/>
      <c r="J437" s="734">
        <f>SUM(J407:J436)</f>
        <v>772399.28</v>
      </c>
      <c r="K437" s="735">
        <v>12</v>
      </c>
    </row>
    <row r="438" spans="1:11" s="321" customFormat="1" ht="15" thickTop="1" x14ac:dyDescent="0.2">
      <c r="A438" s="319"/>
      <c r="B438" s="322"/>
      <c r="C438" s="827"/>
      <c r="D438" s="724"/>
      <c r="E438" s="725"/>
      <c r="F438" s="725"/>
      <c r="G438" s="725"/>
      <c r="H438" s="725"/>
      <c r="I438" s="726"/>
      <c r="J438" s="727"/>
      <c r="K438" s="704"/>
    </row>
    <row r="439" spans="1:11" s="321" customFormat="1" ht="15" x14ac:dyDescent="0.2">
      <c r="A439" s="319"/>
      <c r="B439" s="320" t="s">
        <v>2450</v>
      </c>
      <c r="C439" s="827"/>
      <c r="D439" s="724"/>
      <c r="E439" s="725"/>
      <c r="F439" s="725"/>
      <c r="G439" s="725"/>
      <c r="H439" s="725"/>
      <c r="I439" s="726"/>
      <c r="J439" s="727"/>
      <c r="K439" s="704"/>
    </row>
    <row r="440" spans="1:11" s="321" customFormat="1" x14ac:dyDescent="0.2">
      <c r="A440" s="319"/>
      <c r="B440" s="322"/>
      <c r="C440" s="827"/>
      <c r="D440" s="724"/>
      <c r="E440" s="725"/>
      <c r="F440" s="725"/>
      <c r="G440" s="725"/>
      <c r="H440" s="725"/>
      <c r="I440" s="726"/>
      <c r="J440" s="727"/>
      <c r="K440" s="704"/>
    </row>
    <row r="441" spans="1:11" s="321" customFormat="1" x14ac:dyDescent="0.2">
      <c r="A441" s="319"/>
      <c r="B441" s="81" t="s">
        <v>2451</v>
      </c>
      <c r="C441" s="827"/>
      <c r="D441" s="724"/>
      <c r="E441" s="725"/>
      <c r="F441" s="725"/>
      <c r="G441" s="725"/>
      <c r="H441" s="725"/>
      <c r="I441" s="726"/>
      <c r="J441" s="727"/>
      <c r="K441" s="704"/>
    </row>
    <row r="442" spans="1:11" s="321" customFormat="1" x14ac:dyDescent="0.2">
      <c r="A442" s="319"/>
      <c r="B442" s="322"/>
      <c r="C442" s="827"/>
      <c r="D442" s="724"/>
      <c r="E442" s="725"/>
      <c r="F442" s="725"/>
      <c r="G442" s="725"/>
      <c r="H442" s="725"/>
      <c r="I442" s="726"/>
      <c r="J442" s="727"/>
      <c r="K442" s="704"/>
    </row>
    <row r="443" spans="1:11" s="321" customFormat="1" ht="28.5" x14ac:dyDescent="0.2">
      <c r="A443" s="319"/>
      <c r="B443" s="81" t="s">
        <v>3824</v>
      </c>
      <c r="C443" s="827"/>
      <c r="D443" s="724"/>
      <c r="E443" s="725"/>
      <c r="F443" s="725"/>
      <c r="G443" s="725"/>
      <c r="H443" s="725"/>
      <c r="I443" s="726"/>
      <c r="J443" s="727"/>
      <c r="K443" s="704"/>
    </row>
    <row r="444" spans="1:11" s="321" customFormat="1" x14ac:dyDescent="0.2">
      <c r="A444" s="319"/>
      <c r="B444" s="322"/>
      <c r="C444" s="827"/>
      <c r="D444" s="724"/>
      <c r="E444" s="725"/>
      <c r="F444" s="725"/>
      <c r="G444" s="725"/>
      <c r="H444" s="725"/>
      <c r="I444" s="726"/>
      <c r="J444" s="727"/>
      <c r="K444" s="704"/>
    </row>
    <row r="445" spans="1:11" s="331" customFormat="1" ht="29.25" customHeight="1" x14ac:dyDescent="0.2">
      <c r="A445" s="319" t="s">
        <v>77</v>
      </c>
      <c r="B445" s="38" t="s">
        <v>2452</v>
      </c>
      <c r="C445" s="827">
        <v>1</v>
      </c>
      <c r="D445" s="724" t="s">
        <v>199</v>
      </c>
      <c r="E445" s="667">
        <v>354789.36</v>
      </c>
      <c r="F445" s="667">
        <v>13.22</v>
      </c>
      <c r="G445" s="667">
        <v>9065.44</v>
      </c>
      <c r="H445" s="667">
        <v>0</v>
      </c>
      <c r="I445" s="668">
        <f>SUM(E445:H445)</f>
        <v>363868.02</v>
      </c>
      <c r="J445" s="669">
        <f>I445*C445</f>
        <v>363868.02</v>
      </c>
      <c r="K445" s="670"/>
    </row>
    <row r="446" spans="1:11" s="331" customFormat="1" x14ac:dyDescent="0.2">
      <c r="A446" s="319"/>
      <c r="B446" s="38"/>
      <c r="C446" s="827"/>
      <c r="D446" s="724"/>
      <c r="E446" s="725"/>
      <c r="F446" s="725"/>
      <c r="G446" s="725"/>
      <c r="H446" s="725"/>
      <c r="I446" s="726"/>
      <c r="J446" s="727"/>
      <c r="K446" s="670"/>
    </row>
    <row r="447" spans="1:11" s="331" customFormat="1" ht="28.5" customHeight="1" x14ac:dyDescent="0.2">
      <c r="A447" s="319" t="str">
        <f>IF(D447&gt;0,IF(INDEX(A434:A446,MATCH(REPT("z",255),A434:A446))="H","J",IF(INDEX(A434:A446,MATCH(REPT("z",255),A434:A446))="N","P",CHAR(CODE(INDEX(A434:A446,MATCH(REPT("z",255),A434:A446)))+1))),)</f>
        <v>B</v>
      </c>
      <c r="B447" s="38" t="s">
        <v>2453</v>
      </c>
      <c r="C447" s="827">
        <v>1</v>
      </c>
      <c r="D447" s="724" t="s">
        <v>199</v>
      </c>
      <c r="E447" s="667">
        <v>354789.36</v>
      </c>
      <c r="F447" s="667">
        <v>13.22</v>
      </c>
      <c r="G447" s="667">
        <v>9065.44</v>
      </c>
      <c r="H447" s="667">
        <v>0</v>
      </c>
      <c r="I447" s="668">
        <f>SUM(E447:H447)</f>
        <v>363868.02</v>
      </c>
      <c r="J447" s="669">
        <f>I447*C447</f>
        <v>363868.02</v>
      </c>
      <c r="K447" s="670"/>
    </row>
    <row r="448" spans="1:11" s="331" customFormat="1" x14ac:dyDescent="0.2">
      <c r="A448" s="319"/>
      <c r="B448" s="81"/>
      <c r="C448" s="827"/>
      <c r="D448" s="724"/>
      <c r="E448" s="725"/>
      <c r="F448" s="725"/>
      <c r="G448" s="725"/>
      <c r="H448" s="725"/>
      <c r="I448" s="726"/>
      <c r="J448" s="727"/>
      <c r="K448" s="670"/>
    </row>
    <row r="449" spans="1:11" s="331" customFormat="1" ht="30.75" customHeight="1" x14ac:dyDescent="0.2">
      <c r="A449" s="319" t="str">
        <f>IF(D449&gt;0,IF(INDEX(A437:A448,MATCH(REPT("z",255),A437:A448))="H","J",IF(INDEX(A437:A448,MATCH(REPT("z",255),A437:A448))="N","P",CHAR(CODE(INDEX(A437:A448,MATCH(REPT("z",255),A437:A448)))+1))),)</f>
        <v>C</v>
      </c>
      <c r="B449" s="38" t="s">
        <v>2454</v>
      </c>
      <c r="C449" s="827">
        <v>1</v>
      </c>
      <c r="D449" s="724" t="s">
        <v>199</v>
      </c>
      <c r="E449" s="667">
        <v>308039.94</v>
      </c>
      <c r="F449" s="667">
        <v>13.22</v>
      </c>
      <c r="G449" s="667">
        <v>6799.08</v>
      </c>
      <c r="H449" s="667">
        <v>0</v>
      </c>
      <c r="I449" s="668">
        <f>SUM(E449:H449)</f>
        <v>314852.24</v>
      </c>
      <c r="J449" s="669">
        <f>I449*C449</f>
        <v>314852.24</v>
      </c>
      <c r="K449" s="670"/>
    </row>
    <row r="450" spans="1:11" s="331" customFormat="1" x14ac:dyDescent="0.2">
      <c r="A450" s="319"/>
      <c r="B450" s="81"/>
      <c r="C450" s="827"/>
      <c r="D450" s="724"/>
      <c r="E450" s="725"/>
      <c r="F450" s="725"/>
      <c r="G450" s="725"/>
      <c r="H450" s="725"/>
      <c r="I450" s="726"/>
      <c r="J450" s="727"/>
      <c r="K450" s="670"/>
    </row>
    <row r="451" spans="1:11" s="332" customFormat="1" ht="27.75" customHeight="1" x14ac:dyDescent="0.2">
      <c r="A451" s="319" t="str">
        <f>IF(D451&gt;0,IF(INDEX(A439:A450,MATCH(REPT("z",255),A439:A450))="H","J",IF(INDEX(A439:A450,MATCH(REPT("z",255),A439:A450))="N","P",CHAR(CODE(INDEX(A439:A450,MATCH(REPT("z",255),A439:A450)))+1))),)</f>
        <v>D</v>
      </c>
      <c r="B451" s="38" t="s">
        <v>2455</v>
      </c>
      <c r="C451" s="827">
        <v>1</v>
      </c>
      <c r="D451" s="724" t="s">
        <v>199</v>
      </c>
      <c r="E451" s="667">
        <v>123845.32</v>
      </c>
      <c r="F451" s="667">
        <v>13.22</v>
      </c>
      <c r="G451" s="667">
        <v>4532.72</v>
      </c>
      <c r="H451" s="667">
        <v>0</v>
      </c>
      <c r="I451" s="668">
        <f>SUM(E451:H451)</f>
        <v>128391.26</v>
      </c>
      <c r="J451" s="669">
        <f>I451*C451</f>
        <v>128391.26</v>
      </c>
      <c r="K451" s="670"/>
    </row>
    <row r="452" spans="1:11" s="332" customFormat="1" x14ac:dyDescent="0.2">
      <c r="A452" s="319"/>
      <c r="B452" s="38"/>
      <c r="C452" s="827"/>
      <c r="D452" s="724"/>
      <c r="E452" s="725"/>
      <c r="F452" s="725"/>
      <c r="G452" s="725"/>
      <c r="H452" s="725"/>
      <c r="I452" s="726"/>
      <c r="J452" s="727"/>
      <c r="K452" s="722"/>
    </row>
    <row r="453" spans="1:11" s="332" customFormat="1" ht="29.25" customHeight="1" x14ac:dyDescent="0.2">
      <c r="A453" s="319" t="str">
        <f>IF(D453&gt;0,IF(INDEX(A441:A452,MATCH(REPT("z",255),A441:A452))="H","J",IF(INDEX(A441:A452,MATCH(REPT("z",255),A441:A452))="N","P",CHAR(CODE(INDEX(A441:A452,MATCH(REPT("z",255),A441:A452)))+1))),)</f>
        <v>E</v>
      </c>
      <c r="B453" s="38" t="s">
        <v>2456</v>
      </c>
      <c r="C453" s="827">
        <v>1</v>
      </c>
      <c r="D453" s="724" t="s">
        <v>199</v>
      </c>
      <c r="E453" s="667">
        <v>123845.32</v>
      </c>
      <c r="F453" s="667">
        <v>13.22</v>
      </c>
      <c r="G453" s="667">
        <v>4532.72</v>
      </c>
      <c r="H453" s="667">
        <v>0</v>
      </c>
      <c r="I453" s="668">
        <f>SUM(E453:H453)</f>
        <v>128391.26</v>
      </c>
      <c r="J453" s="669">
        <f>I453*C453</f>
        <v>128391.26</v>
      </c>
      <c r="K453" s="670"/>
    </row>
    <row r="454" spans="1:11" s="332" customFormat="1" x14ac:dyDescent="0.2">
      <c r="A454" s="319"/>
      <c r="B454" s="38"/>
      <c r="C454" s="827"/>
      <c r="D454" s="724"/>
      <c r="E454" s="725"/>
      <c r="F454" s="725"/>
      <c r="G454" s="725"/>
      <c r="H454" s="725"/>
      <c r="I454" s="726"/>
      <c r="J454" s="727"/>
      <c r="K454" s="722"/>
    </row>
    <row r="455" spans="1:11" s="332" customFormat="1" ht="29.25" customHeight="1" x14ac:dyDescent="0.2">
      <c r="A455" s="319" t="str">
        <f>IF(D455&gt;0,IF(INDEX(A443:A454,MATCH(REPT("z",255),A443:A454))="H","J",IF(INDEX(A443:A454,MATCH(REPT("z",255),A443:A454))="N","P",CHAR(CODE(INDEX(A443:A454,MATCH(REPT("z",255),A443:A454)))+1))),)</f>
        <v>F</v>
      </c>
      <c r="B455" s="38" t="s">
        <v>2457</v>
      </c>
      <c r="C455" s="827">
        <v>1</v>
      </c>
      <c r="D455" s="724" t="s">
        <v>199</v>
      </c>
      <c r="E455" s="667">
        <v>123845.32</v>
      </c>
      <c r="F455" s="667">
        <v>13.22</v>
      </c>
      <c r="G455" s="667">
        <v>4532.72</v>
      </c>
      <c r="H455" s="667">
        <v>0</v>
      </c>
      <c r="I455" s="668">
        <f>SUM(E455:H455)</f>
        <v>128391.26</v>
      </c>
      <c r="J455" s="669">
        <f>I455*C455</f>
        <v>128391.26</v>
      </c>
      <c r="K455" s="670"/>
    </row>
    <row r="456" spans="1:11" s="332" customFormat="1" x14ac:dyDescent="0.2">
      <c r="A456" s="319"/>
      <c r="B456" s="81"/>
      <c r="C456" s="827"/>
      <c r="D456" s="724"/>
      <c r="E456" s="725"/>
      <c r="F456" s="725"/>
      <c r="G456" s="725"/>
      <c r="H456" s="725"/>
      <c r="I456" s="726"/>
      <c r="J456" s="727"/>
      <c r="K456" s="722"/>
    </row>
    <row r="457" spans="1:11" s="332" customFormat="1" ht="28.5" customHeight="1" x14ac:dyDescent="0.2">
      <c r="A457" s="319" t="str">
        <f>IF(D457&gt;0,IF(INDEX(A445:A456,MATCH(REPT("z",255),A445:A456))="H","J",IF(INDEX(A445:A456,MATCH(REPT("z",255),A445:A456))="N","P",CHAR(CODE(INDEX(A445:A456,MATCH(REPT("z",255),A445:A456)))+1))),)</f>
        <v>G</v>
      </c>
      <c r="B457" s="38" t="s">
        <v>2458</v>
      </c>
      <c r="C457" s="827">
        <v>1</v>
      </c>
      <c r="D457" s="724" t="s">
        <v>199</v>
      </c>
      <c r="E457" s="667">
        <v>123845.32</v>
      </c>
      <c r="F457" s="667">
        <v>13.22</v>
      </c>
      <c r="G457" s="667">
        <v>4532.72</v>
      </c>
      <c r="H457" s="667">
        <v>0</v>
      </c>
      <c r="I457" s="668">
        <f>SUM(E457:H457)</f>
        <v>128391.26</v>
      </c>
      <c r="J457" s="669">
        <f>I457*C457</f>
        <v>128391.26</v>
      </c>
      <c r="K457" s="670"/>
    </row>
    <row r="458" spans="1:11" s="331" customFormat="1" x14ac:dyDescent="0.2">
      <c r="A458" s="319"/>
      <c r="B458" s="38"/>
      <c r="C458" s="827"/>
      <c r="D458" s="724"/>
      <c r="E458" s="725"/>
      <c r="F458" s="725"/>
      <c r="G458" s="725"/>
      <c r="H458" s="725"/>
      <c r="I458" s="726"/>
      <c r="J458" s="727"/>
      <c r="K458" s="670"/>
    </row>
    <row r="459" spans="1:11" s="331" customFormat="1" x14ac:dyDescent="0.2">
      <c r="A459" s="319"/>
      <c r="B459" s="38"/>
      <c r="C459" s="827"/>
      <c r="D459" s="724"/>
      <c r="E459" s="725"/>
      <c r="F459" s="725"/>
      <c r="G459" s="725"/>
      <c r="H459" s="725"/>
      <c r="I459" s="726"/>
      <c r="J459" s="727"/>
      <c r="K459" s="670"/>
    </row>
    <row r="460" spans="1:11" s="331" customFormat="1" x14ac:dyDescent="0.2">
      <c r="A460" s="319"/>
      <c r="B460" s="38"/>
      <c r="C460" s="827"/>
      <c r="D460" s="724"/>
      <c r="E460" s="725"/>
      <c r="F460" s="725"/>
      <c r="G460" s="725"/>
      <c r="H460" s="725"/>
      <c r="I460" s="726"/>
      <c r="J460" s="727"/>
      <c r="K460" s="670"/>
    </row>
    <row r="461" spans="1:11" s="331" customFormat="1" x14ac:dyDescent="0.2">
      <c r="A461" s="319"/>
      <c r="B461" s="38"/>
      <c r="C461" s="827"/>
      <c r="D461" s="724"/>
      <c r="E461" s="725"/>
      <c r="F461" s="725"/>
      <c r="G461" s="725"/>
      <c r="H461" s="725"/>
      <c r="I461" s="726"/>
      <c r="J461" s="727"/>
      <c r="K461" s="670"/>
    </row>
    <row r="462" spans="1:11" s="331" customFormat="1" x14ac:dyDescent="0.2">
      <c r="A462" s="319"/>
      <c r="B462" s="38"/>
      <c r="C462" s="827"/>
      <c r="D462" s="724"/>
      <c r="E462" s="725"/>
      <c r="F462" s="725"/>
      <c r="G462" s="725"/>
      <c r="H462" s="725"/>
      <c r="I462" s="726"/>
      <c r="J462" s="727"/>
      <c r="K462" s="670"/>
    </row>
    <row r="463" spans="1:11" s="331" customFormat="1" x14ac:dyDescent="0.2">
      <c r="A463" s="319"/>
      <c r="B463" s="38"/>
      <c r="C463" s="827"/>
      <c r="D463" s="724"/>
      <c r="E463" s="725"/>
      <c r="F463" s="725"/>
      <c r="G463" s="725"/>
      <c r="H463" s="725"/>
      <c r="I463" s="726"/>
      <c r="J463" s="727"/>
      <c r="K463" s="670"/>
    </row>
    <row r="464" spans="1:11" s="331" customFormat="1" x14ac:dyDescent="0.2">
      <c r="A464" s="319"/>
      <c r="B464" s="38"/>
      <c r="C464" s="827"/>
      <c r="D464" s="724"/>
      <c r="E464" s="725"/>
      <c r="F464" s="725"/>
      <c r="G464" s="725"/>
      <c r="H464" s="725"/>
      <c r="I464" s="726"/>
      <c r="J464" s="727"/>
      <c r="K464" s="670"/>
    </row>
    <row r="465" spans="1:11" s="331" customFormat="1" hidden="1" x14ac:dyDescent="0.2">
      <c r="A465" s="319"/>
      <c r="B465" s="38"/>
      <c r="C465" s="827"/>
      <c r="D465" s="724"/>
      <c r="E465" s="725"/>
      <c r="F465" s="725"/>
      <c r="G465" s="725"/>
      <c r="H465" s="725"/>
      <c r="I465" s="726"/>
      <c r="J465" s="727"/>
      <c r="K465" s="670"/>
    </row>
    <row r="466" spans="1:11" s="331" customFormat="1" x14ac:dyDescent="0.2">
      <c r="A466" s="319"/>
      <c r="B466" s="38"/>
      <c r="C466" s="827"/>
      <c r="D466" s="724"/>
      <c r="E466" s="725"/>
      <c r="F466" s="725"/>
      <c r="G466" s="725"/>
      <c r="H466" s="725"/>
      <c r="I466" s="726"/>
      <c r="J466" s="727"/>
      <c r="K466" s="670"/>
    </row>
    <row r="467" spans="1:11" s="331" customFormat="1" x14ac:dyDescent="0.2">
      <c r="A467" s="319"/>
      <c r="B467" s="38"/>
      <c r="C467" s="827"/>
      <c r="D467" s="724"/>
      <c r="E467" s="725"/>
      <c r="F467" s="725"/>
      <c r="G467" s="725"/>
      <c r="H467" s="725"/>
      <c r="I467" s="726"/>
      <c r="J467" s="727"/>
      <c r="K467" s="670"/>
    </row>
    <row r="468" spans="1:11" s="325" customFormat="1" ht="15.75" thickBot="1" x14ac:dyDescent="0.3">
      <c r="A468" s="324"/>
      <c r="B468" s="80" t="s">
        <v>111</v>
      </c>
      <c r="C468" s="824"/>
      <c r="D468" s="732"/>
      <c r="E468" s="733"/>
      <c r="F468" s="733"/>
      <c r="G468" s="733"/>
      <c r="H468" s="733"/>
      <c r="I468" s="699"/>
      <c r="J468" s="734">
        <f>SUM(J439:J467)</f>
        <v>1556153.32</v>
      </c>
      <c r="K468" s="735">
        <v>13</v>
      </c>
    </row>
    <row r="469" spans="1:11" s="321" customFormat="1" ht="15" thickTop="1" x14ac:dyDescent="0.2">
      <c r="A469" s="319"/>
      <c r="B469" s="322"/>
      <c r="C469" s="827"/>
      <c r="D469" s="724"/>
      <c r="E469" s="725"/>
      <c r="F469" s="725"/>
      <c r="G469" s="725"/>
      <c r="H469" s="725"/>
      <c r="I469" s="726"/>
      <c r="J469" s="727"/>
      <c r="K469" s="704"/>
    </row>
    <row r="470" spans="1:11" s="321" customFormat="1" ht="15" x14ac:dyDescent="0.2">
      <c r="A470" s="319"/>
      <c r="B470" s="320" t="s">
        <v>2459</v>
      </c>
      <c r="C470" s="827"/>
      <c r="D470" s="724"/>
      <c r="E470" s="725"/>
      <c r="F470" s="725"/>
      <c r="G470" s="725"/>
      <c r="H470" s="725"/>
      <c r="I470" s="726"/>
      <c r="J470" s="727"/>
      <c r="K470" s="704"/>
    </row>
    <row r="471" spans="1:11" s="331" customFormat="1" x14ac:dyDescent="0.2">
      <c r="A471" s="319"/>
      <c r="B471" s="38"/>
      <c r="C471" s="827"/>
      <c r="D471" s="724"/>
      <c r="E471" s="725"/>
      <c r="F471" s="725"/>
      <c r="G471" s="725"/>
      <c r="H471" s="725"/>
      <c r="I471" s="726"/>
      <c r="J471" s="727"/>
      <c r="K471" s="670"/>
    </row>
    <row r="472" spans="1:11" s="331" customFormat="1" ht="28.5" x14ac:dyDescent="0.2">
      <c r="A472" s="319"/>
      <c r="B472" s="81" t="s">
        <v>3825</v>
      </c>
      <c r="C472" s="827"/>
      <c r="D472" s="724"/>
      <c r="E472" s="725"/>
      <c r="F472" s="725"/>
      <c r="G472" s="725"/>
      <c r="H472" s="725"/>
      <c r="I472" s="726"/>
      <c r="J472" s="727"/>
      <c r="K472" s="670"/>
    </row>
    <row r="473" spans="1:11" s="321" customFormat="1" x14ac:dyDescent="0.2">
      <c r="A473" s="319"/>
      <c r="B473" s="81"/>
      <c r="C473" s="827"/>
      <c r="D473" s="724"/>
      <c r="E473" s="725"/>
      <c r="F473" s="725"/>
      <c r="G473" s="725"/>
      <c r="H473" s="725"/>
      <c r="I473" s="726"/>
      <c r="J473" s="727"/>
      <c r="K473" s="704"/>
    </row>
    <row r="474" spans="1:11" s="321" customFormat="1" ht="31.5" customHeight="1" x14ac:dyDescent="0.2">
      <c r="A474" s="319" t="s">
        <v>77</v>
      </c>
      <c r="B474" s="38" t="s">
        <v>2460</v>
      </c>
      <c r="C474" s="827">
        <v>1</v>
      </c>
      <c r="D474" s="724" t="s">
        <v>199</v>
      </c>
      <c r="E474" s="667">
        <v>183393.08</v>
      </c>
      <c r="F474" s="667">
        <v>13.22</v>
      </c>
      <c r="G474" s="667">
        <v>6799.08</v>
      </c>
      <c r="H474" s="667">
        <v>0</v>
      </c>
      <c r="I474" s="668">
        <f>SUM(E474:H474)</f>
        <v>190205.38</v>
      </c>
      <c r="J474" s="669">
        <f>I474*C474</f>
        <v>190205.38</v>
      </c>
      <c r="K474" s="670"/>
    </row>
    <row r="475" spans="1:11" s="331" customFormat="1" x14ac:dyDescent="0.2">
      <c r="A475" s="319"/>
      <c r="B475" s="38"/>
      <c r="C475" s="827"/>
      <c r="D475" s="724"/>
      <c r="E475" s="725"/>
      <c r="F475" s="725"/>
      <c r="G475" s="725"/>
      <c r="H475" s="725"/>
      <c r="I475" s="726"/>
      <c r="J475" s="727"/>
      <c r="K475" s="670"/>
    </row>
    <row r="476" spans="1:11" s="331" customFormat="1" x14ac:dyDescent="0.2">
      <c r="A476" s="319"/>
      <c r="B476" s="38"/>
      <c r="C476" s="827"/>
      <c r="D476" s="724"/>
      <c r="E476" s="725"/>
      <c r="F476" s="725"/>
      <c r="G476" s="725"/>
      <c r="H476" s="725"/>
      <c r="I476" s="726"/>
      <c r="J476" s="727"/>
      <c r="K476" s="670"/>
    </row>
    <row r="477" spans="1:11" s="331" customFormat="1" x14ac:dyDescent="0.2">
      <c r="A477" s="319"/>
      <c r="B477" s="38"/>
      <c r="C477" s="827"/>
      <c r="D477" s="724"/>
      <c r="E477" s="725"/>
      <c r="F477" s="725"/>
      <c r="G477" s="725"/>
      <c r="H477" s="725"/>
      <c r="I477" s="726"/>
      <c r="J477" s="727"/>
      <c r="K477" s="670"/>
    </row>
    <row r="478" spans="1:11" s="331" customFormat="1" x14ac:dyDescent="0.2">
      <c r="A478" s="319"/>
      <c r="B478" s="38"/>
      <c r="C478" s="827"/>
      <c r="D478" s="724"/>
      <c r="E478" s="725"/>
      <c r="F478" s="725"/>
      <c r="G478" s="725"/>
      <c r="H478" s="725"/>
      <c r="I478" s="726"/>
      <c r="J478" s="727"/>
      <c r="K478" s="670"/>
    </row>
    <row r="479" spans="1:11" s="331" customFormat="1" x14ac:dyDescent="0.2">
      <c r="A479" s="319"/>
      <c r="B479" s="38"/>
      <c r="C479" s="827"/>
      <c r="D479" s="724"/>
      <c r="E479" s="725"/>
      <c r="F479" s="725"/>
      <c r="G479" s="725"/>
      <c r="H479" s="725"/>
      <c r="I479" s="726"/>
      <c r="J479" s="727"/>
      <c r="K479" s="670"/>
    </row>
    <row r="480" spans="1:11" s="331" customFormat="1" x14ac:dyDescent="0.2">
      <c r="A480" s="319"/>
      <c r="B480" s="38"/>
      <c r="C480" s="827"/>
      <c r="D480" s="724"/>
      <c r="E480" s="725"/>
      <c r="F480" s="725"/>
      <c r="G480" s="725"/>
      <c r="H480" s="725"/>
      <c r="I480" s="726"/>
      <c r="J480" s="727"/>
      <c r="K480" s="670"/>
    </row>
    <row r="481" spans="1:11" s="331" customFormat="1" x14ac:dyDescent="0.2">
      <c r="A481" s="319"/>
      <c r="B481" s="38"/>
      <c r="C481" s="827"/>
      <c r="D481" s="724"/>
      <c r="E481" s="725"/>
      <c r="F481" s="725"/>
      <c r="G481" s="725"/>
      <c r="H481" s="725"/>
      <c r="I481" s="726"/>
      <c r="J481" s="727"/>
      <c r="K481" s="670"/>
    </row>
    <row r="482" spans="1:11" s="331" customFormat="1" x14ac:dyDescent="0.2">
      <c r="A482" s="319"/>
      <c r="B482" s="38"/>
      <c r="C482" s="827"/>
      <c r="D482" s="724"/>
      <c r="E482" s="725"/>
      <c r="F482" s="725"/>
      <c r="G482" s="725"/>
      <c r="H482" s="725"/>
      <c r="I482" s="726"/>
      <c r="J482" s="727"/>
      <c r="K482" s="670"/>
    </row>
    <row r="483" spans="1:11" s="331" customFormat="1" x14ac:dyDescent="0.2">
      <c r="A483" s="319"/>
      <c r="B483" s="38"/>
      <c r="C483" s="827"/>
      <c r="D483" s="724"/>
      <c r="E483" s="725"/>
      <c r="F483" s="725"/>
      <c r="G483" s="725"/>
      <c r="H483" s="725"/>
      <c r="I483" s="726"/>
      <c r="J483" s="727"/>
      <c r="K483" s="670"/>
    </row>
    <row r="484" spans="1:11" s="331" customFormat="1" x14ac:dyDescent="0.2">
      <c r="A484" s="319"/>
      <c r="B484" s="38"/>
      <c r="C484" s="827"/>
      <c r="D484" s="724"/>
      <c r="E484" s="725"/>
      <c r="F484" s="725"/>
      <c r="G484" s="725"/>
      <c r="H484" s="725"/>
      <c r="I484" s="726"/>
      <c r="J484" s="727"/>
      <c r="K484" s="670"/>
    </row>
    <row r="485" spans="1:11" s="331" customFormat="1" x14ac:dyDescent="0.2">
      <c r="A485" s="319"/>
      <c r="B485" s="38"/>
      <c r="C485" s="827"/>
      <c r="D485" s="724"/>
      <c r="E485" s="725"/>
      <c r="F485" s="725"/>
      <c r="G485" s="725"/>
      <c r="H485" s="725"/>
      <c r="I485" s="726"/>
      <c r="J485" s="727"/>
      <c r="K485" s="670"/>
    </row>
    <row r="486" spans="1:11" s="331" customFormat="1" x14ac:dyDescent="0.2">
      <c r="A486" s="319"/>
      <c r="B486" s="38"/>
      <c r="C486" s="827"/>
      <c r="D486" s="724"/>
      <c r="E486" s="725"/>
      <c r="F486" s="725"/>
      <c r="G486" s="725"/>
      <c r="H486" s="725"/>
      <c r="I486" s="726"/>
      <c r="J486" s="727"/>
      <c r="K486" s="670"/>
    </row>
    <row r="487" spans="1:11" s="331" customFormat="1" x14ac:dyDescent="0.2">
      <c r="A487" s="319"/>
      <c r="B487" s="38"/>
      <c r="C487" s="827"/>
      <c r="D487" s="724"/>
      <c r="E487" s="725"/>
      <c r="F487" s="725"/>
      <c r="G487" s="725"/>
      <c r="H487" s="725"/>
      <c r="I487" s="726"/>
      <c r="J487" s="727"/>
      <c r="K487" s="670"/>
    </row>
    <row r="488" spans="1:11" s="331" customFormat="1" x14ac:dyDescent="0.2">
      <c r="A488" s="319"/>
      <c r="B488" s="38"/>
      <c r="C488" s="827"/>
      <c r="D488" s="724"/>
      <c r="E488" s="725"/>
      <c r="F488" s="725"/>
      <c r="G488" s="725"/>
      <c r="H488" s="725"/>
      <c r="I488" s="726"/>
      <c r="J488" s="727"/>
      <c r="K488" s="670"/>
    </row>
    <row r="489" spans="1:11" s="331" customFormat="1" x14ac:dyDescent="0.2">
      <c r="A489" s="319"/>
      <c r="B489" s="38"/>
      <c r="C489" s="827"/>
      <c r="D489" s="724"/>
      <c r="E489" s="725"/>
      <c r="F489" s="725"/>
      <c r="G489" s="725"/>
      <c r="H489" s="725"/>
      <c r="I489" s="726"/>
      <c r="J489" s="727"/>
      <c r="K489" s="670"/>
    </row>
    <row r="490" spans="1:11" s="331" customFormat="1" x14ac:dyDescent="0.2">
      <c r="A490" s="319"/>
      <c r="B490" s="38"/>
      <c r="C490" s="827"/>
      <c r="D490" s="724"/>
      <c r="E490" s="725"/>
      <c r="F490" s="725"/>
      <c r="G490" s="725"/>
      <c r="H490" s="725"/>
      <c r="I490" s="726"/>
      <c r="J490" s="727"/>
      <c r="K490" s="670"/>
    </row>
    <row r="491" spans="1:11" s="331" customFormat="1" x14ac:dyDescent="0.2">
      <c r="A491" s="319"/>
      <c r="B491" s="38"/>
      <c r="C491" s="827"/>
      <c r="D491" s="724"/>
      <c r="E491" s="725"/>
      <c r="F491" s="725"/>
      <c r="G491" s="725"/>
      <c r="H491" s="725"/>
      <c r="I491" s="726"/>
      <c r="J491" s="727"/>
      <c r="K491" s="670"/>
    </row>
    <row r="492" spans="1:11" s="331" customFormat="1" x14ac:dyDescent="0.2">
      <c r="A492" s="319"/>
      <c r="B492" s="38"/>
      <c r="C492" s="827"/>
      <c r="D492" s="724"/>
      <c r="E492" s="725"/>
      <c r="F492" s="725"/>
      <c r="G492" s="725"/>
      <c r="H492" s="725"/>
      <c r="I492" s="726"/>
      <c r="J492" s="727"/>
      <c r="K492" s="670"/>
    </row>
    <row r="493" spans="1:11" s="331" customFormat="1" x14ac:dyDescent="0.2">
      <c r="A493" s="319"/>
      <c r="B493" s="38"/>
      <c r="C493" s="827"/>
      <c r="D493" s="724"/>
      <c r="E493" s="725"/>
      <c r="F493" s="725"/>
      <c r="G493" s="725"/>
      <c r="H493" s="725"/>
      <c r="I493" s="726"/>
      <c r="J493" s="727"/>
      <c r="K493" s="670"/>
    </row>
    <row r="494" spans="1:11" s="331" customFormat="1" x14ac:dyDescent="0.2">
      <c r="A494" s="319"/>
      <c r="B494" s="38"/>
      <c r="C494" s="827"/>
      <c r="D494" s="724"/>
      <c r="E494" s="725"/>
      <c r="F494" s="725"/>
      <c r="G494" s="725"/>
      <c r="H494" s="725"/>
      <c r="I494" s="726"/>
      <c r="J494" s="727"/>
      <c r="K494" s="670"/>
    </row>
    <row r="495" spans="1:11" s="331" customFormat="1" x14ac:dyDescent="0.2">
      <c r="A495" s="319"/>
      <c r="B495" s="38"/>
      <c r="C495" s="827"/>
      <c r="D495" s="724"/>
      <c r="E495" s="725"/>
      <c r="F495" s="725"/>
      <c r="G495" s="725"/>
      <c r="H495" s="725"/>
      <c r="I495" s="726"/>
      <c r="J495" s="727"/>
      <c r="K495" s="670"/>
    </row>
    <row r="496" spans="1:11" s="331" customFormat="1" x14ac:dyDescent="0.2">
      <c r="A496" s="319"/>
      <c r="B496" s="38"/>
      <c r="C496" s="827"/>
      <c r="D496" s="724"/>
      <c r="E496" s="725"/>
      <c r="F496" s="725"/>
      <c r="G496" s="725"/>
      <c r="H496" s="725"/>
      <c r="I496" s="726"/>
      <c r="J496" s="727"/>
      <c r="K496" s="670"/>
    </row>
    <row r="497" spans="1:11" s="331" customFormat="1" x14ac:dyDescent="0.2">
      <c r="A497" s="319"/>
      <c r="B497" s="38"/>
      <c r="C497" s="827"/>
      <c r="D497" s="724"/>
      <c r="E497" s="725"/>
      <c r="F497" s="725"/>
      <c r="G497" s="725"/>
      <c r="H497" s="725"/>
      <c r="I497" s="726"/>
      <c r="J497" s="727"/>
      <c r="K497" s="670"/>
    </row>
    <row r="498" spans="1:11" s="331" customFormat="1" x14ac:dyDescent="0.2">
      <c r="A498" s="319"/>
      <c r="B498" s="38"/>
      <c r="C498" s="827"/>
      <c r="D498" s="724"/>
      <c r="E498" s="725"/>
      <c r="F498" s="725"/>
      <c r="G498" s="725"/>
      <c r="H498" s="725"/>
      <c r="I498" s="726"/>
      <c r="J498" s="727"/>
      <c r="K498" s="670"/>
    </row>
    <row r="499" spans="1:11" s="331" customFormat="1" x14ac:dyDescent="0.2">
      <c r="A499" s="319"/>
      <c r="B499" s="38"/>
      <c r="C499" s="827"/>
      <c r="D499" s="724"/>
      <c r="E499" s="725"/>
      <c r="F499" s="725"/>
      <c r="G499" s="725"/>
      <c r="H499" s="725"/>
      <c r="I499" s="726"/>
      <c r="J499" s="727"/>
      <c r="K499" s="670"/>
    </row>
    <row r="500" spans="1:11" s="331" customFormat="1" x14ac:dyDescent="0.2">
      <c r="A500" s="319"/>
      <c r="B500" s="38"/>
      <c r="C500" s="827"/>
      <c r="D500" s="724"/>
      <c r="E500" s="725"/>
      <c r="F500" s="725"/>
      <c r="G500" s="725"/>
      <c r="H500" s="725"/>
      <c r="I500" s="726"/>
      <c r="J500" s="727"/>
      <c r="K500" s="670"/>
    </row>
    <row r="501" spans="1:11" s="331" customFormat="1" x14ac:dyDescent="0.2">
      <c r="A501" s="319"/>
      <c r="B501" s="38"/>
      <c r="C501" s="827"/>
      <c r="D501" s="724"/>
      <c r="E501" s="725"/>
      <c r="F501" s="725"/>
      <c r="G501" s="725"/>
      <c r="H501" s="725"/>
      <c r="I501" s="726"/>
      <c r="J501" s="727"/>
      <c r="K501" s="670"/>
    </row>
    <row r="502" spans="1:11" s="331" customFormat="1" x14ac:dyDescent="0.2">
      <c r="A502" s="319"/>
      <c r="B502" s="38"/>
      <c r="C502" s="827"/>
      <c r="D502" s="724"/>
      <c r="E502" s="725"/>
      <c r="F502" s="725"/>
      <c r="G502" s="725"/>
      <c r="H502" s="725"/>
      <c r="I502" s="726"/>
      <c r="J502" s="727"/>
      <c r="K502" s="670"/>
    </row>
    <row r="503" spans="1:11" s="331" customFormat="1" hidden="1" x14ac:dyDescent="0.2">
      <c r="A503" s="319"/>
      <c r="B503" s="38"/>
      <c r="C503" s="827"/>
      <c r="D503" s="724"/>
      <c r="E503" s="725"/>
      <c r="F503" s="725"/>
      <c r="G503" s="725"/>
      <c r="H503" s="725"/>
      <c r="I503" s="726"/>
      <c r="J503" s="727"/>
      <c r="K503" s="670"/>
    </row>
    <row r="504" spans="1:11" s="331" customFormat="1" x14ac:dyDescent="0.2">
      <c r="A504" s="319"/>
      <c r="B504" s="38"/>
      <c r="C504" s="827"/>
      <c r="D504" s="724"/>
      <c r="E504" s="725"/>
      <c r="F504" s="725"/>
      <c r="G504" s="725"/>
      <c r="H504" s="725"/>
      <c r="I504" s="726"/>
      <c r="J504" s="727"/>
      <c r="K504" s="670"/>
    </row>
    <row r="505" spans="1:11" s="325" customFormat="1" ht="15.75" thickBot="1" x14ac:dyDescent="0.3">
      <c r="A505" s="324"/>
      <c r="B505" s="80" t="s">
        <v>111</v>
      </c>
      <c r="C505" s="824"/>
      <c r="D505" s="732"/>
      <c r="E505" s="733"/>
      <c r="F505" s="733"/>
      <c r="G505" s="733"/>
      <c r="H505" s="733"/>
      <c r="I505" s="699"/>
      <c r="J505" s="734">
        <f>SUM(J472:J504)</f>
        <v>190205.38</v>
      </c>
      <c r="K505" s="735">
        <v>14</v>
      </c>
    </row>
    <row r="506" spans="1:11" s="331" customFormat="1" ht="15" thickTop="1" x14ac:dyDescent="0.2">
      <c r="A506" s="319"/>
      <c r="B506" s="38"/>
      <c r="C506" s="827"/>
      <c r="D506" s="724"/>
      <c r="E506" s="725"/>
      <c r="F506" s="725"/>
      <c r="G506" s="725"/>
      <c r="H506" s="725"/>
      <c r="I506" s="726"/>
      <c r="J506" s="727"/>
      <c r="K506" s="670"/>
    </row>
    <row r="507" spans="1:11" s="331" customFormat="1" ht="15" x14ac:dyDescent="0.2">
      <c r="A507" s="319"/>
      <c r="B507" s="320" t="s">
        <v>2461</v>
      </c>
      <c r="C507" s="827"/>
      <c r="D507" s="724"/>
      <c r="E507" s="725"/>
      <c r="F507" s="725"/>
      <c r="G507" s="725"/>
      <c r="H507" s="725"/>
      <c r="I507" s="726"/>
      <c r="J507" s="727"/>
      <c r="K507" s="670"/>
    </row>
    <row r="508" spans="1:11" s="331" customFormat="1" x14ac:dyDescent="0.2">
      <c r="A508" s="319"/>
      <c r="B508" s="38"/>
      <c r="C508" s="827"/>
      <c r="D508" s="724"/>
      <c r="E508" s="725"/>
      <c r="F508" s="725"/>
      <c r="G508" s="725"/>
      <c r="H508" s="725"/>
      <c r="I508" s="726"/>
      <c r="J508" s="727"/>
      <c r="K508" s="670"/>
    </row>
    <row r="509" spans="1:11" s="321" customFormat="1" ht="28.5" x14ac:dyDescent="0.2">
      <c r="A509" s="319"/>
      <c r="B509" s="81" t="s">
        <v>3826</v>
      </c>
      <c r="C509" s="827"/>
      <c r="D509" s="724"/>
      <c r="E509" s="725"/>
      <c r="F509" s="725"/>
      <c r="G509" s="725"/>
      <c r="H509" s="725"/>
      <c r="I509" s="726"/>
      <c r="J509" s="727"/>
      <c r="K509" s="704"/>
    </row>
    <row r="510" spans="1:11" s="321" customFormat="1" x14ac:dyDescent="0.2">
      <c r="A510" s="319"/>
      <c r="B510" s="322"/>
      <c r="C510" s="827"/>
      <c r="D510" s="724"/>
      <c r="E510" s="725"/>
      <c r="F510" s="725"/>
      <c r="G510" s="725"/>
      <c r="H510" s="725"/>
      <c r="I510" s="726"/>
      <c r="J510" s="727"/>
      <c r="K510" s="704"/>
    </row>
    <row r="511" spans="1:11" s="321" customFormat="1" x14ac:dyDescent="0.2">
      <c r="A511" s="319" t="s">
        <v>77</v>
      </c>
      <c r="B511" s="322" t="s">
        <v>2462</v>
      </c>
      <c r="C511" s="827">
        <v>1</v>
      </c>
      <c r="D511" s="724" t="s">
        <v>199</v>
      </c>
      <c r="E511" s="667">
        <v>23529.62</v>
      </c>
      <c r="F511" s="667">
        <v>6.6</v>
      </c>
      <c r="G511" s="667">
        <v>2266.36</v>
      </c>
      <c r="H511" s="667">
        <v>0</v>
      </c>
      <c r="I511" s="668">
        <f>SUM(E511:H511)</f>
        <v>25802.58</v>
      </c>
      <c r="J511" s="669">
        <f>I511*C511</f>
        <v>25802.58</v>
      </c>
      <c r="K511" s="670"/>
    </row>
    <row r="512" spans="1:11" s="321" customFormat="1" x14ac:dyDescent="0.2">
      <c r="A512" s="319"/>
      <c r="B512" s="322"/>
      <c r="C512" s="827"/>
      <c r="D512" s="724"/>
      <c r="E512" s="725"/>
      <c r="F512" s="725"/>
      <c r="G512" s="725"/>
      <c r="H512" s="725"/>
      <c r="I512" s="726"/>
      <c r="J512" s="727"/>
      <c r="K512" s="704"/>
    </row>
    <row r="513" spans="1:11" s="321" customFormat="1" ht="28.5" x14ac:dyDescent="0.2">
      <c r="A513" s="319" t="str">
        <f>IF(D513&gt;0,IF(INDEX(A488:A512,MATCH(REPT("z",255),A488:A512))="H","J",IF(INDEX(A488:A512,MATCH(REPT("z",255),A488:A512))="N","P",CHAR(CODE(INDEX(A488:A512,MATCH(REPT("z",255),A488:A512)))+1))),)</f>
        <v>B</v>
      </c>
      <c r="B513" s="322" t="s">
        <v>2463</v>
      </c>
      <c r="C513" s="827">
        <v>4</v>
      </c>
      <c r="D513" s="724" t="s">
        <v>199</v>
      </c>
      <c r="E513" s="667">
        <v>8425.86</v>
      </c>
      <c r="F513" s="667">
        <v>6.6</v>
      </c>
      <c r="G513" s="667">
        <v>1762.72</v>
      </c>
      <c r="H513" s="667">
        <v>0</v>
      </c>
      <c r="I513" s="668">
        <f>SUM(E513:H513)</f>
        <v>10195.18</v>
      </c>
      <c r="J513" s="669">
        <f>I513*C513</f>
        <v>40780.720000000001</v>
      </c>
      <c r="K513" s="670"/>
    </row>
    <row r="514" spans="1:11" s="321" customFormat="1" x14ac:dyDescent="0.2">
      <c r="A514" s="319"/>
      <c r="B514" s="322"/>
      <c r="C514" s="827"/>
      <c r="D514" s="724"/>
      <c r="E514" s="725"/>
      <c r="F514" s="725"/>
      <c r="G514" s="725"/>
      <c r="H514" s="725"/>
      <c r="I514" s="726"/>
      <c r="J514" s="727"/>
      <c r="K514" s="704"/>
    </row>
    <row r="515" spans="1:11" s="321" customFormat="1" x14ac:dyDescent="0.2">
      <c r="A515" s="319" t="str">
        <f>IF(D515&gt;0,IF(INDEX(A505:A514,MATCH(REPT("z",255),A505:A514))="H","J",IF(INDEX(A505:A514,MATCH(REPT("z",255),A505:A514))="N","P",CHAR(CODE(INDEX(A505:A514,MATCH(REPT("z",255),A505:A514)))+1))),)</f>
        <v>C</v>
      </c>
      <c r="B515" s="322" t="s">
        <v>2464</v>
      </c>
      <c r="C515" s="827">
        <v>1</v>
      </c>
      <c r="D515" s="724" t="s">
        <v>199</v>
      </c>
      <c r="E515" s="667">
        <v>7134.43</v>
      </c>
      <c r="F515" s="667">
        <v>6.6</v>
      </c>
      <c r="G515" s="667">
        <v>1813.09</v>
      </c>
      <c r="H515" s="667">
        <v>0</v>
      </c>
      <c r="I515" s="668">
        <f>SUM(E515:H515)</f>
        <v>8954.1200000000008</v>
      </c>
      <c r="J515" s="669">
        <f>I515*C515</f>
        <v>8954.1200000000008</v>
      </c>
      <c r="K515" s="670"/>
    </row>
    <row r="516" spans="1:11" s="321" customFormat="1" x14ac:dyDescent="0.2">
      <c r="A516" s="319"/>
      <c r="B516" s="322"/>
      <c r="C516" s="827"/>
      <c r="D516" s="724"/>
      <c r="E516" s="725"/>
      <c r="F516" s="725"/>
      <c r="G516" s="725"/>
      <c r="H516" s="725"/>
      <c r="I516" s="726"/>
      <c r="J516" s="727"/>
      <c r="K516" s="704"/>
    </row>
    <row r="517" spans="1:11" s="321" customFormat="1" x14ac:dyDescent="0.2">
      <c r="A517" s="319" t="str">
        <f>IF(D517&gt;0,IF(INDEX(A507:A516,MATCH(REPT("z",255),A507:A516))="H","J",IF(INDEX(A507:A516,MATCH(REPT("z",255),A507:A516))="N","P",CHAR(CODE(INDEX(A507:A516,MATCH(REPT("z",255),A507:A516)))+1))),)</f>
        <v>D</v>
      </c>
      <c r="B517" s="322" t="s">
        <v>2465</v>
      </c>
      <c r="C517" s="827">
        <v>1</v>
      </c>
      <c r="D517" s="724" t="s">
        <v>199</v>
      </c>
      <c r="E517" s="667">
        <v>12529.31</v>
      </c>
      <c r="F517" s="667">
        <v>6.6</v>
      </c>
      <c r="G517" s="667">
        <v>1762.72</v>
      </c>
      <c r="H517" s="667">
        <v>0</v>
      </c>
      <c r="I517" s="668">
        <f>SUM(E517:H517)</f>
        <v>14298.63</v>
      </c>
      <c r="J517" s="669">
        <f>I517*C517</f>
        <v>14298.63</v>
      </c>
      <c r="K517" s="670"/>
    </row>
    <row r="518" spans="1:11" s="321" customFormat="1" x14ac:dyDescent="0.2">
      <c r="A518" s="319"/>
      <c r="B518" s="322"/>
      <c r="C518" s="827"/>
      <c r="D518" s="724"/>
      <c r="E518" s="725"/>
      <c r="F518" s="725"/>
      <c r="G518" s="725"/>
      <c r="H518" s="725"/>
      <c r="I518" s="726"/>
      <c r="J518" s="727"/>
      <c r="K518" s="704"/>
    </row>
    <row r="519" spans="1:11" s="321" customFormat="1" x14ac:dyDescent="0.2">
      <c r="A519" s="319" t="str">
        <f>IF(D519&gt;0,IF(INDEX(A509:A518,MATCH(REPT("z",255),A509:A518))="H","J",IF(INDEX(A509:A518,MATCH(REPT("z",255),A509:A518))="N","P",CHAR(CODE(INDEX(A509:A518,MATCH(REPT("z",255),A509:A518)))+1))),)</f>
        <v>E</v>
      </c>
      <c r="B519" s="322" t="s">
        <v>2466</v>
      </c>
      <c r="C519" s="827">
        <v>1</v>
      </c>
      <c r="D519" s="724" t="s">
        <v>199</v>
      </c>
      <c r="E519" s="667">
        <v>13360.12</v>
      </c>
      <c r="F519" s="667">
        <v>6.6</v>
      </c>
      <c r="G519" s="667">
        <v>2266.36</v>
      </c>
      <c r="H519" s="667">
        <v>0</v>
      </c>
      <c r="I519" s="668">
        <f>SUM(E519:H519)</f>
        <v>15633.08</v>
      </c>
      <c r="J519" s="669">
        <f>I519*C519</f>
        <v>15633.08</v>
      </c>
      <c r="K519" s="670"/>
    </row>
    <row r="520" spans="1:11" s="321" customFormat="1" x14ac:dyDescent="0.2">
      <c r="A520" s="319"/>
      <c r="B520" s="322"/>
      <c r="C520" s="827"/>
      <c r="D520" s="724"/>
      <c r="E520" s="725"/>
      <c r="F520" s="725"/>
      <c r="G520" s="725"/>
      <c r="H520" s="725"/>
      <c r="I520" s="726"/>
      <c r="J520" s="727"/>
      <c r="K520" s="704"/>
    </row>
    <row r="521" spans="1:11" s="321" customFormat="1" x14ac:dyDescent="0.2">
      <c r="A521" s="319" t="str">
        <f>IF(D521&gt;0,IF(INDEX(A511:A520,MATCH(REPT("z",255),A511:A520))="H","J",IF(INDEX(A511:A520,MATCH(REPT("z",255),A511:A520))="N","P",CHAR(CODE(INDEX(A511:A520,MATCH(REPT("z",255),A511:A520)))+1))),)</f>
        <v>F</v>
      </c>
      <c r="B521" s="322" t="s">
        <v>2467</v>
      </c>
      <c r="C521" s="827">
        <v>1</v>
      </c>
      <c r="D521" s="724" t="s">
        <v>199</v>
      </c>
      <c r="E521" s="667">
        <v>7755.86</v>
      </c>
      <c r="F521" s="667">
        <v>6.6</v>
      </c>
      <c r="G521" s="667">
        <v>1762.72</v>
      </c>
      <c r="H521" s="667">
        <v>0</v>
      </c>
      <c r="I521" s="668">
        <f>SUM(E521:H521)</f>
        <v>9525.18</v>
      </c>
      <c r="J521" s="669">
        <f>I521*C521</f>
        <v>9525.18</v>
      </c>
      <c r="K521" s="670"/>
    </row>
    <row r="522" spans="1:11" s="321" customFormat="1" x14ac:dyDescent="0.2">
      <c r="A522" s="319"/>
      <c r="B522" s="322"/>
      <c r="C522" s="827"/>
      <c r="D522" s="724"/>
      <c r="E522" s="725"/>
      <c r="F522" s="725"/>
      <c r="G522" s="725"/>
      <c r="H522" s="725"/>
      <c r="I522" s="726"/>
      <c r="J522" s="727"/>
      <c r="K522" s="704"/>
    </row>
    <row r="523" spans="1:11" s="321" customFormat="1" x14ac:dyDescent="0.2">
      <c r="A523" s="319" t="str">
        <f>IF(D523&gt;0,IF(INDEX(A513:A522,MATCH(REPT("z",255),A513:A522))="H","J",IF(INDEX(A513:A522,MATCH(REPT("z",255),A513:A522))="N","P",CHAR(CODE(INDEX(A513:A522,MATCH(REPT("z",255),A513:A522)))+1))),)</f>
        <v>G</v>
      </c>
      <c r="B523" s="322" t="s">
        <v>2468</v>
      </c>
      <c r="C523" s="827">
        <v>1</v>
      </c>
      <c r="D523" s="724" t="s">
        <v>199</v>
      </c>
      <c r="E523" s="667">
        <v>11720.19</v>
      </c>
      <c r="F523" s="667">
        <v>6.6</v>
      </c>
      <c r="G523" s="667">
        <v>1510.91</v>
      </c>
      <c r="H523" s="667">
        <v>0</v>
      </c>
      <c r="I523" s="668">
        <f>SUM(E523:H523)</f>
        <v>13237.7</v>
      </c>
      <c r="J523" s="669">
        <f>I523*C523</f>
        <v>13237.7</v>
      </c>
      <c r="K523" s="670"/>
    </row>
    <row r="524" spans="1:11" s="321" customFormat="1" x14ac:dyDescent="0.2">
      <c r="A524" s="319"/>
      <c r="B524" s="322"/>
      <c r="C524" s="827"/>
      <c r="D524" s="724"/>
      <c r="E524" s="725"/>
      <c r="F524" s="725"/>
      <c r="G524" s="725"/>
      <c r="H524" s="725"/>
      <c r="I524" s="726"/>
      <c r="J524" s="727"/>
      <c r="K524" s="704"/>
    </row>
    <row r="525" spans="1:11" s="321" customFormat="1" x14ac:dyDescent="0.2">
      <c r="A525" s="319" t="str">
        <f>IF(D525&gt;0,IF(INDEX(A515:A524,MATCH(REPT("z",255),A515:A524))="H","J",IF(INDEX(A515:A524,MATCH(REPT("z",255),A515:A524))="N","P",CHAR(CODE(INDEX(A515:A524,MATCH(REPT("z",255),A515:A524)))+1))),)</f>
        <v>H</v>
      </c>
      <c r="B525" s="322" t="s">
        <v>2469</v>
      </c>
      <c r="C525" s="827">
        <v>1</v>
      </c>
      <c r="D525" s="724" t="s">
        <v>199</v>
      </c>
      <c r="E525" s="667">
        <v>16346.25</v>
      </c>
      <c r="F525" s="667">
        <v>6.6</v>
      </c>
      <c r="G525" s="667">
        <v>1762.72</v>
      </c>
      <c r="H525" s="667">
        <v>0</v>
      </c>
      <c r="I525" s="668">
        <f>SUM(E525:H525)</f>
        <v>18115.57</v>
      </c>
      <c r="J525" s="669">
        <f>I525*C525</f>
        <v>18115.57</v>
      </c>
      <c r="K525" s="670"/>
    </row>
    <row r="526" spans="1:11" s="321" customFormat="1" x14ac:dyDescent="0.2">
      <c r="A526" s="319"/>
      <c r="B526" s="322"/>
      <c r="C526" s="827"/>
      <c r="D526" s="724"/>
      <c r="E526" s="725"/>
      <c r="F526" s="725"/>
      <c r="G526" s="725"/>
      <c r="H526" s="725"/>
      <c r="I526" s="726"/>
      <c r="J526" s="727"/>
      <c r="K526" s="704"/>
    </row>
    <row r="527" spans="1:11" s="321" customFormat="1" x14ac:dyDescent="0.2">
      <c r="A527" s="319" t="str">
        <f>IF(D527&gt;0,IF(INDEX(A517:A526,MATCH(REPT("z",255),A517:A526))="H","J",IF(INDEX(A517:A526,MATCH(REPT("z",255),A517:A526))="N","P",CHAR(CODE(INDEX(A517:A526,MATCH(REPT("z",255),A517:A526)))+1))),)</f>
        <v>J</v>
      </c>
      <c r="B527" s="322" t="s">
        <v>2470</v>
      </c>
      <c r="C527" s="827">
        <v>1</v>
      </c>
      <c r="D527" s="724" t="s">
        <v>199</v>
      </c>
      <c r="E527" s="667">
        <v>13647.01</v>
      </c>
      <c r="F527" s="667">
        <v>6.6</v>
      </c>
      <c r="G527" s="667">
        <v>2266.36</v>
      </c>
      <c r="H527" s="667">
        <v>0</v>
      </c>
      <c r="I527" s="668">
        <f>SUM(E527:H527)</f>
        <v>15919.97</v>
      </c>
      <c r="J527" s="669">
        <f>I527*C527</f>
        <v>15919.97</v>
      </c>
      <c r="K527" s="670"/>
    </row>
    <row r="528" spans="1:11" s="321" customFormat="1" x14ac:dyDescent="0.2">
      <c r="A528" s="319"/>
      <c r="B528" s="322"/>
      <c r="C528" s="827"/>
      <c r="D528" s="724"/>
      <c r="E528" s="725"/>
      <c r="F528" s="725"/>
      <c r="G528" s="725"/>
      <c r="H528" s="725"/>
      <c r="I528" s="726"/>
      <c r="J528" s="727"/>
      <c r="K528" s="704"/>
    </row>
    <row r="529" spans="1:11" s="321" customFormat="1" x14ac:dyDescent="0.2">
      <c r="A529" s="319" t="str">
        <f>IF(D529&gt;0,IF(INDEX(A519:A528,MATCH(REPT("z",255),A519:A528))="H","J",IF(INDEX(A519:A528,MATCH(REPT("z",255),A519:A528))="N","P",CHAR(CODE(INDEX(A519:A528,MATCH(REPT("z",255),A519:A528)))+1))),)</f>
        <v>K</v>
      </c>
      <c r="B529" s="322" t="s">
        <v>2471</v>
      </c>
      <c r="C529" s="827">
        <v>1</v>
      </c>
      <c r="D529" s="724" t="s">
        <v>199</v>
      </c>
      <c r="E529" s="667">
        <v>8137.19</v>
      </c>
      <c r="F529" s="667">
        <v>6.6</v>
      </c>
      <c r="G529" s="667">
        <v>1813.09</v>
      </c>
      <c r="H529" s="667">
        <v>0</v>
      </c>
      <c r="I529" s="668">
        <f>SUM(E529:H529)</f>
        <v>9956.8799999999992</v>
      </c>
      <c r="J529" s="669">
        <f>I529*C529</f>
        <v>9956.8799999999992</v>
      </c>
      <c r="K529" s="670"/>
    </row>
    <row r="530" spans="1:11" s="321" customFormat="1" x14ac:dyDescent="0.2">
      <c r="A530" s="319"/>
      <c r="B530" s="322"/>
      <c r="C530" s="827"/>
      <c r="D530" s="724"/>
      <c r="E530" s="725"/>
      <c r="F530" s="725"/>
      <c r="G530" s="725"/>
      <c r="H530" s="725"/>
      <c r="I530" s="726"/>
      <c r="J530" s="727"/>
      <c r="K530" s="704"/>
    </row>
    <row r="531" spans="1:11" s="321" customFormat="1" x14ac:dyDescent="0.2">
      <c r="A531" s="319" t="str">
        <f>IF(D531&gt;0,IF(INDEX(A521:A530,MATCH(REPT("z",255),A521:A530))="H","J",IF(INDEX(A521:A530,MATCH(REPT("z",255),A521:A530))="N","P",CHAR(CODE(INDEX(A521:A530,MATCH(REPT("z",255),A521:A530)))+1))),)</f>
        <v>L</v>
      </c>
      <c r="B531" s="322" t="s">
        <v>2472</v>
      </c>
      <c r="C531" s="827">
        <v>1</v>
      </c>
      <c r="D531" s="724" t="s">
        <v>199</v>
      </c>
      <c r="E531" s="667">
        <v>12827.69</v>
      </c>
      <c r="F531" s="667">
        <v>6.6</v>
      </c>
      <c r="G531" s="667">
        <v>1762.72</v>
      </c>
      <c r="H531" s="667">
        <v>0</v>
      </c>
      <c r="I531" s="668">
        <f>SUM(E531:H531)</f>
        <v>14597.01</v>
      </c>
      <c r="J531" s="669">
        <f>I531*C531</f>
        <v>14597.01</v>
      </c>
      <c r="K531" s="670"/>
    </row>
    <row r="532" spans="1:11" s="321" customFormat="1" x14ac:dyDescent="0.2">
      <c r="A532" s="319"/>
      <c r="B532" s="81"/>
      <c r="C532" s="827"/>
      <c r="D532" s="724"/>
      <c r="E532" s="725"/>
      <c r="F532" s="725"/>
      <c r="G532" s="725"/>
      <c r="H532" s="725"/>
      <c r="I532" s="726"/>
      <c r="J532" s="727"/>
      <c r="K532" s="704"/>
    </row>
    <row r="533" spans="1:11" s="321" customFormat="1" x14ac:dyDescent="0.2">
      <c r="A533" s="319" t="str">
        <f>IF(D533&gt;0,IF(INDEX(A523:A532,MATCH(REPT("z",255),A523:A532))="H","J",IF(INDEX(A523:A532,MATCH(REPT("z",255),A523:A532))="N","P",CHAR(CODE(INDEX(A523:A532,MATCH(REPT("z",255),A523:A532)))+1))),)</f>
        <v>M</v>
      </c>
      <c r="B533" s="322" t="s">
        <v>2473</v>
      </c>
      <c r="C533" s="827">
        <v>1</v>
      </c>
      <c r="D533" s="724" t="s">
        <v>199</v>
      </c>
      <c r="E533" s="667">
        <v>8201.17</v>
      </c>
      <c r="F533" s="667">
        <v>6.6</v>
      </c>
      <c r="G533" s="667">
        <v>1510.91</v>
      </c>
      <c r="H533" s="667">
        <v>0</v>
      </c>
      <c r="I533" s="668">
        <f>SUM(E533:H533)</f>
        <v>9718.68</v>
      </c>
      <c r="J533" s="669">
        <f>I533*C533</f>
        <v>9718.68</v>
      </c>
      <c r="K533" s="670"/>
    </row>
    <row r="534" spans="1:11" s="321" customFormat="1" ht="9.75" customHeight="1" x14ac:dyDescent="0.2">
      <c r="A534" s="319"/>
      <c r="B534" s="322"/>
      <c r="C534" s="827"/>
      <c r="D534" s="724"/>
      <c r="E534" s="725"/>
      <c r="F534" s="725"/>
      <c r="G534" s="725"/>
      <c r="H534" s="725"/>
      <c r="I534" s="726"/>
      <c r="J534" s="727"/>
      <c r="K534" s="704"/>
    </row>
    <row r="535" spans="1:11" s="321" customFormat="1" x14ac:dyDescent="0.2">
      <c r="A535" s="319" t="str">
        <f>IF(D535&gt;0,IF(INDEX(A525:A534,MATCH(REPT("z",255),A525:A534))="H","J",IF(INDEX(A525:A534,MATCH(REPT("z",255),A525:A534))="N","P",CHAR(CODE(INDEX(A525:A534,MATCH(REPT("z",255),A525:A534)))+1))),)</f>
        <v>N</v>
      </c>
      <c r="B535" s="322" t="s">
        <v>2474</v>
      </c>
      <c r="C535" s="827">
        <v>1</v>
      </c>
      <c r="D535" s="724" t="s">
        <v>199</v>
      </c>
      <c r="E535" s="667">
        <v>8201.17</v>
      </c>
      <c r="F535" s="667">
        <v>6.6</v>
      </c>
      <c r="G535" s="667">
        <v>1510.91</v>
      </c>
      <c r="H535" s="667">
        <v>0</v>
      </c>
      <c r="I535" s="668">
        <f>SUM(E535:H535)</f>
        <v>9718.68</v>
      </c>
      <c r="J535" s="669">
        <f>I535*C535</f>
        <v>9718.68</v>
      </c>
      <c r="K535" s="670"/>
    </row>
    <row r="536" spans="1:11" s="321" customFormat="1" ht="7.5" customHeight="1" x14ac:dyDescent="0.2">
      <c r="A536" s="319"/>
      <c r="B536" s="322"/>
      <c r="C536" s="827"/>
      <c r="D536" s="724"/>
      <c r="E536" s="725"/>
      <c r="F536" s="725"/>
      <c r="G536" s="725"/>
      <c r="H536" s="725"/>
      <c r="I536" s="726"/>
      <c r="J536" s="727"/>
      <c r="K536" s="704"/>
    </row>
    <row r="537" spans="1:11" s="321" customFormat="1" x14ac:dyDescent="0.2">
      <c r="A537" s="319" t="str">
        <f>IF(D537&gt;0,IF(INDEX(A527:A536,MATCH(REPT("z",255),A527:A536))="H","J",IF(INDEX(A527:A536,MATCH(REPT("z",255),A527:A536))="N","P",CHAR(CODE(INDEX(A527:A536,MATCH(REPT("z",255),A527:A536)))+1))),)</f>
        <v>P</v>
      </c>
      <c r="B537" s="322" t="s">
        <v>2475</v>
      </c>
      <c r="C537" s="827">
        <v>1</v>
      </c>
      <c r="D537" s="724" t="s">
        <v>199</v>
      </c>
      <c r="E537" s="667">
        <v>9770.84</v>
      </c>
      <c r="F537" s="667">
        <v>6.6</v>
      </c>
      <c r="G537" s="667">
        <v>2014.54</v>
      </c>
      <c r="H537" s="667">
        <v>0</v>
      </c>
      <c r="I537" s="668">
        <f>SUM(E537:H537)</f>
        <v>11791.98</v>
      </c>
      <c r="J537" s="669">
        <f>I537*C537</f>
        <v>11791.98</v>
      </c>
      <c r="K537" s="670"/>
    </row>
    <row r="538" spans="1:11" s="321" customFormat="1" ht="8.25" customHeight="1" x14ac:dyDescent="0.2">
      <c r="A538" s="319"/>
      <c r="B538" s="322"/>
      <c r="C538" s="827"/>
      <c r="D538" s="724"/>
      <c r="E538" s="725"/>
      <c r="F538" s="725"/>
      <c r="G538" s="725"/>
      <c r="H538" s="725"/>
      <c r="I538" s="726"/>
      <c r="J538" s="727"/>
      <c r="K538" s="704"/>
    </row>
    <row r="539" spans="1:11" s="321" customFormat="1" x14ac:dyDescent="0.2">
      <c r="A539" s="319" t="str">
        <f>IF(D539&gt;0,IF(INDEX(A529:A538,MATCH(REPT("z",255),A529:A538))="H","J",IF(INDEX(A529:A538,MATCH(REPT("z",255),A529:A538))="N","P",CHAR(CODE(INDEX(A529:A538,MATCH(REPT("z",255),A529:A538)))+1))),)</f>
        <v>Q</v>
      </c>
      <c r="B539" s="322" t="s">
        <v>2476</v>
      </c>
      <c r="C539" s="827">
        <v>1</v>
      </c>
      <c r="D539" s="724" t="s">
        <v>199</v>
      </c>
      <c r="E539" s="667">
        <v>16884.900000000001</v>
      </c>
      <c r="F539" s="667">
        <v>6.6</v>
      </c>
      <c r="G539" s="667">
        <v>1813.09</v>
      </c>
      <c r="H539" s="667">
        <v>0</v>
      </c>
      <c r="I539" s="668">
        <f>SUM(E539:H539)</f>
        <v>18704.59</v>
      </c>
      <c r="J539" s="669">
        <f>I539*C539</f>
        <v>18704.59</v>
      </c>
      <c r="K539" s="670"/>
    </row>
    <row r="540" spans="1:11" s="321" customFormat="1" x14ac:dyDescent="0.2">
      <c r="A540" s="319"/>
      <c r="B540" s="322"/>
      <c r="C540" s="829"/>
      <c r="D540" s="724"/>
      <c r="E540" s="725"/>
      <c r="F540" s="725"/>
      <c r="G540" s="725"/>
      <c r="H540" s="725"/>
      <c r="I540" s="726"/>
      <c r="J540" s="727"/>
      <c r="K540" s="704"/>
    </row>
    <row r="541" spans="1:11" s="321" customFormat="1" x14ac:dyDescent="0.2">
      <c r="A541" s="319"/>
      <c r="B541" s="322"/>
      <c r="C541" s="829"/>
      <c r="D541" s="724"/>
      <c r="E541" s="725"/>
      <c r="F541" s="725"/>
      <c r="G541" s="725"/>
      <c r="H541" s="725"/>
      <c r="I541" s="726"/>
      <c r="J541" s="727"/>
      <c r="K541" s="704"/>
    </row>
    <row r="542" spans="1:11" s="325" customFormat="1" ht="15.75" thickBot="1" x14ac:dyDescent="0.3">
      <c r="A542" s="324"/>
      <c r="B542" s="80" t="s">
        <v>111</v>
      </c>
      <c r="C542" s="824"/>
      <c r="D542" s="732"/>
      <c r="E542" s="733"/>
      <c r="F542" s="733"/>
      <c r="G542" s="733"/>
      <c r="H542" s="733"/>
      <c r="I542" s="699"/>
      <c r="J542" s="734">
        <f>SUM(J509:J541)</f>
        <v>236755.37</v>
      </c>
      <c r="K542" s="735">
        <v>15</v>
      </c>
    </row>
    <row r="543" spans="1:11" s="331" customFormat="1" ht="15" thickTop="1" x14ac:dyDescent="0.2">
      <c r="A543" s="319"/>
      <c r="B543" s="38"/>
      <c r="C543" s="827"/>
      <c r="D543" s="724"/>
      <c r="E543" s="725"/>
      <c r="F543" s="725"/>
      <c r="G543" s="725"/>
      <c r="H543" s="725"/>
      <c r="I543" s="726"/>
      <c r="J543" s="727"/>
      <c r="K543" s="670"/>
    </row>
    <row r="544" spans="1:11" s="331" customFormat="1" ht="15" x14ac:dyDescent="0.2">
      <c r="A544" s="319"/>
      <c r="B544" s="320" t="s">
        <v>2477</v>
      </c>
      <c r="C544" s="827"/>
      <c r="D544" s="724"/>
      <c r="E544" s="725"/>
      <c r="F544" s="725"/>
      <c r="G544" s="725"/>
      <c r="H544" s="725"/>
      <c r="I544" s="726"/>
      <c r="J544" s="727"/>
      <c r="K544" s="670"/>
    </row>
    <row r="545" spans="1:11" s="331" customFormat="1" x14ac:dyDescent="0.2">
      <c r="A545" s="319"/>
      <c r="B545" s="38"/>
      <c r="C545" s="827"/>
      <c r="D545" s="724"/>
      <c r="E545" s="725"/>
      <c r="F545" s="725"/>
      <c r="G545" s="725"/>
      <c r="H545" s="725"/>
      <c r="I545" s="726"/>
      <c r="J545" s="727"/>
      <c r="K545" s="670"/>
    </row>
    <row r="546" spans="1:11" s="321" customFormat="1" ht="28.5" x14ac:dyDescent="0.2">
      <c r="A546" s="319"/>
      <c r="B546" s="81" t="s">
        <v>3826</v>
      </c>
      <c r="C546" s="827"/>
      <c r="D546" s="724"/>
      <c r="E546" s="725"/>
      <c r="F546" s="725"/>
      <c r="G546" s="725"/>
      <c r="H546" s="725"/>
      <c r="I546" s="726"/>
      <c r="J546" s="727"/>
      <c r="K546" s="704"/>
    </row>
    <row r="547" spans="1:11" s="321" customFormat="1" x14ac:dyDescent="0.2">
      <c r="A547" s="319"/>
      <c r="B547" s="322"/>
      <c r="C547" s="827"/>
      <c r="D547" s="724"/>
      <c r="E547" s="725"/>
      <c r="F547" s="725"/>
      <c r="G547" s="725"/>
      <c r="H547" s="725"/>
      <c r="I547" s="726"/>
      <c r="J547" s="727"/>
      <c r="K547" s="704"/>
    </row>
    <row r="548" spans="1:11" s="321" customFormat="1" x14ac:dyDescent="0.2">
      <c r="A548" s="319" t="s">
        <v>77</v>
      </c>
      <c r="B548" s="322" t="s">
        <v>2478</v>
      </c>
      <c r="C548" s="827">
        <v>1</v>
      </c>
      <c r="D548" s="724" t="s">
        <v>199</v>
      </c>
      <c r="E548" s="667">
        <v>20074.189999999999</v>
      </c>
      <c r="F548" s="667">
        <v>6.6</v>
      </c>
      <c r="G548" s="667">
        <v>2266.36</v>
      </c>
      <c r="H548" s="667">
        <v>0</v>
      </c>
      <c r="I548" s="668">
        <f>SUM(E548:H548)</f>
        <v>22347.15</v>
      </c>
      <c r="J548" s="669">
        <f>I548*C548</f>
        <v>22347.15</v>
      </c>
      <c r="K548" s="670"/>
    </row>
    <row r="549" spans="1:11" s="321" customFormat="1" x14ac:dyDescent="0.2">
      <c r="A549" s="319"/>
      <c r="B549" s="322"/>
      <c r="C549" s="827"/>
      <c r="D549" s="724"/>
      <c r="E549" s="725"/>
      <c r="F549" s="725"/>
      <c r="G549" s="725"/>
      <c r="H549" s="725"/>
      <c r="I549" s="726"/>
      <c r="J549" s="727"/>
      <c r="K549" s="704"/>
    </row>
    <row r="550" spans="1:11" s="321" customFormat="1" x14ac:dyDescent="0.2">
      <c r="A550" s="319" t="str">
        <f>IF(D550&gt;0,IF(INDEX(A544:A549,MATCH(REPT("z",255),A544:A549))="H","J",IF(INDEX(A544:A549,MATCH(REPT("z",255),A544:A549))="N","P",CHAR(CODE(INDEX(A544:A549,MATCH(REPT("z",255),A544:A549)))+1))),)</f>
        <v>B</v>
      </c>
      <c r="B550" s="322" t="s">
        <v>2479</v>
      </c>
      <c r="C550" s="827">
        <v>1</v>
      </c>
      <c r="D550" s="724" t="s">
        <v>199</v>
      </c>
      <c r="E550" s="667">
        <v>13457.58</v>
      </c>
      <c r="F550" s="667">
        <v>6.6</v>
      </c>
      <c r="G550" s="667">
        <v>1762.72</v>
      </c>
      <c r="H550" s="667">
        <v>0</v>
      </c>
      <c r="I550" s="668">
        <f>SUM(E550:H550)</f>
        <v>15226.9</v>
      </c>
      <c r="J550" s="669">
        <f>I550*C550</f>
        <v>15226.9</v>
      </c>
      <c r="K550" s="670"/>
    </row>
    <row r="551" spans="1:11" s="321" customFormat="1" x14ac:dyDescent="0.2">
      <c r="A551" s="319"/>
      <c r="B551" s="322"/>
      <c r="C551" s="827"/>
      <c r="D551" s="724"/>
      <c r="E551" s="725"/>
      <c r="F551" s="725"/>
      <c r="G551" s="725"/>
      <c r="H551" s="725"/>
      <c r="I551" s="726"/>
      <c r="J551" s="727"/>
      <c r="K551" s="704"/>
    </row>
    <row r="552" spans="1:11" s="321" customFormat="1" x14ac:dyDescent="0.2">
      <c r="A552" s="319" t="str">
        <f>IF(D552&gt;0,IF(INDEX(A546:A551,MATCH(REPT("z",255),A546:A551))="H","J",IF(INDEX(A546:A551,MATCH(REPT("z",255),A546:A551))="N","P",CHAR(CODE(INDEX(A546:A551,MATCH(REPT("z",255),A546:A551)))+1))),)</f>
        <v>C</v>
      </c>
      <c r="B552" s="322" t="s">
        <v>2480</v>
      </c>
      <c r="C552" s="827">
        <v>1</v>
      </c>
      <c r="D552" s="724" t="s">
        <v>199</v>
      </c>
      <c r="E552" s="667">
        <v>26106.33</v>
      </c>
      <c r="F552" s="667">
        <v>6.6</v>
      </c>
      <c r="G552" s="667">
        <v>2266.36</v>
      </c>
      <c r="H552" s="667">
        <v>0</v>
      </c>
      <c r="I552" s="668">
        <f>SUM(E552:H552)</f>
        <v>28379.29</v>
      </c>
      <c r="J552" s="669">
        <f>I552*C552</f>
        <v>28379.29</v>
      </c>
      <c r="K552" s="670"/>
    </row>
    <row r="553" spans="1:11" s="321" customFormat="1" x14ac:dyDescent="0.2">
      <c r="A553" s="319"/>
      <c r="B553" s="322"/>
      <c r="C553" s="827"/>
      <c r="D553" s="724"/>
      <c r="E553" s="725"/>
      <c r="F553" s="725"/>
      <c r="G553" s="725"/>
      <c r="H553" s="725"/>
      <c r="I553" s="726"/>
      <c r="J553" s="727"/>
      <c r="K553" s="704"/>
    </row>
    <row r="554" spans="1:11" s="321" customFormat="1" x14ac:dyDescent="0.2">
      <c r="A554" s="319" t="str">
        <f>IF(D554&gt;0,IF(INDEX(A546:A553,MATCH(REPT("z",255),A546:A553))="H","J",IF(INDEX(A546:A553,MATCH(REPT("z",255),A546:A553))="N","P",CHAR(CODE(INDEX(A546:A553,MATCH(REPT("z",255),A546:A553)))+1))),)</f>
        <v>D</v>
      </c>
      <c r="B554" s="322" t="s">
        <v>2481</v>
      </c>
      <c r="C554" s="827">
        <v>1</v>
      </c>
      <c r="D554" s="724" t="s">
        <v>199</v>
      </c>
      <c r="E554" s="667">
        <v>23529.62</v>
      </c>
      <c r="F554" s="667">
        <v>6.6</v>
      </c>
      <c r="G554" s="667">
        <v>2266.36</v>
      </c>
      <c r="H554" s="667">
        <v>0</v>
      </c>
      <c r="I554" s="668">
        <f>SUM(E554:H554)</f>
        <v>25802.58</v>
      </c>
      <c r="J554" s="669">
        <f>I554*C554</f>
        <v>25802.58</v>
      </c>
      <c r="K554" s="670"/>
    </row>
    <row r="555" spans="1:11" s="321" customFormat="1" x14ac:dyDescent="0.2">
      <c r="A555" s="319"/>
      <c r="B555" s="322"/>
      <c r="C555" s="827"/>
      <c r="D555" s="724"/>
      <c r="E555" s="725"/>
      <c r="F555" s="725"/>
      <c r="G555" s="725"/>
      <c r="H555" s="725"/>
      <c r="I555" s="726"/>
      <c r="J555" s="727"/>
      <c r="K555" s="704"/>
    </row>
    <row r="556" spans="1:11" s="321" customFormat="1" x14ac:dyDescent="0.2">
      <c r="A556" s="319" t="str">
        <f>IF(D556&gt;0,IF(INDEX(A548:A555,MATCH(REPT("z",255),A548:A555))="H","J",IF(INDEX(A548:A555,MATCH(REPT("z",255),A548:A555))="N","P",CHAR(CODE(INDEX(A548:A555,MATCH(REPT("z",255),A548:A555)))+1))),)</f>
        <v>E</v>
      </c>
      <c r="B556" s="322" t="s">
        <v>2482</v>
      </c>
      <c r="C556" s="827">
        <v>1</v>
      </c>
      <c r="D556" s="724" t="s">
        <v>199</v>
      </c>
      <c r="E556" s="667">
        <v>20074.189999999999</v>
      </c>
      <c r="F556" s="667">
        <v>6.6</v>
      </c>
      <c r="G556" s="667">
        <v>2266.36</v>
      </c>
      <c r="H556" s="667">
        <v>0</v>
      </c>
      <c r="I556" s="668">
        <f>SUM(E556:H556)</f>
        <v>22347.15</v>
      </c>
      <c r="J556" s="669">
        <f>I556*C556</f>
        <v>22347.15</v>
      </c>
      <c r="K556" s="670"/>
    </row>
    <row r="557" spans="1:11" s="321" customFormat="1" x14ac:dyDescent="0.2">
      <c r="A557" s="319"/>
      <c r="B557" s="322"/>
      <c r="C557" s="827"/>
      <c r="D557" s="724"/>
      <c r="E557" s="725"/>
      <c r="F557" s="725"/>
      <c r="G557" s="725"/>
      <c r="H557" s="725"/>
      <c r="I557" s="726"/>
      <c r="J557" s="727"/>
      <c r="K557" s="704"/>
    </row>
    <row r="558" spans="1:11" s="321" customFormat="1" x14ac:dyDescent="0.2">
      <c r="A558" s="319" t="str">
        <f>IF(D558&gt;0,IF(INDEX(A550:A557,MATCH(REPT("z",255),A550:A557))="H","J",IF(INDEX(A550:A557,MATCH(REPT("z",255),A550:A557))="N","P",CHAR(CODE(INDEX(A550:A557,MATCH(REPT("z",255),A550:A557)))+1))),)</f>
        <v>F</v>
      </c>
      <c r="B558" s="322" t="s">
        <v>2483</v>
      </c>
      <c r="C558" s="827">
        <v>1</v>
      </c>
      <c r="D558" s="724" t="s">
        <v>199</v>
      </c>
      <c r="E558" s="667">
        <v>20854.84</v>
      </c>
      <c r="F558" s="667">
        <v>6.6</v>
      </c>
      <c r="G558" s="667">
        <v>1762.72</v>
      </c>
      <c r="H558" s="667">
        <v>0</v>
      </c>
      <c r="I558" s="668">
        <f>SUM(E558:H558)</f>
        <v>22624.16</v>
      </c>
      <c r="J558" s="669">
        <f>I558*C558</f>
        <v>22624.16</v>
      </c>
      <c r="K558" s="670"/>
    </row>
    <row r="559" spans="1:11" s="321" customFormat="1" x14ac:dyDescent="0.2">
      <c r="A559" s="319"/>
      <c r="B559" s="322"/>
      <c r="C559" s="827"/>
      <c r="D559" s="724"/>
      <c r="E559" s="725"/>
      <c r="F559" s="725"/>
      <c r="G559" s="725"/>
      <c r="H559" s="725"/>
      <c r="I559" s="726"/>
      <c r="J559" s="727"/>
      <c r="K559" s="704"/>
    </row>
    <row r="560" spans="1:11" s="321" customFormat="1" x14ac:dyDescent="0.2">
      <c r="A560" s="319" t="str">
        <f>IF(D560&gt;0,IF(INDEX(A552:A559,MATCH(REPT("z",255),A552:A559))="H","J",IF(INDEX(A552:A559,MATCH(REPT("z",255),A552:A559))="N","P",CHAR(CODE(INDEX(A552:A559,MATCH(REPT("z",255),A552:A559)))+1))),)</f>
        <v>G</v>
      </c>
      <c r="B560" s="322" t="s">
        <v>2484</v>
      </c>
      <c r="C560" s="827">
        <v>1</v>
      </c>
      <c r="D560" s="724" t="s">
        <v>199</v>
      </c>
      <c r="E560" s="667">
        <v>12270.65</v>
      </c>
      <c r="F560" s="667">
        <v>6.6</v>
      </c>
      <c r="G560" s="667">
        <v>3525.45</v>
      </c>
      <c r="H560" s="667">
        <v>0</v>
      </c>
      <c r="I560" s="668">
        <f>SUM(E560:H560)</f>
        <v>15802.7</v>
      </c>
      <c r="J560" s="669">
        <f>I560*C560</f>
        <v>15802.7</v>
      </c>
      <c r="K560" s="670"/>
    </row>
    <row r="561" spans="1:11" s="321" customFormat="1" x14ac:dyDescent="0.2">
      <c r="A561" s="319"/>
      <c r="B561" s="322"/>
      <c r="C561" s="827"/>
      <c r="D561" s="724"/>
      <c r="E561" s="725"/>
      <c r="F561" s="725"/>
      <c r="G561" s="725"/>
      <c r="H561" s="725"/>
      <c r="I561" s="726"/>
      <c r="J561" s="727"/>
      <c r="K561" s="704"/>
    </row>
    <row r="562" spans="1:11" s="321" customFormat="1" x14ac:dyDescent="0.2">
      <c r="A562" s="319" t="s">
        <v>92</v>
      </c>
      <c r="B562" s="322" t="s">
        <v>2485</v>
      </c>
      <c r="C562" s="827">
        <v>1</v>
      </c>
      <c r="D562" s="724" t="s">
        <v>199</v>
      </c>
      <c r="E562" s="667">
        <v>20445.689999999999</v>
      </c>
      <c r="F562" s="667">
        <v>6.6</v>
      </c>
      <c r="G562" s="667">
        <v>1964.18</v>
      </c>
      <c r="H562" s="667">
        <v>0</v>
      </c>
      <c r="I562" s="668">
        <f>SUM(E562:H562)</f>
        <v>22416.47</v>
      </c>
      <c r="J562" s="669">
        <f>I562*C562</f>
        <v>22416.47</v>
      </c>
      <c r="K562" s="670"/>
    </row>
    <row r="563" spans="1:11" s="321" customFormat="1" x14ac:dyDescent="0.2">
      <c r="A563" s="319"/>
      <c r="B563" s="322"/>
      <c r="C563" s="827"/>
      <c r="D563" s="724"/>
      <c r="E563" s="725"/>
      <c r="F563" s="725"/>
      <c r="G563" s="725"/>
      <c r="H563" s="725"/>
      <c r="I563" s="726"/>
      <c r="J563" s="727"/>
      <c r="K563" s="704"/>
    </row>
    <row r="564" spans="1:11" s="321" customFormat="1" x14ac:dyDescent="0.2">
      <c r="A564" s="319" t="str">
        <f>IF(D564&gt;0,IF(INDEX(A547:A563,MATCH(REPT("z",255),A547:A563))="H","J",IF(INDEX(A547:A563,MATCH(REPT("z",255),A547:A563))="N","P",CHAR(CODE(INDEX(A547:A563,MATCH(REPT("z",255),A547:A563)))+1))),)</f>
        <v>G</v>
      </c>
      <c r="B564" s="322" t="s">
        <v>2486</v>
      </c>
      <c r="C564" s="827">
        <v>1</v>
      </c>
      <c r="D564" s="724" t="s">
        <v>199</v>
      </c>
      <c r="E564" s="667">
        <v>20812.73</v>
      </c>
      <c r="F564" s="667">
        <v>6.6</v>
      </c>
      <c r="G564" s="667">
        <v>2266.36</v>
      </c>
      <c r="H564" s="667">
        <v>0</v>
      </c>
      <c r="I564" s="668">
        <f>SUM(E564:H564)</f>
        <v>23085.69</v>
      </c>
      <c r="J564" s="669">
        <f>I564*C564</f>
        <v>23085.69</v>
      </c>
      <c r="K564" s="670"/>
    </row>
    <row r="565" spans="1:11" s="321" customFormat="1" x14ac:dyDescent="0.2">
      <c r="A565" s="319"/>
      <c r="B565" s="322"/>
      <c r="C565" s="827"/>
      <c r="D565" s="724"/>
      <c r="E565" s="725"/>
      <c r="F565" s="725"/>
      <c r="G565" s="725"/>
      <c r="H565" s="725"/>
      <c r="I565" s="726"/>
      <c r="J565" s="727"/>
      <c r="K565" s="704"/>
    </row>
    <row r="566" spans="1:11" s="321" customFormat="1" x14ac:dyDescent="0.2">
      <c r="A566" s="319" t="str">
        <f>IF(D566&gt;0,IF(INDEX(A548:A565,MATCH(REPT("z",255),A548:A565))="H","J",IF(INDEX(A548:A565,MATCH(REPT("z",255),A548:A565))="N","P",CHAR(CODE(INDEX(A548:A565,MATCH(REPT("z",255),A548:A565)))+1))),)</f>
        <v>H</v>
      </c>
      <c r="B566" s="322" t="s">
        <v>2487</v>
      </c>
      <c r="C566" s="827">
        <v>1</v>
      </c>
      <c r="D566" s="724" t="s">
        <v>199</v>
      </c>
      <c r="E566" s="667">
        <v>13898.64</v>
      </c>
      <c r="F566" s="667">
        <v>6.6</v>
      </c>
      <c r="G566" s="667">
        <v>1762.72</v>
      </c>
      <c r="H566" s="667">
        <v>0</v>
      </c>
      <c r="I566" s="668">
        <f>SUM(E566:H566)</f>
        <v>15667.96</v>
      </c>
      <c r="J566" s="669">
        <f>I566*C566</f>
        <v>15667.96</v>
      </c>
      <c r="K566" s="670"/>
    </row>
    <row r="567" spans="1:11" s="321" customFormat="1" x14ac:dyDescent="0.2">
      <c r="A567" s="319"/>
      <c r="B567" s="322"/>
      <c r="C567" s="827"/>
      <c r="D567" s="724"/>
      <c r="E567" s="725"/>
      <c r="F567" s="725"/>
      <c r="G567" s="725"/>
      <c r="H567" s="725"/>
      <c r="I567" s="726"/>
      <c r="J567" s="727"/>
      <c r="K567" s="704"/>
    </row>
    <row r="568" spans="1:11" s="321" customFormat="1" x14ac:dyDescent="0.2">
      <c r="A568" s="319" t="str">
        <f>IF(D568&gt;0,IF(INDEX(A550:A567,MATCH(REPT("z",255),A550:A567))="H","J",IF(INDEX(A550:A567,MATCH(REPT("z",255),A550:A567))="N","P",CHAR(CODE(INDEX(A550:A567,MATCH(REPT("z",255),A550:A567)))+1))),)</f>
        <v>J</v>
      </c>
      <c r="B568" s="322" t="s">
        <v>2488</v>
      </c>
      <c r="C568" s="827">
        <v>1</v>
      </c>
      <c r="D568" s="724" t="s">
        <v>199</v>
      </c>
      <c r="E568" s="667">
        <v>18765.78</v>
      </c>
      <c r="F568" s="667">
        <v>6.6</v>
      </c>
      <c r="G568" s="667">
        <v>1762.72</v>
      </c>
      <c r="H568" s="667">
        <v>0</v>
      </c>
      <c r="I568" s="668">
        <f>SUM(E568:H568)</f>
        <v>20535.099999999999</v>
      </c>
      <c r="J568" s="669">
        <f>I568*C568</f>
        <v>20535.099999999999</v>
      </c>
      <c r="K568" s="670"/>
    </row>
    <row r="569" spans="1:11" s="321" customFormat="1" x14ac:dyDescent="0.2">
      <c r="A569" s="319"/>
      <c r="B569" s="322"/>
      <c r="C569" s="827"/>
      <c r="D569" s="724"/>
      <c r="E569" s="725"/>
      <c r="F569" s="725"/>
      <c r="G569" s="725"/>
      <c r="H569" s="725"/>
      <c r="I569" s="726"/>
      <c r="J569" s="727"/>
      <c r="K569" s="704"/>
    </row>
    <row r="570" spans="1:11" s="321" customFormat="1" x14ac:dyDescent="0.2">
      <c r="A570" s="319" t="str">
        <f>IF(D570&gt;0,IF(INDEX(A552:A569,MATCH(REPT("z",255),A552:A569))="H","J",IF(INDEX(A552:A569,MATCH(REPT("z",255),A552:A569))="N","P",CHAR(CODE(INDEX(A552:A569,MATCH(REPT("z",255),A552:A569)))+1))),)</f>
        <v>K</v>
      </c>
      <c r="B570" s="322" t="s">
        <v>2489</v>
      </c>
      <c r="C570" s="827">
        <v>1</v>
      </c>
      <c r="D570" s="724" t="s">
        <v>199</v>
      </c>
      <c r="E570" s="667">
        <v>16905.189999999999</v>
      </c>
      <c r="F570" s="667">
        <v>6.6</v>
      </c>
      <c r="G570" s="667">
        <v>1762.72</v>
      </c>
      <c r="H570" s="667">
        <v>0</v>
      </c>
      <c r="I570" s="668">
        <f>SUM(E570:H570)</f>
        <v>18674.509999999998</v>
      </c>
      <c r="J570" s="669">
        <f>I570*C570</f>
        <v>18674.509999999998</v>
      </c>
      <c r="K570" s="670"/>
    </row>
    <row r="571" spans="1:11" s="321" customFormat="1" x14ac:dyDescent="0.2">
      <c r="A571" s="319"/>
      <c r="B571" s="322"/>
      <c r="C571" s="827"/>
      <c r="D571" s="724"/>
      <c r="E571" s="725"/>
      <c r="F571" s="725"/>
      <c r="G571" s="725"/>
      <c r="H571" s="725"/>
      <c r="I571" s="726"/>
      <c r="J571" s="727"/>
      <c r="K571" s="704"/>
    </row>
    <row r="572" spans="1:11" s="321" customFormat="1" x14ac:dyDescent="0.2">
      <c r="A572" s="319" t="str">
        <f>IF(D572&gt;0,IF(INDEX(A554:A571,MATCH(REPT("z",255),A554:A571))="H","J",IF(INDEX(A554:A571,MATCH(REPT("z",255),A554:A571))="N","P",CHAR(CODE(INDEX(A554:A571,MATCH(REPT("z",255),A554:A571)))+1))),)</f>
        <v>L</v>
      </c>
      <c r="B572" s="322" t="s">
        <v>2490</v>
      </c>
      <c r="C572" s="827">
        <v>1</v>
      </c>
      <c r="D572" s="724" t="s">
        <v>199</v>
      </c>
      <c r="E572" s="667">
        <v>23529.62</v>
      </c>
      <c r="F572" s="667">
        <v>6.6</v>
      </c>
      <c r="G572" s="667">
        <v>2266.36</v>
      </c>
      <c r="H572" s="667">
        <v>0</v>
      </c>
      <c r="I572" s="668">
        <f>SUM(E572:H572)</f>
        <v>25802.58</v>
      </c>
      <c r="J572" s="669">
        <f>I572*C572</f>
        <v>25802.58</v>
      </c>
      <c r="K572" s="670"/>
    </row>
    <row r="573" spans="1:11" s="321" customFormat="1" ht="7.5" customHeight="1" x14ac:dyDescent="0.2">
      <c r="A573" s="319"/>
      <c r="B573" s="322"/>
      <c r="C573" s="827"/>
      <c r="D573" s="724"/>
      <c r="E573" s="725"/>
      <c r="F573" s="725"/>
      <c r="G573" s="725"/>
      <c r="H573" s="725"/>
      <c r="I573" s="726"/>
      <c r="J573" s="727"/>
      <c r="K573" s="704"/>
    </row>
    <row r="574" spans="1:11" s="321" customFormat="1" x14ac:dyDescent="0.2">
      <c r="A574" s="319" t="str">
        <f>IF(D574&gt;0,IF(INDEX(A562:A573,MATCH(REPT("z",255),A562:A573))="H","J",IF(INDEX(A562:A573,MATCH(REPT("z",255),A562:A573))="N","P",CHAR(CODE(INDEX(A562:A573,MATCH(REPT("z",255),A562:A573)))+1))),)</f>
        <v>M</v>
      </c>
      <c r="B574" s="322" t="s">
        <v>2491</v>
      </c>
      <c r="C574" s="827">
        <v>1</v>
      </c>
      <c r="D574" s="724" t="s">
        <v>199</v>
      </c>
      <c r="E574" s="667">
        <v>32799.75</v>
      </c>
      <c r="F574" s="667">
        <v>6.6</v>
      </c>
      <c r="G574" s="667">
        <v>2770</v>
      </c>
      <c r="H574" s="667">
        <v>0</v>
      </c>
      <c r="I574" s="668">
        <f>SUM(E574:H574)</f>
        <v>35576.35</v>
      </c>
      <c r="J574" s="669">
        <f>I574*C574</f>
        <v>35576.35</v>
      </c>
      <c r="K574" s="670"/>
    </row>
    <row r="575" spans="1:11" s="321" customFormat="1" ht="7.5" customHeight="1" x14ac:dyDescent="0.2">
      <c r="A575" s="319"/>
      <c r="B575" s="322"/>
      <c r="C575" s="827"/>
      <c r="D575" s="724"/>
      <c r="E575" s="725"/>
      <c r="F575" s="725"/>
      <c r="G575" s="725"/>
      <c r="H575" s="725"/>
      <c r="I575" s="726"/>
      <c r="J575" s="727"/>
      <c r="K575" s="704"/>
    </row>
    <row r="576" spans="1:11" s="321" customFormat="1" x14ac:dyDescent="0.2">
      <c r="A576" s="319" t="str">
        <f>IF(D576&gt;0,IF(INDEX(A564:A575,MATCH(REPT("z",255),A564:A575))="H","J",IF(INDEX(A564:A575,MATCH(REPT("z",255),A564:A575))="N","P",CHAR(CODE(INDEX(A564:A575,MATCH(REPT("z",255),A564:A575)))+1))),)</f>
        <v>N</v>
      </c>
      <c r="B576" s="322" t="s">
        <v>2492</v>
      </c>
      <c r="C576" s="827">
        <v>1</v>
      </c>
      <c r="D576" s="724" t="s">
        <v>199</v>
      </c>
      <c r="E576" s="667">
        <v>23755.75</v>
      </c>
      <c r="F576" s="667">
        <v>6.6</v>
      </c>
      <c r="G576" s="667">
        <v>2266.36</v>
      </c>
      <c r="H576" s="667">
        <v>0</v>
      </c>
      <c r="I576" s="668">
        <f>SUM(E576:H576)</f>
        <v>26028.71</v>
      </c>
      <c r="J576" s="669">
        <f>I576*C576</f>
        <v>26028.71</v>
      </c>
      <c r="K576" s="670"/>
    </row>
    <row r="577" spans="1:11" s="321" customFormat="1" x14ac:dyDescent="0.2">
      <c r="A577" s="319"/>
      <c r="B577" s="322"/>
      <c r="C577" s="827"/>
      <c r="D577" s="724"/>
      <c r="E577" s="725"/>
      <c r="F577" s="725"/>
      <c r="G577" s="725"/>
      <c r="H577" s="725"/>
      <c r="I577" s="726"/>
      <c r="J577" s="727"/>
      <c r="K577" s="704"/>
    </row>
    <row r="578" spans="1:11" s="321" customFormat="1" x14ac:dyDescent="0.2">
      <c r="A578" s="319"/>
      <c r="B578" s="322" t="s">
        <v>3004</v>
      </c>
      <c r="C578" s="829"/>
      <c r="D578" s="724"/>
      <c r="E578" s="725"/>
      <c r="F578" s="725"/>
      <c r="G578" s="725"/>
      <c r="H578" s="725"/>
      <c r="I578" s="726"/>
      <c r="J578" s="727"/>
      <c r="K578" s="704"/>
    </row>
    <row r="579" spans="1:11" s="321" customFormat="1" x14ac:dyDescent="0.2">
      <c r="A579" s="319"/>
      <c r="B579" s="322"/>
      <c r="C579" s="829"/>
      <c r="D579" s="724"/>
      <c r="E579" s="725"/>
      <c r="F579" s="725"/>
      <c r="G579" s="725"/>
      <c r="H579" s="725"/>
      <c r="I579" s="726"/>
      <c r="J579" s="727"/>
      <c r="K579" s="704"/>
    </row>
    <row r="580" spans="1:11" s="325" customFormat="1" ht="15.75" thickBot="1" x14ac:dyDescent="0.3">
      <c r="A580" s="324"/>
      <c r="B580" s="80" t="s">
        <v>111</v>
      </c>
      <c r="C580" s="824"/>
      <c r="D580" s="732"/>
      <c r="E580" s="733"/>
      <c r="F580" s="733"/>
      <c r="G580" s="733"/>
      <c r="H580" s="733"/>
      <c r="I580" s="699"/>
      <c r="J580" s="734">
        <f>SUM(J547:J579)</f>
        <v>340317.3</v>
      </c>
      <c r="K580" s="735">
        <v>16</v>
      </c>
    </row>
    <row r="581" spans="1:11" s="331" customFormat="1" ht="15" thickTop="1" x14ac:dyDescent="0.2">
      <c r="A581" s="319"/>
      <c r="B581" s="38"/>
      <c r="C581" s="827"/>
      <c r="D581" s="724"/>
      <c r="E581" s="725"/>
      <c r="F581" s="725"/>
      <c r="G581" s="725"/>
      <c r="H581" s="725"/>
      <c r="I581" s="726"/>
      <c r="J581" s="727"/>
      <c r="K581" s="670"/>
    </row>
    <row r="582" spans="1:11" s="331" customFormat="1" ht="15" x14ac:dyDescent="0.2">
      <c r="A582" s="319"/>
      <c r="B582" s="320" t="s">
        <v>2477</v>
      </c>
      <c r="C582" s="827"/>
      <c r="D582" s="724"/>
      <c r="E582" s="725"/>
      <c r="F582" s="725"/>
      <c r="G582" s="725"/>
      <c r="H582" s="725"/>
      <c r="I582" s="726"/>
      <c r="J582" s="727"/>
      <c r="K582" s="670"/>
    </row>
    <row r="583" spans="1:11" s="331" customFormat="1" x14ac:dyDescent="0.2">
      <c r="A583" s="319"/>
      <c r="B583" s="38"/>
      <c r="C583" s="827"/>
      <c r="D583" s="724"/>
      <c r="E583" s="725"/>
      <c r="F583" s="725"/>
      <c r="G583" s="725"/>
      <c r="H583" s="725"/>
      <c r="I583" s="726"/>
      <c r="J583" s="727"/>
      <c r="K583" s="670"/>
    </row>
    <row r="584" spans="1:11" s="321" customFormat="1" ht="28.5" x14ac:dyDescent="0.2">
      <c r="A584" s="319"/>
      <c r="B584" s="81" t="s">
        <v>3827</v>
      </c>
      <c r="C584" s="827"/>
      <c r="D584" s="724"/>
      <c r="E584" s="725"/>
      <c r="F584" s="725"/>
      <c r="G584" s="725"/>
      <c r="H584" s="725"/>
      <c r="I584" s="726"/>
      <c r="J584" s="727"/>
      <c r="K584" s="704"/>
    </row>
    <row r="585" spans="1:11" s="321" customFormat="1" x14ac:dyDescent="0.2">
      <c r="A585" s="319"/>
      <c r="B585" s="322"/>
      <c r="C585" s="827"/>
      <c r="D585" s="724"/>
      <c r="E585" s="725"/>
      <c r="F585" s="725"/>
      <c r="G585" s="725"/>
      <c r="H585" s="725"/>
      <c r="I585" s="726"/>
      <c r="J585" s="727"/>
      <c r="K585" s="704"/>
    </row>
    <row r="586" spans="1:11" s="321" customFormat="1" x14ac:dyDescent="0.2">
      <c r="A586" s="319" t="s">
        <v>77</v>
      </c>
      <c r="B586" s="322" t="s">
        <v>2493</v>
      </c>
      <c r="C586" s="827">
        <v>1</v>
      </c>
      <c r="D586" s="724" t="s">
        <v>199</v>
      </c>
      <c r="E586" s="667">
        <v>32122.89</v>
      </c>
      <c r="F586" s="667">
        <v>6.6</v>
      </c>
      <c r="G586" s="667">
        <v>2266.36</v>
      </c>
      <c r="H586" s="667">
        <v>0</v>
      </c>
      <c r="I586" s="668">
        <f>SUM(E586:H586)</f>
        <v>34395.85</v>
      </c>
      <c r="J586" s="669">
        <f>I586*C586</f>
        <v>34395.85</v>
      </c>
      <c r="K586" s="670"/>
    </row>
    <row r="587" spans="1:11" s="321" customFormat="1" x14ac:dyDescent="0.2">
      <c r="A587" s="319"/>
      <c r="B587" s="322"/>
      <c r="C587" s="827"/>
      <c r="D587" s="724"/>
      <c r="E587" s="725"/>
      <c r="F587" s="725"/>
      <c r="G587" s="725"/>
      <c r="H587" s="725"/>
      <c r="I587" s="726"/>
      <c r="J587" s="727"/>
      <c r="K587" s="704"/>
    </row>
    <row r="588" spans="1:11" s="321" customFormat="1" ht="28.5" x14ac:dyDescent="0.2">
      <c r="A588" s="319"/>
      <c r="B588" s="81" t="s">
        <v>3828</v>
      </c>
      <c r="C588" s="827"/>
      <c r="D588" s="724"/>
      <c r="E588" s="725"/>
      <c r="F588" s="725"/>
      <c r="G588" s="725"/>
      <c r="H588" s="725"/>
      <c r="I588" s="726"/>
      <c r="J588" s="727"/>
      <c r="K588" s="704"/>
    </row>
    <row r="589" spans="1:11" s="321" customFormat="1" x14ac:dyDescent="0.2">
      <c r="A589" s="319"/>
      <c r="B589" s="322"/>
      <c r="C589" s="827"/>
      <c r="D589" s="724"/>
      <c r="E589" s="725"/>
      <c r="F589" s="725"/>
      <c r="G589" s="725"/>
      <c r="H589" s="725"/>
      <c r="I589" s="726"/>
      <c r="J589" s="727"/>
      <c r="K589" s="704"/>
    </row>
    <row r="590" spans="1:11" s="321" customFormat="1" x14ac:dyDescent="0.2">
      <c r="A590" s="319" t="str">
        <f>IF(D590&gt;0,IF(INDEX(A582:A589,MATCH(REPT("z",255),A582:A589))="H","J",IF(INDEX(A582:A589,MATCH(REPT("z",255),A582:A589))="N","P",CHAR(CODE(INDEX(A582:A589,MATCH(REPT("z",255),A582:A589)))+1))),)</f>
        <v>B</v>
      </c>
      <c r="B590" s="322" t="s">
        <v>2494</v>
      </c>
      <c r="C590" s="827">
        <v>1</v>
      </c>
      <c r="D590" s="724" t="s">
        <v>199</v>
      </c>
      <c r="E590" s="667">
        <v>20074.189999999999</v>
      </c>
      <c r="F590" s="667">
        <v>6.6</v>
      </c>
      <c r="G590" s="667">
        <v>2266.36</v>
      </c>
      <c r="H590" s="667">
        <v>0</v>
      </c>
      <c r="I590" s="668">
        <f>SUM(E590:H590)</f>
        <v>22347.15</v>
      </c>
      <c r="J590" s="669">
        <f>I590*C590</f>
        <v>22347.15</v>
      </c>
      <c r="K590" s="670"/>
    </row>
    <row r="591" spans="1:11" s="321" customFormat="1" x14ac:dyDescent="0.2">
      <c r="A591" s="319"/>
      <c r="B591" s="322"/>
      <c r="C591" s="827"/>
      <c r="D591" s="724"/>
      <c r="E591" s="725"/>
      <c r="F591" s="725"/>
      <c r="G591" s="725"/>
      <c r="H591" s="725"/>
      <c r="I591" s="726"/>
      <c r="J591" s="727"/>
      <c r="K591" s="704"/>
    </row>
    <row r="592" spans="1:11" s="321" customFormat="1" ht="28.5" x14ac:dyDescent="0.2">
      <c r="A592" s="319"/>
      <c r="B592" s="81" t="s">
        <v>3829</v>
      </c>
      <c r="C592" s="827"/>
      <c r="D592" s="724"/>
      <c r="E592" s="725"/>
      <c r="F592" s="725"/>
      <c r="G592" s="725"/>
      <c r="H592" s="725"/>
      <c r="I592" s="726"/>
      <c r="J592" s="727"/>
      <c r="K592" s="704"/>
    </row>
    <row r="593" spans="1:11" s="321" customFormat="1" x14ac:dyDescent="0.2">
      <c r="A593" s="319"/>
      <c r="B593" s="322"/>
      <c r="C593" s="827"/>
      <c r="D593" s="724"/>
      <c r="E593" s="725"/>
      <c r="F593" s="725"/>
      <c r="G593" s="725"/>
      <c r="H593" s="725"/>
      <c r="I593" s="726"/>
      <c r="J593" s="727"/>
      <c r="K593" s="704"/>
    </row>
    <row r="594" spans="1:11" s="321" customFormat="1" x14ac:dyDescent="0.2">
      <c r="A594" s="319" t="str">
        <f>IF(D594&gt;0,IF(INDEX(A584:A593,MATCH(REPT("z",255),A584:A593))="H","J",IF(INDEX(A584:A593,MATCH(REPT("z",255),A584:A593))="N","P",CHAR(CODE(INDEX(A584:A593,MATCH(REPT("z",255),A584:A593)))+1))),)</f>
        <v>C</v>
      </c>
      <c r="B594" s="322" t="s">
        <v>2495</v>
      </c>
      <c r="C594" s="827">
        <v>1</v>
      </c>
      <c r="D594" s="724" t="s">
        <v>199</v>
      </c>
      <c r="E594" s="667">
        <v>11972.06</v>
      </c>
      <c r="F594" s="667">
        <v>6.6</v>
      </c>
      <c r="G594" s="667">
        <v>3777.27</v>
      </c>
      <c r="H594" s="667">
        <v>0</v>
      </c>
      <c r="I594" s="668">
        <f>SUM(E594:H594)</f>
        <v>15755.93</v>
      </c>
      <c r="J594" s="669">
        <f>I594*C594</f>
        <v>15755.93</v>
      </c>
      <c r="K594" s="670"/>
    </row>
    <row r="595" spans="1:11" s="321" customFormat="1" x14ac:dyDescent="0.2">
      <c r="A595" s="319"/>
      <c r="B595" s="322"/>
      <c r="C595" s="827"/>
      <c r="D595" s="724"/>
      <c r="E595" s="725"/>
      <c r="F595" s="725"/>
      <c r="G595" s="725"/>
      <c r="H595" s="725"/>
      <c r="I595" s="726"/>
      <c r="J595" s="727"/>
      <c r="K595" s="704"/>
    </row>
    <row r="596" spans="1:11" s="321" customFormat="1" x14ac:dyDescent="0.2">
      <c r="A596" s="319" t="str">
        <f>IF(D596&gt;0,IF(INDEX(A585:A595,MATCH(REPT("z",255),A585:A595))="H","J",IF(INDEX(A585:A595,MATCH(REPT("z",255),A585:A595))="N","P",CHAR(CODE(INDEX(A585:A595,MATCH(REPT("z",255),A585:A595)))+1))),)</f>
        <v>D</v>
      </c>
      <c r="B596" s="322" t="s">
        <v>2496</v>
      </c>
      <c r="C596" s="827">
        <v>1</v>
      </c>
      <c r="D596" s="724" t="s">
        <v>199</v>
      </c>
      <c r="E596" s="667">
        <v>11972.06</v>
      </c>
      <c r="F596" s="667">
        <v>6.6</v>
      </c>
      <c r="G596" s="667">
        <v>3777.27</v>
      </c>
      <c r="H596" s="667">
        <v>0</v>
      </c>
      <c r="I596" s="668">
        <f>SUM(E596:H596)</f>
        <v>15755.93</v>
      </c>
      <c r="J596" s="669">
        <f>I596*C596</f>
        <v>15755.93</v>
      </c>
      <c r="K596" s="670"/>
    </row>
    <row r="597" spans="1:11" s="321" customFormat="1" x14ac:dyDescent="0.2">
      <c r="A597" s="319"/>
      <c r="B597" s="322"/>
      <c r="C597" s="827"/>
      <c r="D597" s="724"/>
      <c r="E597" s="725"/>
      <c r="F597" s="725"/>
      <c r="G597" s="725"/>
      <c r="H597" s="725"/>
      <c r="I597" s="726"/>
      <c r="J597" s="727"/>
      <c r="K597" s="704"/>
    </row>
    <row r="598" spans="1:11" s="321" customFormat="1" x14ac:dyDescent="0.2">
      <c r="A598" s="319" t="str">
        <f>IF(D598&gt;0,IF(INDEX(A586:A597,MATCH(REPT("z",255),A586:A597))="H","J",IF(INDEX(A586:A597,MATCH(REPT("z",255),A586:A597))="N","P",CHAR(CODE(INDEX(A586:A597,MATCH(REPT("z",255),A586:A597)))+1))),)</f>
        <v>E</v>
      </c>
      <c r="B598" s="322" t="s">
        <v>2497</v>
      </c>
      <c r="C598" s="827">
        <v>1</v>
      </c>
      <c r="D598" s="724" t="s">
        <v>199</v>
      </c>
      <c r="E598" s="667">
        <v>7447.04</v>
      </c>
      <c r="F598" s="667">
        <v>6.6</v>
      </c>
      <c r="G598" s="667">
        <v>1510.91</v>
      </c>
      <c r="H598" s="667">
        <v>0</v>
      </c>
      <c r="I598" s="668">
        <f>SUM(E598:H598)</f>
        <v>8964.5499999999993</v>
      </c>
      <c r="J598" s="669">
        <f>I598*C598</f>
        <v>8964.5499999999993</v>
      </c>
      <c r="K598" s="670"/>
    </row>
    <row r="599" spans="1:11" s="321" customFormat="1" x14ac:dyDescent="0.2">
      <c r="A599" s="319"/>
      <c r="B599" s="322"/>
      <c r="C599" s="827"/>
      <c r="D599" s="724"/>
      <c r="E599" s="725"/>
      <c r="F599" s="725"/>
      <c r="G599" s="725"/>
      <c r="H599" s="725"/>
      <c r="I599" s="726"/>
      <c r="J599" s="727"/>
      <c r="K599" s="704"/>
    </row>
    <row r="600" spans="1:11" s="321" customFormat="1" x14ac:dyDescent="0.2">
      <c r="A600" s="319" t="str">
        <f>IF(D600&gt;0,IF(INDEX(A588:A599,MATCH(REPT("z",255),A588:A599))="H","J",IF(INDEX(A588:A599,MATCH(REPT("z",255),A588:A599))="N","P",CHAR(CODE(INDEX(A588:A599,MATCH(REPT("z",255),A588:A599)))+1))),)</f>
        <v>F</v>
      </c>
      <c r="B600" s="322" t="s">
        <v>2498</v>
      </c>
      <c r="C600" s="827">
        <v>1</v>
      </c>
      <c r="D600" s="724" t="s">
        <v>199</v>
      </c>
      <c r="E600" s="667">
        <v>11820.85</v>
      </c>
      <c r="F600" s="667">
        <v>6.6</v>
      </c>
      <c r="G600" s="667">
        <v>4029.08</v>
      </c>
      <c r="H600" s="667">
        <v>0</v>
      </c>
      <c r="I600" s="668">
        <f>SUM(E600:H600)</f>
        <v>15856.53</v>
      </c>
      <c r="J600" s="669">
        <f>I600*C600</f>
        <v>15856.53</v>
      </c>
      <c r="K600" s="670"/>
    </row>
    <row r="601" spans="1:11" s="321" customFormat="1" x14ac:dyDescent="0.2">
      <c r="A601" s="319"/>
      <c r="B601" s="322"/>
      <c r="C601" s="827"/>
      <c r="D601" s="724"/>
      <c r="E601" s="725"/>
      <c r="F601" s="725"/>
      <c r="G601" s="725"/>
      <c r="H601" s="725"/>
      <c r="I601" s="726"/>
      <c r="J601" s="727"/>
      <c r="K601" s="704"/>
    </row>
    <row r="602" spans="1:11" s="321" customFormat="1" x14ac:dyDescent="0.2">
      <c r="A602" s="319" t="str">
        <f>IF(D602&gt;0,IF(INDEX(A590:A601,MATCH(REPT("z",255),A590:A601))="H","J",IF(INDEX(A590:A601,MATCH(REPT("z",255),A590:A601))="N","P",CHAR(CODE(INDEX(A590:A601,MATCH(REPT("z",255),A590:A601)))+1))),)</f>
        <v>G</v>
      </c>
      <c r="B602" s="322" t="s">
        <v>2499</v>
      </c>
      <c r="C602" s="827">
        <v>1</v>
      </c>
      <c r="D602" s="724" t="s">
        <v>199</v>
      </c>
      <c r="E602" s="667">
        <v>11820.02</v>
      </c>
      <c r="F602" s="667">
        <v>6.6</v>
      </c>
      <c r="G602" s="667">
        <v>3777.27</v>
      </c>
      <c r="H602" s="667">
        <v>0</v>
      </c>
      <c r="I602" s="668">
        <f>SUM(E602:H602)</f>
        <v>15603.89</v>
      </c>
      <c r="J602" s="669">
        <f>I602*C602</f>
        <v>15603.89</v>
      </c>
      <c r="K602" s="670"/>
    </row>
    <row r="603" spans="1:11" s="321" customFormat="1" x14ac:dyDescent="0.2">
      <c r="A603" s="319"/>
      <c r="B603" s="322"/>
      <c r="C603" s="827"/>
      <c r="D603" s="724"/>
      <c r="E603" s="725"/>
      <c r="F603" s="725"/>
      <c r="G603" s="725"/>
      <c r="H603" s="725"/>
      <c r="I603" s="726"/>
      <c r="J603" s="727"/>
      <c r="K603" s="704"/>
    </row>
    <row r="604" spans="1:11" s="321" customFormat="1" x14ac:dyDescent="0.2">
      <c r="A604" s="319" t="str">
        <f>IF(D604&gt;0,IF(INDEX(A592:A603,MATCH(REPT("z",255),A592:A603))="H","J",IF(INDEX(A592:A603,MATCH(REPT("z",255),A592:A603))="N","P",CHAR(CODE(INDEX(A592:A603,MATCH(REPT("z",255),A592:A603)))+1))),)</f>
        <v>H</v>
      </c>
      <c r="B604" s="322" t="s">
        <v>2500</v>
      </c>
      <c r="C604" s="827">
        <v>1</v>
      </c>
      <c r="D604" s="724" t="s">
        <v>199</v>
      </c>
      <c r="E604" s="667">
        <v>11972.06</v>
      </c>
      <c r="F604" s="667">
        <v>6.6</v>
      </c>
      <c r="G604" s="667">
        <v>3777.27</v>
      </c>
      <c r="H604" s="667">
        <v>0</v>
      </c>
      <c r="I604" s="668">
        <f>SUM(E604:H604)</f>
        <v>15755.93</v>
      </c>
      <c r="J604" s="669">
        <f>I604*C604</f>
        <v>15755.93</v>
      </c>
      <c r="K604" s="670"/>
    </row>
    <row r="605" spans="1:11" s="321" customFormat="1" x14ac:dyDescent="0.2">
      <c r="A605" s="319"/>
      <c r="B605" s="322"/>
      <c r="C605" s="827"/>
      <c r="D605" s="724"/>
      <c r="E605" s="725"/>
      <c r="F605" s="725"/>
      <c r="G605" s="725"/>
      <c r="H605" s="725"/>
      <c r="I605" s="726"/>
      <c r="J605" s="727"/>
      <c r="K605" s="704"/>
    </row>
    <row r="606" spans="1:11" s="321" customFormat="1" x14ac:dyDescent="0.2">
      <c r="A606" s="319" t="str">
        <f>IF(D606&gt;0,IF(INDEX(A594:A605,MATCH(REPT("z",255),A594:A605))="H","J",IF(INDEX(A594:A605,MATCH(REPT("z",255),A594:A605))="N","P",CHAR(CODE(INDEX(A594:A605,MATCH(REPT("z",255),A594:A605)))+1))),)</f>
        <v>J</v>
      </c>
      <c r="B606" s="322" t="s">
        <v>2501</v>
      </c>
      <c r="C606" s="827">
        <v>1</v>
      </c>
      <c r="D606" s="724" t="s">
        <v>199</v>
      </c>
      <c r="E606" s="667">
        <v>12594.69</v>
      </c>
      <c r="F606" s="667">
        <v>6.6</v>
      </c>
      <c r="G606" s="667">
        <v>3777.27</v>
      </c>
      <c r="H606" s="667">
        <v>0</v>
      </c>
      <c r="I606" s="668">
        <f>SUM(E606:H606)</f>
        <v>16378.56</v>
      </c>
      <c r="J606" s="669">
        <f>I606*C606</f>
        <v>16378.56</v>
      </c>
      <c r="K606" s="670"/>
    </row>
    <row r="607" spans="1:11" s="321" customFormat="1" x14ac:dyDescent="0.2">
      <c r="A607" s="319"/>
      <c r="B607" s="322"/>
      <c r="C607" s="827"/>
      <c r="D607" s="724"/>
      <c r="E607" s="725"/>
      <c r="F607" s="725"/>
      <c r="G607" s="725"/>
      <c r="H607" s="725"/>
      <c r="I607" s="726"/>
      <c r="J607" s="727"/>
      <c r="K607" s="704"/>
    </row>
    <row r="608" spans="1:11" s="321" customFormat="1" x14ac:dyDescent="0.2">
      <c r="A608" s="319" t="str">
        <f>IF(D608&gt;0,IF(INDEX(A596:A607,MATCH(REPT("z",255),A596:A607))="H","J",IF(INDEX(A596:A607,MATCH(REPT("z",255),A596:A607))="N","P",CHAR(CODE(INDEX(A596:A607,MATCH(REPT("z",255),A596:A607)))+1))),)</f>
        <v>K</v>
      </c>
      <c r="B608" s="322" t="s">
        <v>2502</v>
      </c>
      <c r="C608" s="827">
        <v>1</v>
      </c>
      <c r="D608" s="724" t="s">
        <v>199</v>
      </c>
      <c r="E608" s="667">
        <v>11972.9</v>
      </c>
      <c r="F608" s="667">
        <v>6.6</v>
      </c>
      <c r="G608" s="667">
        <v>3777.27</v>
      </c>
      <c r="H608" s="667">
        <v>0</v>
      </c>
      <c r="I608" s="668">
        <f>SUM(E608:H608)</f>
        <v>15756.77</v>
      </c>
      <c r="J608" s="669">
        <f>I608*C608</f>
        <v>15756.77</v>
      </c>
      <c r="K608" s="670"/>
    </row>
    <row r="609" spans="1:11" s="321" customFormat="1" x14ac:dyDescent="0.2">
      <c r="A609" s="319"/>
      <c r="B609" s="322"/>
      <c r="C609" s="829"/>
      <c r="D609" s="724"/>
      <c r="E609" s="725"/>
      <c r="F609" s="725"/>
      <c r="G609" s="725"/>
      <c r="H609" s="725"/>
      <c r="I609" s="726"/>
      <c r="J609" s="727"/>
      <c r="K609" s="704"/>
    </row>
    <row r="610" spans="1:11" s="321" customFormat="1" x14ac:dyDescent="0.2">
      <c r="A610" s="319"/>
      <c r="B610" s="322"/>
      <c r="C610" s="829"/>
      <c r="D610" s="724"/>
      <c r="E610" s="725"/>
      <c r="F610" s="725"/>
      <c r="G610" s="725"/>
      <c r="H610" s="725"/>
      <c r="I610" s="726"/>
      <c r="J610" s="727"/>
      <c r="K610" s="704"/>
    </row>
    <row r="611" spans="1:11" s="321" customFormat="1" x14ac:dyDescent="0.2">
      <c r="A611" s="319"/>
      <c r="B611" s="322"/>
      <c r="C611" s="829"/>
      <c r="D611" s="724"/>
      <c r="E611" s="725"/>
      <c r="F611" s="725"/>
      <c r="G611" s="725"/>
      <c r="H611" s="725"/>
      <c r="I611" s="726"/>
      <c r="J611" s="727"/>
      <c r="K611" s="704"/>
    </row>
    <row r="612" spans="1:11" s="321" customFormat="1" hidden="1" x14ac:dyDescent="0.2">
      <c r="A612" s="319"/>
      <c r="B612" s="322"/>
      <c r="C612" s="829"/>
      <c r="D612" s="724"/>
      <c r="E612" s="725"/>
      <c r="F612" s="725"/>
      <c r="G612" s="725"/>
      <c r="H612" s="725"/>
      <c r="I612" s="726"/>
      <c r="J612" s="727"/>
      <c r="K612" s="704"/>
    </row>
    <row r="613" spans="1:11" s="321" customFormat="1" ht="13.5" customHeight="1" x14ac:dyDescent="0.2">
      <c r="A613" s="319"/>
      <c r="B613" s="322"/>
      <c r="C613" s="829"/>
      <c r="D613" s="724"/>
      <c r="E613" s="725"/>
      <c r="F613" s="725"/>
      <c r="G613" s="725"/>
      <c r="H613" s="725"/>
      <c r="I613" s="726"/>
      <c r="J613" s="727"/>
      <c r="K613" s="704"/>
    </row>
    <row r="614" spans="1:11" s="321" customFormat="1" x14ac:dyDescent="0.2">
      <c r="A614" s="319"/>
      <c r="B614" s="322"/>
      <c r="C614" s="829"/>
      <c r="D614" s="724"/>
      <c r="E614" s="725"/>
      <c r="F614" s="725"/>
      <c r="G614" s="725"/>
      <c r="H614" s="725"/>
      <c r="I614" s="726"/>
      <c r="J614" s="727"/>
      <c r="K614" s="704"/>
    </row>
    <row r="615" spans="1:11" s="321" customFormat="1" x14ac:dyDescent="0.2">
      <c r="A615" s="319"/>
      <c r="B615" s="322"/>
      <c r="C615" s="829"/>
      <c r="D615" s="724"/>
      <c r="E615" s="725"/>
      <c r="F615" s="725"/>
      <c r="G615" s="725"/>
      <c r="H615" s="725"/>
      <c r="I615" s="726"/>
      <c r="J615" s="727"/>
      <c r="K615" s="704"/>
    </row>
    <row r="616" spans="1:11" s="325" customFormat="1" ht="15.75" thickBot="1" x14ac:dyDescent="0.3">
      <c r="A616" s="324"/>
      <c r="B616" s="80" t="s">
        <v>111</v>
      </c>
      <c r="C616" s="824"/>
      <c r="D616" s="732"/>
      <c r="E616" s="733"/>
      <c r="F616" s="733"/>
      <c r="G616" s="733"/>
      <c r="H616" s="733"/>
      <c r="I616" s="699"/>
      <c r="J616" s="734">
        <f>SUM(J583:J615)</f>
        <v>176571.09</v>
      </c>
      <c r="K616" s="735">
        <v>17</v>
      </c>
    </row>
    <row r="617" spans="1:11" s="331" customFormat="1" ht="15" thickTop="1" x14ac:dyDescent="0.2">
      <c r="A617" s="319"/>
      <c r="B617" s="38"/>
      <c r="C617" s="827"/>
      <c r="D617" s="724"/>
      <c r="E617" s="725"/>
      <c r="F617" s="725"/>
      <c r="G617" s="725"/>
      <c r="H617" s="725"/>
      <c r="I617" s="726"/>
      <c r="J617" s="727"/>
      <c r="K617" s="670"/>
    </row>
    <row r="618" spans="1:11" s="331" customFormat="1" ht="15" x14ac:dyDescent="0.2">
      <c r="A618" s="319"/>
      <c r="B618" s="320" t="s">
        <v>2477</v>
      </c>
      <c r="C618" s="827"/>
      <c r="D618" s="724"/>
      <c r="E618" s="725"/>
      <c r="F618" s="725"/>
      <c r="G618" s="725"/>
      <c r="H618" s="725"/>
      <c r="I618" s="726"/>
      <c r="J618" s="727"/>
      <c r="K618" s="670"/>
    </row>
    <row r="619" spans="1:11" s="331" customFormat="1" x14ac:dyDescent="0.2">
      <c r="A619" s="319"/>
      <c r="B619" s="38"/>
      <c r="C619" s="827"/>
      <c r="D619" s="724"/>
      <c r="E619" s="725"/>
      <c r="F619" s="725"/>
      <c r="G619" s="725"/>
      <c r="H619" s="725"/>
      <c r="I619" s="726"/>
      <c r="J619" s="727"/>
      <c r="K619" s="670"/>
    </row>
    <row r="620" spans="1:11" s="321" customFormat="1" ht="28.5" x14ac:dyDescent="0.2">
      <c r="A620" s="319"/>
      <c r="B620" s="81" t="s">
        <v>3830</v>
      </c>
      <c r="C620" s="827"/>
      <c r="D620" s="724"/>
      <c r="E620" s="725"/>
      <c r="F620" s="725"/>
      <c r="G620" s="725"/>
      <c r="H620" s="725"/>
      <c r="I620" s="726"/>
      <c r="J620" s="727"/>
      <c r="K620" s="704"/>
    </row>
    <row r="621" spans="1:11" s="321" customFormat="1" x14ac:dyDescent="0.2">
      <c r="A621" s="319"/>
      <c r="B621" s="81"/>
      <c r="C621" s="827"/>
      <c r="D621" s="724"/>
      <c r="E621" s="725"/>
      <c r="F621" s="725"/>
      <c r="G621" s="725"/>
      <c r="H621" s="725"/>
      <c r="I621" s="726"/>
      <c r="J621" s="727"/>
      <c r="K621" s="704"/>
    </row>
    <row r="622" spans="1:11" s="321" customFormat="1" x14ac:dyDescent="0.2">
      <c r="A622" s="319" t="s">
        <v>77</v>
      </c>
      <c r="B622" s="322" t="s">
        <v>2503</v>
      </c>
      <c r="C622" s="827">
        <v>1</v>
      </c>
      <c r="D622" s="724" t="s">
        <v>199</v>
      </c>
      <c r="E622" s="667">
        <v>11972.9</v>
      </c>
      <c r="F622" s="667">
        <v>6.6</v>
      </c>
      <c r="G622" s="667">
        <v>3777.27</v>
      </c>
      <c r="H622" s="667">
        <v>0</v>
      </c>
      <c r="I622" s="668">
        <f>SUM(E622:H622)</f>
        <v>15756.77</v>
      </c>
      <c r="J622" s="669">
        <f>I622*C622</f>
        <v>15756.77</v>
      </c>
      <c r="K622" s="670"/>
    </row>
    <row r="623" spans="1:11" s="321" customFormat="1" x14ac:dyDescent="0.2">
      <c r="A623" s="319"/>
      <c r="B623" s="322"/>
      <c r="C623" s="827"/>
      <c r="D623" s="724"/>
      <c r="E623" s="725"/>
      <c r="F623" s="725"/>
      <c r="G623" s="725"/>
      <c r="H623" s="725"/>
      <c r="I623" s="726"/>
      <c r="J623" s="727"/>
      <c r="K623" s="704"/>
    </row>
    <row r="624" spans="1:11" s="321" customFormat="1" x14ac:dyDescent="0.2">
      <c r="A624" s="319" t="str">
        <f>IF(D624&gt;0,IF(INDEX(A608:A623,MATCH(REPT("z",255),A608:A623))="H","J",IF(INDEX(A608:A623,MATCH(REPT("z",255),A608:A623))="N","P",CHAR(CODE(INDEX(A608:A623,MATCH(REPT("z",255),A608:A623)))+1))),)</f>
        <v>B</v>
      </c>
      <c r="B624" s="322" t="s">
        <v>2504</v>
      </c>
      <c r="C624" s="827">
        <v>1</v>
      </c>
      <c r="D624" s="724" t="s">
        <v>199</v>
      </c>
      <c r="E624" s="667">
        <v>7960.16</v>
      </c>
      <c r="F624" s="667">
        <v>6.6</v>
      </c>
      <c r="G624" s="667">
        <v>1510.91</v>
      </c>
      <c r="H624" s="667">
        <v>0</v>
      </c>
      <c r="I624" s="668">
        <f>SUM(E624:H624)</f>
        <v>9477.67</v>
      </c>
      <c r="J624" s="669">
        <f>I624*C624</f>
        <v>9477.67</v>
      </c>
      <c r="K624" s="670"/>
    </row>
    <row r="625" spans="1:11" s="321" customFormat="1" x14ac:dyDescent="0.2">
      <c r="A625" s="319"/>
      <c r="B625" s="322"/>
      <c r="C625" s="827"/>
      <c r="D625" s="724"/>
      <c r="E625" s="725"/>
      <c r="F625" s="725"/>
      <c r="G625" s="725"/>
      <c r="H625" s="725"/>
      <c r="I625" s="726"/>
      <c r="J625" s="727"/>
      <c r="K625" s="704"/>
    </row>
    <row r="626" spans="1:11" s="321" customFormat="1" x14ac:dyDescent="0.2">
      <c r="A626" s="319" t="str">
        <f>IF(D626&gt;0,IF(INDEX(A616:A625,MATCH(REPT("z",255),A616:A625))="H","J",IF(INDEX(A616:A625,MATCH(REPT("z",255),A616:A625))="N","P",CHAR(CODE(INDEX(A616:A625,MATCH(REPT("z",255),A616:A625)))+1))),)</f>
        <v>C</v>
      </c>
      <c r="B626" s="322" t="s">
        <v>2505</v>
      </c>
      <c r="C626" s="827">
        <v>1</v>
      </c>
      <c r="D626" s="724" t="s">
        <v>199</v>
      </c>
      <c r="E626" s="667">
        <v>7508.1</v>
      </c>
      <c r="F626" s="667">
        <v>6.6</v>
      </c>
      <c r="G626" s="667">
        <v>2266.36</v>
      </c>
      <c r="H626" s="667">
        <v>0</v>
      </c>
      <c r="I626" s="668">
        <f>SUM(E626:H626)</f>
        <v>9781.06</v>
      </c>
      <c r="J626" s="669">
        <f>I626*C626</f>
        <v>9781.06</v>
      </c>
      <c r="K626" s="670"/>
    </row>
    <row r="627" spans="1:11" s="321" customFormat="1" x14ac:dyDescent="0.2">
      <c r="A627" s="319"/>
      <c r="B627" s="322"/>
      <c r="C627" s="827"/>
      <c r="D627" s="724"/>
      <c r="E627" s="725"/>
      <c r="F627" s="725"/>
      <c r="G627" s="725"/>
      <c r="H627" s="725"/>
      <c r="I627" s="726"/>
      <c r="J627" s="727"/>
      <c r="K627" s="704"/>
    </row>
    <row r="628" spans="1:11" s="321" customFormat="1" x14ac:dyDescent="0.2">
      <c r="A628" s="319" t="str">
        <f>IF(D628&gt;0,IF(INDEX(A618:A627,MATCH(REPT("z",255),A618:A627))="H","J",IF(INDEX(A618:A627,MATCH(REPT("z",255),A618:A627))="N","P",CHAR(CODE(INDEX(A618:A627,MATCH(REPT("z",255),A618:A627)))+1))),)</f>
        <v>D</v>
      </c>
      <c r="B628" s="322" t="s">
        <v>2506</v>
      </c>
      <c r="C628" s="827">
        <v>2</v>
      </c>
      <c r="D628" s="724" t="s">
        <v>199</v>
      </c>
      <c r="E628" s="667">
        <v>8340.9699999999993</v>
      </c>
      <c r="F628" s="667">
        <v>6.6</v>
      </c>
      <c r="G628" s="667">
        <v>1510.91</v>
      </c>
      <c r="H628" s="667">
        <v>0</v>
      </c>
      <c r="I628" s="668">
        <f>SUM(E628:H628)</f>
        <v>9858.48</v>
      </c>
      <c r="J628" s="669">
        <f>I628*C628</f>
        <v>19716.96</v>
      </c>
      <c r="K628" s="670"/>
    </row>
    <row r="629" spans="1:11" s="321" customFormat="1" x14ac:dyDescent="0.2">
      <c r="A629" s="319"/>
      <c r="B629" s="322"/>
      <c r="C629" s="827"/>
      <c r="D629" s="724"/>
      <c r="E629" s="725"/>
      <c r="F629" s="725"/>
      <c r="G629" s="725"/>
      <c r="H629" s="725"/>
      <c r="I629" s="726"/>
      <c r="J629" s="727"/>
      <c r="K629" s="704"/>
    </row>
    <row r="630" spans="1:11" s="321" customFormat="1" x14ac:dyDescent="0.2">
      <c r="A630" s="319" t="str">
        <f>IF(D630&gt;0,IF(INDEX(A620:A629,MATCH(REPT("z",255),A620:A629))="H","J",IF(INDEX(A620:A629,MATCH(REPT("z",255),A620:A629))="N","P",CHAR(CODE(INDEX(A620:A629,MATCH(REPT("z",255),A620:A629)))+1))),)</f>
        <v>E</v>
      </c>
      <c r="B630" s="322" t="s">
        <v>2507</v>
      </c>
      <c r="C630" s="827">
        <v>1</v>
      </c>
      <c r="D630" s="724" t="s">
        <v>199</v>
      </c>
      <c r="E630" s="667">
        <v>13960.62</v>
      </c>
      <c r="F630" s="667">
        <v>6.6</v>
      </c>
      <c r="G630" s="667">
        <v>2014.54</v>
      </c>
      <c r="H630" s="667">
        <v>0</v>
      </c>
      <c r="I630" s="668">
        <f>SUM(E630:H630)</f>
        <v>15981.76</v>
      </c>
      <c r="J630" s="669">
        <f>I630*C630</f>
        <v>15981.76</v>
      </c>
      <c r="K630" s="670"/>
    </row>
    <row r="631" spans="1:11" s="321" customFormat="1" x14ac:dyDescent="0.2">
      <c r="A631" s="319"/>
      <c r="B631" s="322"/>
      <c r="C631" s="827"/>
      <c r="D631" s="724"/>
      <c r="E631" s="725"/>
      <c r="F631" s="725"/>
      <c r="G631" s="725"/>
      <c r="H631" s="725"/>
      <c r="I631" s="726"/>
      <c r="J631" s="727"/>
      <c r="K631" s="704"/>
    </row>
    <row r="632" spans="1:11" s="321" customFormat="1" x14ac:dyDescent="0.2">
      <c r="A632" s="319" t="str">
        <f>IF(D632&gt;0,IF(INDEX(A622:A631,MATCH(REPT("z",255),A622:A631))="H","J",IF(INDEX(A622:A631,MATCH(REPT("z",255),A622:A631))="N","P",CHAR(CODE(INDEX(A622:A631,MATCH(REPT("z",255),A622:A631)))+1))),)</f>
        <v>F</v>
      </c>
      <c r="B632" s="322" t="s">
        <v>2508</v>
      </c>
      <c r="C632" s="827">
        <v>1</v>
      </c>
      <c r="D632" s="724" t="s">
        <v>199</v>
      </c>
      <c r="E632" s="667">
        <v>80801.83</v>
      </c>
      <c r="F632" s="667">
        <v>6.6</v>
      </c>
      <c r="G632" s="667">
        <v>2770</v>
      </c>
      <c r="H632" s="667">
        <v>0</v>
      </c>
      <c r="I632" s="668">
        <f>SUM(E632:H632)</f>
        <v>83578.429999999993</v>
      </c>
      <c r="J632" s="669">
        <f>I632*C632</f>
        <v>83578.429999999993</v>
      </c>
      <c r="K632" s="670"/>
    </row>
    <row r="633" spans="1:11" s="321" customFormat="1" x14ac:dyDescent="0.2">
      <c r="A633" s="319"/>
      <c r="B633" s="322"/>
      <c r="C633" s="827"/>
      <c r="D633" s="724"/>
      <c r="E633" s="725"/>
      <c r="F633" s="725"/>
      <c r="G633" s="725"/>
      <c r="H633" s="725"/>
      <c r="I633" s="726"/>
      <c r="J633" s="727"/>
      <c r="K633" s="704"/>
    </row>
    <row r="634" spans="1:11" s="321" customFormat="1" x14ac:dyDescent="0.2">
      <c r="A634" s="319" t="str">
        <f>IF(D634&gt;0,IF(INDEX(A624:A633,MATCH(REPT("z",255),A624:A633))="H","J",IF(INDEX(A624:A633,MATCH(REPT("z",255),A624:A633))="N","P",CHAR(CODE(INDEX(A624:A633,MATCH(REPT("z",255),A624:A633)))+1))),)</f>
        <v>G</v>
      </c>
      <c r="B634" s="322" t="s">
        <v>2509</v>
      </c>
      <c r="C634" s="827">
        <v>1</v>
      </c>
      <c r="D634" s="724" t="s">
        <v>199</v>
      </c>
      <c r="E634" s="667">
        <v>19868.25</v>
      </c>
      <c r="F634" s="667">
        <v>6.6</v>
      </c>
      <c r="G634" s="667">
        <v>2770</v>
      </c>
      <c r="H634" s="667">
        <v>0</v>
      </c>
      <c r="I634" s="668">
        <f>SUM(E634:H634)</f>
        <v>22644.85</v>
      </c>
      <c r="J634" s="669">
        <f>I634*C634</f>
        <v>22644.85</v>
      </c>
      <c r="K634" s="670"/>
    </row>
    <row r="635" spans="1:11" s="321" customFormat="1" x14ac:dyDescent="0.2">
      <c r="A635" s="319"/>
      <c r="B635" s="322"/>
      <c r="C635" s="827"/>
      <c r="D635" s="724"/>
      <c r="E635" s="725"/>
      <c r="F635" s="725"/>
      <c r="G635" s="725"/>
      <c r="H635" s="725"/>
      <c r="I635" s="726"/>
      <c r="J635" s="727"/>
      <c r="K635" s="704"/>
    </row>
    <row r="636" spans="1:11" s="321" customFormat="1" x14ac:dyDescent="0.2">
      <c r="A636" s="319" t="str">
        <f>IF(D636&gt;0,IF(INDEX(A622:A635,MATCH(REPT("z",255),A622:A635))="H","J",IF(INDEX(A622:A635,MATCH(REPT("z",255),A622:A635))="N","P",CHAR(CODE(INDEX(A622:A635,MATCH(REPT("z",255),A622:A635)))+1))),)</f>
        <v>H</v>
      </c>
      <c r="B636" s="322" t="s">
        <v>2510</v>
      </c>
      <c r="C636" s="827">
        <v>1</v>
      </c>
      <c r="D636" s="724" t="s">
        <v>199</v>
      </c>
      <c r="E636" s="667">
        <v>24733.3</v>
      </c>
      <c r="F636" s="667">
        <v>6.6</v>
      </c>
      <c r="G636" s="667">
        <v>3525.45</v>
      </c>
      <c r="H636" s="667">
        <v>0</v>
      </c>
      <c r="I636" s="668">
        <f>SUM(E636:H636)</f>
        <v>28265.35</v>
      </c>
      <c r="J636" s="669">
        <f>I636*C636</f>
        <v>28265.35</v>
      </c>
      <c r="K636" s="670"/>
    </row>
    <row r="637" spans="1:11" s="321" customFormat="1" x14ac:dyDescent="0.2">
      <c r="A637" s="319"/>
      <c r="B637" s="322"/>
      <c r="C637" s="827"/>
      <c r="D637" s="724"/>
      <c r="E637" s="725"/>
      <c r="F637" s="725"/>
      <c r="G637" s="725"/>
      <c r="H637" s="725"/>
      <c r="I637" s="726"/>
      <c r="J637" s="727"/>
      <c r="K637" s="704"/>
    </row>
    <row r="638" spans="1:11" s="321" customFormat="1" x14ac:dyDescent="0.2">
      <c r="A638" s="319" t="str">
        <f>IF(D638&gt;0,IF(INDEX(A624:A637,MATCH(REPT("z",255),A624:A637))="H","J",IF(INDEX(A624:A637,MATCH(REPT("z",255),A624:A637))="N","P",CHAR(CODE(INDEX(A624:A637,MATCH(REPT("z",255),A624:A637)))+1))),)</f>
        <v>J</v>
      </c>
      <c r="B638" s="322" t="s">
        <v>2511</v>
      </c>
      <c r="C638" s="827">
        <v>1</v>
      </c>
      <c r="D638" s="724" t="s">
        <v>199</v>
      </c>
      <c r="E638" s="667">
        <v>32819.339999999997</v>
      </c>
      <c r="F638" s="667">
        <v>6.6</v>
      </c>
      <c r="G638" s="667">
        <v>4029.08</v>
      </c>
      <c r="H638" s="667">
        <v>0</v>
      </c>
      <c r="I638" s="668">
        <f>SUM(E638:H638)</f>
        <v>36855.019999999997</v>
      </c>
      <c r="J638" s="669">
        <f>I638*C638</f>
        <v>36855.019999999997</v>
      </c>
      <c r="K638" s="670"/>
    </row>
    <row r="639" spans="1:11" s="321" customFormat="1" x14ac:dyDescent="0.2">
      <c r="A639" s="319"/>
      <c r="B639" s="322"/>
      <c r="C639" s="827"/>
      <c r="D639" s="724"/>
      <c r="E639" s="725"/>
      <c r="F639" s="725"/>
      <c r="G639" s="725"/>
      <c r="H639" s="725"/>
      <c r="I639" s="726"/>
      <c r="J639" s="727"/>
      <c r="K639" s="704"/>
    </row>
    <row r="640" spans="1:11" s="321" customFormat="1" ht="28.5" x14ac:dyDescent="0.2">
      <c r="A640" s="319"/>
      <c r="B640" s="81" t="s">
        <v>3831</v>
      </c>
      <c r="C640" s="827"/>
      <c r="D640" s="724"/>
      <c r="E640" s="725"/>
      <c r="F640" s="725"/>
      <c r="G640" s="725"/>
      <c r="H640" s="725"/>
      <c r="I640" s="726"/>
      <c r="J640" s="727"/>
      <c r="K640" s="704"/>
    </row>
    <row r="641" spans="1:11" s="321" customFormat="1" x14ac:dyDescent="0.2">
      <c r="A641" s="319"/>
      <c r="B641" s="322"/>
      <c r="C641" s="827"/>
      <c r="D641" s="724"/>
      <c r="E641" s="725"/>
      <c r="F641" s="725"/>
      <c r="G641" s="725"/>
      <c r="H641" s="725"/>
      <c r="I641" s="726"/>
      <c r="J641" s="727"/>
      <c r="K641" s="704"/>
    </row>
    <row r="642" spans="1:11" s="321" customFormat="1" x14ac:dyDescent="0.2">
      <c r="A642" s="319" t="str">
        <f>IF(D642&gt;0,IF(INDEX(A634:A641,MATCH(REPT("z",255),A634:A641))="H","J",IF(INDEX(A634:A641,MATCH(REPT("z",255),A634:A641))="N","P",CHAR(CODE(INDEX(A634:A641,MATCH(REPT("z",255),A634:A641)))+1))),)</f>
        <v>K</v>
      </c>
      <c r="B642" s="322" t="s">
        <v>2512</v>
      </c>
      <c r="C642" s="827">
        <v>1</v>
      </c>
      <c r="D642" s="724" t="s">
        <v>199</v>
      </c>
      <c r="E642" s="667">
        <v>3741.31</v>
      </c>
      <c r="F642" s="667">
        <v>6.6</v>
      </c>
      <c r="G642" s="667">
        <v>352.55</v>
      </c>
      <c r="H642" s="667">
        <v>0</v>
      </c>
      <c r="I642" s="668">
        <f>SUM(E642:H642)</f>
        <v>4100.46</v>
      </c>
      <c r="J642" s="669">
        <f>I642*C642</f>
        <v>4100.46</v>
      </c>
      <c r="K642" s="670"/>
    </row>
    <row r="643" spans="1:11" s="321" customFormat="1" x14ac:dyDescent="0.2">
      <c r="A643" s="319"/>
      <c r="B643" s="322"/>
      <c r="C643" s="827"/>
      <c r="D643" s="724"/>
      <c r="E643" s="725"/>
      <c r="F643" s="725"/>
      <c r="G643" s="725"/>
      <c r="H643" s="725"/>
      <c r="I643" s="726"/>
      <c r="J643" s="727"/>
      <c r="K643" s="704"/>
    </row>
    <row r="644" spans="1:11" s="321" customFormat="1" x14ac:dyDescent="0.2">
      <c r="A644" s="319" t="str">
        <f>IF(D644&gt;0,IF(INDEX(A636:A643,MATCH(REPT("z",255),A636:A643))="H","J",IF(INDEX(A636:A643,MATCH(REPT("z",255),A636:A643))="N","P",CHAR(CODE(INDEX(A636:A643,MATCH(REPT("z",255),A636:A643)))+1))),)</f>
        <v>L</v>
      </c>
      <c r="B644" s="322" t="s">
        <v>2513</v>
      </c>
      <c r="C644" s="827">
        <v>1</v>
      </c>
      <c r="D644" s="724" t="s">
        <v>199</v>
      </c>
      <c r="E644" s="667">
        <v>6152.45</v>
      </c>
      <c r="F644" s="667">
        <v>6.6</v>
      </c>
      <c r="G644" s="667">
        <v>352.55</v>
      </c>
      <c r="H644" s="667">
        <v>0</v>
      </c>
      <c r="I644" s="668">
        <f>SUM(E644:H644)</f>
        <v>6511.6</v>
      </c>
      <c r="J644" s="669">
        <f>I644*C644</f>
        <v>6511.6</v>
      </c>
      <c r="K644" s="670"/>
    </row>
    <row r="645" spans="1:11" s="321" customFormat="1" x14ac:dyDescent="0.2">
      <c r="A645" s="319"/>
      <c r="B645" s="322"/>
      <c r="C645" s="827"/>
      <c r="D645" s="724"/>
      <c r="E645" s="725"/>
      <c r="F645" s="725"/>
      <c r="G645" s="725"/>
      <c r="H645" s="725"/>
      <c r="I645" s="726"/>
      <c r="J645" s="727"/>
      <c r="K645" s="704"/>
    </row>
    <row r="646" spans="1:11" s="321" customFormat="1" x14ac:dyDescent="0.2">
      <c r="A646" s="319"/>
      <c r="B646" s="322"/>
      <c r="C646" s="829"/>
      <c r="D646" s="724"/>
      <c r="E646" s="725"/>
      <c r="F646" s="725"/>
      <c r="G646" s="725"/>
      <c r="H646" s="725"/>
      <c r="I646" s="726"/>
      <c r="J646" s="727"/>
      <c r="K646" s="704"/>
    </row>
    <row r="647" spans="1:11" s="321" customFormat="1" hidden="1" x14ac:dyDescent="0.2">
      <c r="A647" s="319"/>
      <c r="B647" s="322"/>
      <c r="C647" s="829"/>
      <c r="D647" s="724"/>
      <c r="E647" s="725"/>
      <c r="F647" s="725"/>
      <c r="G647" s="725"/>
      <c r="H647" s="725"/>
      <c r="I647" s="726"/>
      <c r="J647" s="727"/>
      <c r="K647" s="704"/>
    </row>
    <row r="648" spans="1:11" s="321" customFormat="1" hidden="1" x14ac:dyDescent="0.2">
      <c r="A648" s="319"/>
      <c r="B648" s="322"/>
      <c r="C648" s="829"/>
      <c r="D648" s="724"/>
      <c r="E648" s="725"/>
      <c r="F648" s="725"/>
      <c r="G648" s="725"/>
      <c r="H648" s="725"/>
      <c r="I648" s="726"/>
      <c r="J648" s="727"/>
      <c r="K648" s="704"/>
    </row>
    <row r="649" spans="1:11" s="321" customFormat="1" ht="31.5" customHeight="1" x14ac:dyDescent="0.2">
      <c r="A649" s="319"/>
      <c r="B649" s="322"/>
      <c r="C649" s="829"/>
      <c r="D649" s="724"/>
      <c r="E649" s="725"/>
      <c r="F649" s="725"/>
      <c r="G649" s="725"/>
      <c r="H649" s="725"/>
      <c r="I649" s="726"/>
      <c r="J649" s="727"/>
      <c r="K649" s="704"/>
    </row>
    <row r="650" spans="1:11" s="321" customFormat="1" x14ac:dyDescent="0.2">
      <c r="A650" s="319"/>
      <c r="B650" s="322"/>
      <c r="C650" s="829"/>
      <c r="D650" s="724"/>
      <c r="E650" s="725"/>
      <c r="F650" s="725"/>
      <c r="G650" s="725"/>
      <c r="H650" s="725"/>
      <c r="I650" s="726"/>
      <c r="J650" s="727"/>
      <c r="K650" s="704"/>
    </row>
    <row r="651" spans="1:11" s="321" customFormat="1" x14ac:dyDescent="0.2">
      <c r="A651" s="319"/>
      <c r="B651" s="322"/>
      <c r="C651" s="829"/>
      <c r="D651" s="724"/>
      <c r="E651" s="725"/>
      <c r="F651" s="725"/>
      <c r="G651" s="725"/>
      <c r="H651" s="725"/>
      <c r="I651" s="726"/>
      <c r="J651" s="727"/>
      <c r="K651" s="704"/>
    </row>
    <row r="652" spans="1:11" s="321" customFormat="1" x14ac:dyDescent="0.2">
      <c r="A652" s="319"/>
      <c r="B652" s="322"/>
      <c r="C652" s="829"/>
      <c r="D652" s="724"/>
      <c r="E652" s="725"/>
      <c r="F652" s="725"/>
      <c r="G652" s="725"/>
      <c r="H652" s="725"/>
      <c r="I652" s="726"/>
      <c r="J652" s="727"/>
      <c r="K652" s="704"/>
    </row>
    <row r="653" spans="1:11" s="325" customFormat="1" ht="15.75" thickBot="1" x14ac:dyDescent="0.3">
      <c r="A653" s="324"/>
      <c r="B653" s="80" t="s">
        <v>111</v>
      </c>
      <c r="C653" s="824"/>
      <c r="D653" s="732"/>
      <c r="E653" s="733"/>
      <c r="F653" s="733"/>
      <c r="G653" s="733"/>
      <c r="H653" s="733"/>
      <c r="I653" s="699"/>
      <c r="J653" s="734">
        <f>SUM(J620:J652)</f>
        <v>252669.93</v>
      </c>
      <c r="K653" s="735">
        <v>18</v>
      </c>
    </row>
    <row r="654" spans="1:11" s="321" customFormat="1" ht="15.75" thickTop="1" x14ac:dyDescent="0.2">
      <c r="A654" s="319"/>
      <c r="B654" s="320"/>
      <c r="C654" s="827"/>
      <c r="D654" s="724"/>
      <c r="E654" s="725"/>
      <c r="F654" s="725"/>
      <c r="G654" s="725"/>
      <c r="H654" s="725"/>
      <c r="I654" s="726"/>
      <c r="J654" s="727"/>
      <c r="K654" s="704"/>
    </row>
    <row r="655" spans="1:11" s="331" customFormat="1" ht="15" x14ac:dyDescent="0.2">
      <c r="A655" s="319"/>
      <c r="B655" s="320" t="s">
        <v>2477</v>
      </c>
      <c r="C655" s="827"/>
      <c r="D655" s="724"/>
      <c r="E655" s="725"/>
      <c r="F655" s="725"/>
      <c r="G655" s="725"/>
      <c r="H655" s="725"/>
      <c r="I655" s="726"/>
      <c r="J655" s="727"/>
      <c r="K655" s="670"/>
    </row>
    <row r="656" spans="1:11" s="321" customFormat="1" x14ac:dyDescent="0.2">
      <c r="A656" s="319"/>
      <c r="B656" s="322"/>
      <c r="C656" s="827"/>
      <c r="D656" s="724"/>
      <c r="E656" s="725"/>
      <c r="F656" s="725"/>
      <c r="G656" s="725"/>
      <c r="H656" s="725"/>
      <c r="I656" s="726"/>
      <c r="J656" s="727"/>
      <c r="K656" s="704"/>
    </row>
    <row r="657" spans="1:11" s="321" customFormat="1" ht="28.5" x14ac:dyDescent="0.2">
      <c r="A657" s="319"/>
      <c r="B657" s="81" t="s">
        <v>3832</v>
      </c>
      <c r="C657" s="827"/>
      <c r="D657" s="724"/>
      <c r="E657" s="725"/>
      <c r="F657" s="725"/>
      <c r="G657" s="725"/>
      <c r="H657" s="725"/>
      <c r="I657" s="726"/>
      <c r="J657" s="727"/>
      <c r="K657" s="704"/>
    </row>
    <row r="658" spans="1:11" s="321" customFormat="1" x14ac:dyDescent="0.2">
      <c r="A658" s="319"/>
      <c r="B658" s="322"/>
      <c r="C658" s="827"/>
      <c r="D658" s="724"/>
      <c r="E658" s="725"/>
      <c r="F658" s="725"/>
      <c r="G658" s="725"/>
      <c r="H658" s="725"/>
      <c r="I658" s="726"/>
      <c r="J658" s="727"/>
      <c r="K658" s="704"/>
    </row>
    <row r="659" spans="1:11" s="321" customFormat="1" x14ac:dyDescent="0.2">
      <c r="A659" s="319" t="s">
        <v>77</v>
      </c>
      <c r="B659" s="322" t="s">
        <v>2514</v>
      </c>
      <c r="C659" s="827">
        <v>1</v>
      </c>
      <c r="D659" s="724" t="s">
        <v>199</v>
      </c>
      <c r="E659" s="667">
        <v>3976.84</v>
      </c>
      <c r="F659" s="667">
        <v>6.6</v>
      </c>
      <c r="G659" s="667">
        <v>1108</v>
      </c>
      <c r="H659" s="667">
        <v>0</v>
      </c>
      <c r="I659" s="668">
        <f>SUM(E659:H659)</f>
        <v>5091.4399999999996</v>
      </c>
      <c r="J659" s="669">
        <f>I659*C659</f>
        <v>5091.4399999999996</v>
      </c>
      <c r="K659" s="670"/>
    </row>
    <row r="660" spans="1:11" s="321" customFormat="1" x14ac:dyDescent="0.2">
      <c r="A660" s="319"/>
      <c r="B660" s="322"/>
      <c r="C660" s="827"/>
      <c r="D660" s="724"/>
      <c r="E660" s="725"/>
      <c r="F660" s="725"/>
      <c r="G660" s="725"/>
      <c r="H660" s="725"/>
      <c r="I660" s="726"/>
      <c r="J660" s="727"/>
      <c r="K660" s="704"/>
    </row>
    <row r="661" spans="1:11" s="321" customFormat="1" ht="28.5" x14ac:dyDescent="0.2">
      <c r="A661" s="319" t="str">
        <f>IF(D661&gt;0,IF(INDEX(A642:A660,MATCH(REPT("z",255),A642:A660))="H","J",IF(INDEX(A642:A660,MATCH(REPT("z",255),A642:A660))="N","P",CHAR(CODE(INDEX(A642:A660,MATCH(REPT("z",255),A642:A660)))+1))),)</f>
        <v>B</v>
      </c>
      <c r="B661" s="322" t="s">
        <v>2515</v>
      </c>
      <c r="C661" s="827">
        <v>5</v>
      </c>
      <c r="D661" s="724" t="s">
        <v>199</v>
      </c>
      <c r="E661" s="667">
        <v>3451.72</v>
      </c>
      <c r="F661" s="667">
        <v>6.6</v>
      </c>
      <c r="G661" s="667">
        <v>453.27</v>
      </c>
      <c r="H661" s="667">
        <v>0</v>
      </c>
      <c r="I661" s="668">
        <f>SUM(E661:H661)</f>
        <v>3911.59</v>
      </c>
      <c r="J661" s="669">
        <f>I661*C661</f>
        <v>19557.95</v>
      </c>
      <c r="K661" s="670"/>
    </row>
    <row r="662" spans="1:11" s="321" customFormat="1" x14ac:dyDescent="0.2">
      <c r="A662" s="319"/>
      <c r="B662" s="322"/>
      <c r="C662" s="827"/>
      <c r="D662" s="724"/>
      <c r="E662" s="725"/>
      <c r="F662" s="725"/>
      <c r="G662" s="725"/>
      <c r="H662" s="725"/>
      <c r="I662" s="726"/>
      <c r="J662" s="727"/>
      <c r="K662" s="704"/>
    </row>
    <row r="663" spans="1:11" s="321" customFormat="1" x14ac:dyDescent="0.2">
      <c r="A663" s="319" t="str">
        <f>IF(D663&gt;0,IF(INDEX(A644:A662,MATCH(REPT("z",255),A644:A662))="H","J",IF(INDEX(A644:A662,MATCH(REPT("z",255),A644:A662))="N","P",CHAR(CODE(INDEX(A644:A662,MATCH(REPT("z",255),A644:A662)))+1))),)</f>
        <v>C</v>
      </c>
      <c r="B663" s="322" t="s">
        <v>2516</v>
      </c>
      <c r="C663" s="827">
        <v>2</v>
      </c>
      <c r="D663" s="724" t="s">
        <v>199</v>
      </c>
      <c r="E663" s="667">
        <v>2843.03</v>
      </c>
      <c r="F663" s="667">
        <v>6.6</v>
      </c>
      <c r="G663" s="667">
        <v>453.27</v>
      </c>
      <c r="H663" s="667">
        <v>0</v>
      </c>
      <c r="I663" s="668">
        <f>SUM(E663:H663)</f>
        <v>3302.9</v>
      </c>
      <c r="J663" s="669">
        <f>I663*C663</f>
        <v>6605.8</v>
      </c>
      <c r="K663" s="670"/>
    </row>
    <row r="664" spans="1:11" s="321" customFormat="1" x14ac:dyDescent="0.2">
      <c r="A664" s="319"/>
      <c r="B664" s="322"/>
      <c r="C664" s="827"/>
      <c r="D664" s="724"/>
      <c r="E664" s="725"/>
      <c r="F664" s="725"/>
      <c r="G664" s="725"/>
      <c r="H664" s="725"/>
      <c r="I664" s="726"/>
      <c r="J664" s="727"/>
      <c r="K664" s="704"/>
    </row>
    <row r="665" spans="1:11" s="321" customFormat="1" x14ac:dyDescent="0.2">
      <c r="A665" s="319" t="str">
        <f>IF(D665&gt;0,IF(INDEX(A653:A664,MATCH(REPT("z",255),A653:A664))="H","J",IF(INDEX(A653:A664,MATCH(REPT("z",255),A653:A664))="N","P",CHAR(CODE(INDEX(A653:A664,MATCH(REPT("z",255),A653:A664)))+1))),)</f>
        <v>D</v>
      </c>
      <c r="B665" s="322" t="s">
        <v>2517</v>
      </c>
      <c r="C665" s="827">
        <v>1</v>
      </c>
      <c r="D665" s="724" t="s">
        <v>199</v>
      </c>
      <c r="E665" s="667">
        <v>3501.87</v>
      </c>
      <c r="F665" s="667">
        <v>6.6</v>
      </c>
      <c r="G665" s="667">
        <v>453.27</v>
      </c>
      <c r="H665" s="667">
        <v>0</v>
      </c>
      <c r="I665" s="668">
        <f>SUM(E665:H665)</f>
        <v>3961.74</v>
      </c>
      <c r="J665" s="669">
        <f>I665*C665</f>
        <v>3961.74</v>
      </c>
      <c r="K665" s="670"/>
    </row>
    <row r="666" spans="1:11" s="321" customFormat="1" x14ac:dyDescent="0.2">
      <c r="A666" s="319"/>
      <c r="B666" s="322"/>
      <c r="C666" s="827"/>
      <c r="D666" s="724"/>
      <c r="E666" s="725"/>
      <c r="F666" s="725"/>
      <c r="G666" s="725"/>
      <c r="H666" s="725"/>
      <c r="I666" s="726"/>
      <c r="J666" s="727"/>
      <c r="K666" s="704"/>
    </row>
    <row r="667" spans="1:11" s="321" customFormat="1" x14ac:dyDescent="0.2">
      <c r="A667" s="319" t="str">
        <f>IF(D667&gt;0,IF(INDEX(A655:A666,MATCH(REPT("z",255),A655:A666))="H","J",IF(INDEX(A655:A666,MATCH(REPT("z",255),A655:A666))="N","P",CHAR(CODE(INDEX(A655:A666,MATCH(REPT("z",255),A655:A666)))+1))),)</f>
        <v>E</v>
      </c>
      <c r="B667" s="322" t="s">
        <v>2518</v>
      </c>
      <c r="C667" s="827">
        <v>1</v>
      </c>
      <c r="D667" s="724" t="s">
        <v>199</v>
      </c>
      <c r="E667" s="667">
        <v>3663.37</v>
      </c>
      <c r="F667" s="667">
        <v>6.6</v>
      </c>
      <c r="G667" s="667">
        <v>1007.27</v>
      </c>
      <c r="H667" s="667">
        <v>0</v>
      </c>
      <c r="I667" s="668">
        <f>SUM(E667:H667)</f>
        <v>4677.24</v>
      </c>
      <c r="J667" s="669">
        <f>I667*C667</f>
        <v>4677.24</v>
      </c>
      <c r="K667" s="670"/>
    </row>
    <row r="668" spans="1:11" s="321" customFormat="1" x14ac:dyDescent="0.2">
      <c r="A668" s="319"/>
      <c r="B668" s="322"/>
      <c r="C668" s="827"/>
      <c r="D668" s="724"/>
      <c r="E668" s="725"/>
      <c r="F668" s="725"/>
      <c r="G668" s="725"/>
      <c r="H668" s="725"/>
      <c r="I668" s="726"/>
      <c r="J668" s="727"/>
      <c r="K668" s="704"/>
    </row>
    <row r="669" spans="1:11" s="321" customFormat="1" x14ac:dyDescent="0.2">
      <c r="A669" s="319" t="str">
        <f>IF(D669&gt;0,IF(INDEX(A657:A668,MATCH(REPT("z",255),A657:A668))="H","J",IF(INDEX(A657:A668,MATCH(REPT("z",255),A657:A668))="N","P",CHAR(CODE(INDEX(A657:A668,MATCH(REPT("z",255),A657:A668)))+1))),)</f>
        <v>F</v>
      </c>
      <c r="B669" s="322" t="s">
        <v>2519</v>
      </c>
      <c r="C669" s="827">
        <v>1</v>
      </c>
      <c r="D669" s="724" t="s">
        <v>199</v>
      </c>
      <c r="E669" s="667">
        <v>4957.58</v>
      </c>
      <c r="F669" s="667">
        <v>6.6</v>
      </c>
      <c r="G669" s="667">
        <v>352.55</v>
      </c>
      <c r="H669" s="667">
        <v>0</v>
      </c>
      <c r="I669" s="668">
        <f>SUM(E669:H669)</f>
        <v>5316.73</v>
      </c>
      <c r="J669" s="669">
        <f>I669*C669</f>
        <v>5316.73</v>
      </c>
      <c r="K669" s="670"/>
    </row>
    <row r="670" spans="1:11" s="321" customFormat="1" x14ac:dyDescent="0.2">
      <c r="A670" s="319"/>
      <c r="B670" s="322"/>
      <c r="C670" s="827"/>
      <c r="D670" s="724"/>
      <c r="E670" s="725"/>
      <c r="F670" s="725"/>
      <c r="G670" s="725"/>
      <c r="H670" s="725"/>
      <c r="I670" s="726"/>
      <c r="J670" s="727"/>
      <c r="K670" s="704"/>
    </row>
    <row r="671" spans="1:11" s="321" customFormat="1" x14ac:dyDescent="0.2">
      <c r="A671" s="319" t="str">
        <f>IF(D671&gt;0,IF(INDEX(A659:A670,MATCH(REPT("z",255),A659:A670))="H","J",IF(INDEX(A659:A670,MATCH(REPT("z",255),A659:A670))="N","P",CHAR(CODE(INDEX(A659:A670,MATCH(REPT("z",255),A659:A670)))+1))),)</f>
        <v>G</v>
      </c>
      <c r="B671" s="322" t="s">
        <v>2520</v>
      </c>
      <c r="C671" s="827">
        <v>1</v>
      </c>
      <c r="D671" s="724" t="s">
        <v>199</v>
      </c>
      <c r="E671" s="667">
        <v>3501.87</v>
      </c>
      <c r="F671" s="667">
        <v>6.6</v>
      </c>
      <c r="G671" s="667">
        <v>302.18</v>
      </c>
      <c r="H671" s="667">
        <v>0</v>
      </c>
      <c r="I671" s="668">
        <f>SUM(E671:H671)</f>
        <v>3810.65</v>
      </c>
      <c r="J671" s="669">
        <f>I671*C671</f>
        <v>3810.65</v>
      </c>
      <c r="K671" s="670"/>
    </row>
    <row r="672" spans="1:11" s="321" customFormat="1" x14ac:dyDescent="0.2">
      <c r="A672" s="319"/>
      <c r="B672" s="322"/>
      <c r="C672" s="827"/>
      <c r="D672" s="724"/>
      <c r="E672" s="725"/>
      <c r="F672" s="725"/>
      <c r="G672" s="725"/>
      <c r="H672" s="725"/>
      <c r="I672" s="726"/>
      <c r="J672" s="727"/>
      <c r="K672" s="704"/>
    </row>
    <row r="673" spans="1:11" s="321" customFormat="1" x14ac:dyDescent="0.2">
      <c r="A673" s="319" t="str">
        <f>IF(D673&gt;0,IF(INDEX(A661:A672,MATCH(REPT("z",255),A661:A672))="H","J",IF(INDEX(A661:A672,MATCH(REPT("z",255),A661:A672))="N","P",CHAR(CODE(INDEX(A661:A672,MATCH(REPT("z",255),A661:A672)))+1))),)</f>
        <v>H</v>
      </c>
      <c r="B673" s="322" t="s">
        <v>2521</v>
      </c>
      <c r="C673" s="827">
        <v>1</v>
      </c>
      <c r="D673" s="724" t="s">
        <v>199</v>
      </c>
      <c r="E673" s="667">
        <v>6175.79</v>
      </c>
      <c r="F673" s="667">
        <v>6.6</v>
      </c>
      <c r="G673" s="667">
        <v>453.27</v>
      </c>
      <c r="H673" s="667">
        <v>0</v>
      </c>
      <c r="I673" s="668">
        <f>SUM(E673:H673)</f>
        <v>6635.66</v>
      </c>
      <c r="J673" s="669">
        <f>I673*C673</f>
        <v>6635.66</v>
      </c>
      <c r="K673" s="670"/>
    </row>
    <row r="674" spans="1:11" s="321" customFormat="1" ht="8.25" customHeight="1" x14ac:dyDescent="0.2">
      <c r="A674" s="319"/>
      <c r="B674" s="322"/>
      <c r="C674" s="827"/>
      <c r="D674" s="724"/>
      <c r="E674" s="725"/>
      <c r="F674" s="725"/>
      <c r="G674" s="725"/>
      <c r="H674" s="725"/>
      <c r="I674" s="726"/>
      <c r="J674" s="727"/>
      <c r="K674" s="704"/>
    </row>
    <row r="675" spans="1:11" s="321" customFormat="1" x14ac:dyDescent="0.2">
      <c r="A675" s="319" t="str">
        <f>IF(D675&gt;0,IF(INDEX(A663:A674,MATCH(REPT("z",255),A663:A674))="H","J",IF(INDEX(A663:A674,MATCH(REPT("z",255),A663:A674))="N","P",CHAR(CODE(INDEX(A663:A674,MATCH(REPT("z",255),A663:A674)))+1))),)</f>
        <v>J</v>
      </c>
      <c r="B675" s="322" t="s">
        <v>2522</v>
      </c>
      <c r="C675" s="827">
        <v>1</v>
      </c>
      <c r="D675" s="724" t="s">
        <v>199</v>
      </c>
      <c r="E675" s="667">
        <v>3905.27</v>
      </c>
      <c r="F675" s="667">
        <v>6.6</v>
      </c>
      <c r="G675" s="667">
        <v>453.27</v>
      </c>
      <c r="H675" s="667">
        <v>0</v>
      </c>
      <c r="I675" s="668">
        <f>SUM(E675:H675)</f>
        <v>4365.1400000000003</v>
      </c>
      <c r="J675" s="669">
        <f>I675*C675</f>
        <v>4365.1400000000003</v>
      </c>
      <c r="K675" s="670"/>
    </row>
    <row r="676" spans="1:11" s="321" customFormat="1" ht="8.25" customHeight="1" x14ac:dyDescent="0.2">
      <c r="A676" s="319"/>
      <c r="B676" s="322"/>
      <c r="C676" s="827"/>
      <c r="D676" s="724"/>
      <c r="E676" s="725"/>
      <c r="F676" s="725"/>
      <c r="G676" s="725"/>
      <c r="H676" s="725"/>
      <c r="I676" s="726"/>
      <c r="J676" s="727"/>
      <c r="K676" s="704"/>
    </row>
    <row r="677" spans="1:11" s="321" customFormat="1" x14ac:dyDescent="0.2">
      <c r="A677" s="319" t="str">
        <f>IF(D677&gt;0,IF(INDEX(A665:A676,MATCH(REPT("z",255),A665:A676))="H","J",IF(INDEX(A665:A676,MATCH(REPT("z",255),A665:A676))="N","P",CHAR(CODE(INDEX(A665:A676,MATCH(REPT("z",255),A665:A676)))+1))),)</f>
        <v>K</v>
      </c>
      <c r="B677" s="322" t="s">
        <v>2523</v>
      </c>
      <c r="C677" s="827">
        <v>1</v>
      </c>
      <c r="D677" s="724" t="s">
        <v>199</v>
      </c>
      <c r="E677" s="667">
        <v>4047.79</v>
      </c>
      <c r="F677" s="667">
        <v>6.6</v>
      </c>
      <c r="G677" s="667">
        <v>302.18</v>
      </c>
      <c r="H677" s="667">
        <v>0</v>
      </c>
      <c r="I677" s="668">
        <f>SUM(E677:H677)</f>
        <v>4356.57</v>
      </c>
      <c r="J677" s="669">
        <f>I677*C677</f>
        <v>4356.57</v>
      </c>
      <c r="K677" s="670"/>
    </row>
    <row r="678" spans="1:11" s="321" customFormat="1" ht="9.75" customHeight="1" x14ac:dyDescent="0.2">
      <c r="A678" s="319"/>
      <c r="B678" s="322"/>
      <c r="C678" s="827"/>
      <c r="D678" s="724"/>
      <c r="E678" s="725"/>
      <c r="F678" s="725"/>
      <c r="G678" s="725"/>
      <c r="H678" s="725"/>
      <c r="I678" s="726"/>
      <c r="J678" s="727"/>
      <c r="K678" s="704"/>
    </row>
    <row r="679" spans="1:11" s="321" customFormat="1" x14ac:dyDescent="0.2">
      <c r="A679" s="319" t="str">
        <f>IF(D679&gt;0,IF(INDEX(A667:A678,MATCH(REPT("z",255),A667:A678))="H","J",IF(INDEX(A667:A678,MATCH(REPT("z",255),A667:A678))="N","P",CHAR(CODE(INDEX(A667:A678,MATCH(REPT("z",255),A667:A678)))+1))),)</f>
        <v>L</v>
      </c>
      <c r="B679" s="322" t="s">
        <v>2524</v>
      </c>
      <c r="C679" s="827">
        <v>1</v>
      </c>
      <c r="D679" s="724" t="s">
        <v>199</v>
      </c>
      <c r="E679" s="667">
        <v>3791.42</v>
      </c>
      <c r="F679" s="667">
        <v>6.6</v>
      </c>
      <c r="G679" s="667">
        <v>302.18</v>
      </c>
      <c r="H679" s="667">
        <v>0</v>
      </c>
      <c r="I679" s="668">
        <f>SUM(E679:H679)</f>
        <v>4100.2</v>
      </c>
      <c r="J679" s="669">
        <f>I679*C679</f>
        <v>4100.2</v>
      </c>
      <c r="K679" s="670"/>
    </row>
    <row r="680" spans="1:11" s="321" customFormat="1" ht="9.75" customHeight="1" x14ac:dyDescent="0.2">
      <c r="A680" s="319"/>
      <c r="B680" s="322"/>
      <c r="C680" s="827"/>
      <c r="D680" s="724"/>
      <c r="E680" s="725"/>
      <c r="F680" s="725"/>
      <c r="G680" s="725"/>
      <c r="H680" s="725"/>
      <c r="I680" s="726"/>
      <c r="J680" s="727"/>
      <c r="K680" s="704"/>
    </row>
    <row r="681" spans="1:11" s="321" customFormat="1" x14ac:dyDescent="0.2">
      <c r="A681" s="319" t="str">
        <f>IF(D681&gt;0,IF(INDEX(A669:A680,MATCH(REPT("z",255),A669:A680))="H","J",IF(INDEX(A669:A680,MATCH(REPT("z",255),A669:A680))="N","P",CHAR(CODE(INDEX(A669:A680,MATCH(REPT("z",255),A669:A680)))+1))),)</f>
        <v>M</v>
      </c>
      <c r="B681" s="322" t="s">
        <v>2525</v>
      </c>
      <c r="C681" s="827">
        <v>2</v>
      </c>
      <c r="D681" s="724" t="s">
        <v>199</v>
      </c>
      <c r="E681" s="667">
        <v>3897.48</v>
      </c>
      <c r="F681" s="667">
        <v>6.6</v>
      </c>
      <c r="G681" s="667">
        <v>251.82</v>
      </c>
      <c r="H681" s="667">
        <v>0</v>
      </c>
      <c r="I681" s="668">
        <f>SUM(E681:H681)</f>
        <v>4155.8999999999996</v>
      </c>
      <c r="J681" s="669">
        <f>I681*C681</f>
        <v>8311.7999999999993</v>
      </c>
      <c r="K681" s="670"/>
    </row>
    <row r="682" spans="1:11" s="321" customFormat="1" ht="9.75" customHeight="1" x14ac:dyDescent="0.2">
      <c r="A682" s="319"/>
      <c r="B682" s="322"/>
      <c r="C682" s="827"/>
      <c r="D682" s="724"/>
      <c r="E682" s="725"/>
      <c r="F682" s="725"/>
      <c r="G682" s="725"/>
      <c r="H682" s="725"/>
      <c r="I682" s="726"/>
      <c r="J682" s="727"/>
      <c r="K682" s="704"/>
    </row>
    <row r="683" spans="1:11" s="321" customFormat="1" x14ac:dyDescent="0.2">
      <c r="A683" s="319" t="str">
        <f>IF(D683&gt;0,IF(INDEX(A671:A682,MATCH(REPT("z",255),A671:A682))="H","J",IF(INDEX(A671:A682,MATCH(REPT("z",255),A671:A682))="N","P",CHAR(CODE(INDEX(A671:A682,MATCH(REPT("z",255),A671:A682)))+1))),)</f>
        <v>N</v>
      </c>
      <c r="B683" s="322" t="s">
        <v>2526</v>
      </c>
      <c r="C683" s="827">
        <v>1</v>
      </c>
      <c r="D683" s="724" t="s">
        <v>199</v>
      </c>
      <c r="E683" s="667">
        <v>3905.27</v>
      </c>
      <c r="F683" s="667">
        <v>6.6</v>
      </c>
      <c r="G683" s="667">
        <v>302.18</v>
      </c>
      <c r="H683" s="667">
        <v>0</v>
      </c>
      <c r="I683" s="668">
        <f>SUM(E683:H683)</f>
        <v>4214.05</v>
      </c>
      <c r="J683" s="669">
        <f>I683*C683</f>
        <v>4214.05</v>
      </c>
      <c r="K683" s="670"/>
    </row>
    <row r="684" spans="1:11" s="321" customFormat="1" x14ac:dyDescent="0.2">
      <c r="A684" s="319"/>
      <c r="B684" s="322"/>
      <c r="C684" s="827"/>
      <c r="D684" s="724"/>
      <c r="E684" s="725"/>
      <c r="F684" s="725"/>
      <c r="G684" s="725"/>
      <c r="H684" s="725"/>
      <c r="I684" s="726"/>
      <c r="J684" s="727"/>
      <c r="K684" s="704"/>
    </row>
    <row r="685" spans="1:11" s="321" customFormat="1" x14ac:dyDescent="0.2">
      <c r="A685" s="319" t="str">
        <f>IF(D685&gt;0,IF(INDEX(A673:A684,MATCH(REPT("z",255),A673:A684))="H","J",IF(INDEX(A673:A684,MATCH(REPT("z",255),A673:A684))="N","P",CHAR(CODE(INDEX(A673:A684,MATCH(REPT("z",255),A673:A684)))+1))),)</f>
        <v>P</v>
      </c>
      <c r="B685" s="322" t="s">
        <v>2527</v>
      </c>
      <c r="C685" s="827">
        <v>1</v>
      </c>
      <c r="D685" s="724" t="s">
        <v>199</v>
      </c>
      <c r="E685" s="667">
        <v>3801.4</v>
      </c>
      <c r="F685" s="667">
        <v>6.6</v>
      </c>
      <c r="G685" s="667">
        <v>453.27</v>
      </c>
      <c r="H685" s="667">
        <v>0</v>
      </c>
      <c r="I685" s="668">
        <f>SUM(E685:H685)</f>
        <v>4261.2700000000004</v>
      </c>
      <c r="J685" s="669">
        <f>I685*C685</f>
        <v>4261.2700000000004</v>
      </c>
      <c r="K685" s="670"/>
    </row>
    <row r="686" spans="1:11" s="321" customFormat="1" x14ac:dyDescent="0.2">
      <c r="A686" s="319"/>
      <c r="B686" s="322"/>
      <c r="C686" s="827"/>
      <c r="D686" s="724"/>
      <c r="E686" s="725"/>
      <c r="F686" s="725"/>
      <c r="G686" s="725"/>
      <c r="H686" s="725"/>
      <c r="I686" s="726"/>
      <c r="J686" s="727"/>
      <c r="K686" s="704"/>
    </row>
    <row r="687" spans="1:11" s="321" customFormat="1" x14ac:dyDescent="0.2">
      <c r="A687" s="319" t="str">
        <f>IF(D687&gt;0,IF(INDEX(A675:A686,MATCH(REPT("z",255),A675:A686))="H","J",IF(INDEX(A675:A686,MATCH(REPT("z",255),A675:A686))="N","P",CHAR(CODE(INDEX(A675:A686,MATCH(REPT("z",255),A675:A686)))+1))),)</f>
        <v>Q</v>
      </c>
      <c r="B687" s="322" t="s">
        <v>2528</v>
      </c>
      <c r="C687" s="827">
        <v>2</v>
      </c>
      <c r="D687" s="724" t="s">
        <v>199</v>
      </c>
      <c r="E687" s="667">
        <v>3773.9</v>
      </c>
      <c r="F687" s="667">
        <v>6.6</v>
      </c>
      <c r="G687" s="667">
        <v>302.18</v>
      </c>
      <c r="H687" s="667">
        <v>0</v>
      </c>
      <c r="I687" s="668">
        <f>SUM(E687:H687)</f>
        <v>4082.68</v>
      </c>
      <c r="J687" s="669">
        <f>I687*C687</f>
        <v>8165.36</v>
      </c>
      <c r="K687" s="670"/>
    </row>
    <row r="688" spans="1:11" s="321" customFormat="1" ht="21.75" customHeight="1" x14ac:dyDescent="0.2">
      <c r="A688" s="319"/>
      <c r="B688" s="322"/>
      <c r="C688" s="829"/>
      <c r="D688" s="724"/>
      <c r="E688" s="725"/>
      <c r="F688" s="725"/>
      <c r="G688" s="725"/>
      <c r="H688" s="725"/>
      <c r="I688" s="726"/>
      <c r="J688" s="727"/>
      <c r="K688" s="704"/>
    </row>
    <row r="689" spans="1:11" s="321" customFormat="1" x14ac:dyDescent="0.2">
      <c r="A689" s="319"/>
      <c r="B689" s="322"/>
      <c r="C689" s="829"/>
      <c r="D689" s="724"/>
      <c r="E689" s="725"/>
      <c r="F689" s="725"/>
      <c r="G689" s="725"/>
      <c r="H689" s="725"/>
      <c r="I689" s="726"/>
      <c r="J689" s="727"/>
      <c r="K689" s="704"/>
    </row>
    <row r="690" spans="1:11" s="325" customFormat="1" ht="15.75" thickBot="1" x14ac:dyDescent="0.3">
      <c r="A690" s="324"/>
      <c r="B690" s="80" t="s">
        <v>111</v>
      </c>
      <c r="C690" s="824"/>
      <c r="D690" s="732"/>
      <c r="E690" s="733"/>
      <c r="F690" s="733"/>
      <c r="G690" s="733"/>
      <c r="H690" s="733"/>
      <c r="I690" s="699"/>
      <c r="J690" s="734">
        <f>SUM(J657:J689)</f>
        <v>93431.6</v>
      </c>
      <c r="K690" s="735">
        <v>19</v>
      </c>
    </row>
    <row r="691" spans="1:11" s="321" customFormat="1" ht="15.75" thickTop="1" x14ac:dyDescent="0.2">
      <c r="A691" s="319"/>
      <c r="B691" s="320"/>
      <c r="C691" s="827"/>
      <c r="D691" s="724"/>
      <c r="E691" s="725"/>
      <c r="F691" s="725"/>
      <c r="G691" s="725"/>
      <c r="H691" s="725"/>
      <c r="I691" s="726"/>
      <c r="J691" s="727"/>
      <c r="K691" s="704"/>
    </row>
    <row r="692" spans="1:11" s="331" customFormat="1" ht="15" x14ac:dyDescent="0.2">
      <c r="A692" s="319"/>
      <c r="B692" s="320" t="s">
        <v>2477</v>
      </c>
      <c r="C692" s="827"/>
      <c r="D692" s="724"/>
      <c r="E692" s="725"/>
      <c r="F692" s="725"/>
      <c r="G692" s="725"/>
      <c r="H692" s="725"/>
      <c r="I692" s="726"/>
      <c r="J692" s="727"/>
      <c r="K692" s="670"/>
    </row>
    <row r="693" spans="1:11" s="321" customFormat="1" x14ac:dyDescent="0.2">
      <c r="A693" s="319"/>
      <c r="B693" s="322"/>
      <c r="C693" s="827"/>
      <c r="D693" s="724"/>
      <c r="E693" s="725"/>
      <c r="F693" s="725"/>
      <c r="G693" s="725"/>
      <c r="H693" s="725"/>
      <c r="I693" s="726"/>
      <c r="J693" s="727"/>
      <c r="K693" s="704"/>
    </row>
    <row r="694" spans="1:11" s="321" customFormat="1" ht="28.5" x14ac:dyDescent="0.2">
      <c r="A694" s="319"/>
      <c r="B694" s="81" t="s">
        <v>3832</v>
      </c>
      <c r="C694" s="827"/>
      <c r="D694" s="724"/>
      <c r="E694" s="725"/>
      <c r="F694" s="725"/>
      <c r="G694" s="725"/>
      <c r="H694" s="725"/>
      <c r="I694" s="726"/>
      <c r="J694" s="727"/>
      <c r="K694" s="704"/>
    </row>
    <row r="695" spans="1:11" s="321" customFormat="1" x14ac:dyDescent="0.2">
      <c r="A695" s="319"/>
      <c r="B695" s="81"/>
      <c r="C695" s="827"/>
      <c r="D695" s="724"/>
      <c r="E695" s="725"/>
      <c r="F695" s="725"/>
      <c r="G695" s="725"/>
      <c r="H695" s="725"/>
      <c r="I695" s="726"/>
      <c r="J695" s="727"/>
      <c r="K695" s="704"/>
    </row>
    <row r="696" spans="1:11" s="321" customFormat="1" x14ac:dyDescent="0.2">
      <c r="A696" s="319" t="s">
        <v>77</v>
      </c>
      <c r="B696" s="322" t="s">
        <v>2529</v>
      </c>
      <c r="C696" s="827">
        <v>1</v>
      </c>
      <c r="D696" s="724" t="s">
        <v>199</v>
      </c>
      <c r="E696" s="667">
        <v>4788.8100000000004</v>
      </c>
      <c r="F696" s="667">
        <v>6.6</v>
      </c>
      <c r="G696" s="667">
        <v>604.37</v>
      </c>
      <c r="H696" s="667">
        <v>0</v>
      </c>
      <c r="I696" s="668">
        <f>SUM(E696:H696)</f>
        <v>5399.78</v>
      </c>
      <c r="J696" s="669">
        <f>I696*C696</f>
        <v>5399.78</v>
      </c>
      <c r="K696" s="670"/>
    </row>
    <row r="697" spans="1:11" s="321" customFormat="1" x14ac:dyDescent="0.2">
      <c r="A697" s="319"/>
      <c r="B697" s="322"/>
      <c r="C697" s="827"/>
      <c r="D697" s="724"/>
      <c r="E697" s="725"/>
      <c r="F697" s="725"/>
      <c r="G697" s="725"/>
      <c r="H697" s="725"/>
      <c r="I697" s="726"/>
      <c r="J697" s="727"/>
      <c r="K697" s="704"/>
    </row>
    <row r="698" spans="1:11" s="321" customFormat="1" x14ac:dyDescent="0.2">
      <c r="A698" s="319" t="str">
        <f>IF(D698&gt;0,IF(INDEX(A686:A697,MATCH(REPT("z",255),A686:A697))="H","J",IF(INDEX(A686:A697,MATCH(REPT("z",255),A686:A697))="N","P",CHAR(CODE(INDEX(A686:A697,MATCH(REPT("z",255),A686:A697)))+1))),)</f>
        <v>B</v>
      </c>
      <c r="B698" s="322" t="s">
        <v>2530</v>
      </c>
      <c r="C698" s="827">
        <v>1</v>
      </c>
      <c r="D698" s="724" t="s">
        <v>199</v>
      </c>
      <c r="E698" s="667">
        <v>4171.3500000000004</v>
      </c>
      <c r="F698" s="667">
        <v>6.6</v>
      </c>
      <c r="G698" s="667">
        <v>453.27</v>
      </c>
      <c r="H698" s="667">
        <v>0</v>
      </c>
      <c r="I698" s="668">
        <f>SUM(E698:H698)</f>
        <v>4631.22</v>
      </c>
      <c r="J698" s="669">
        <f>I698*C698</f>
        <v>4631.22</v>
      </c>
      <c r="K698" s="670"/>
    </row>
    <row r="699" spans="1:11" s="321" customFormat="1" x14ac:dyDescent="0.2">
      <c r="A699" s="319"/>
      <c r="B699" s="322"/>
      <c r="C699" s="827"/>
      <c r="D699" s="724"/>
      <c r="E699" s="725"/>
      <c r="F699" s="725"/>
      <c r="G699" s="725"/>
      <c r="H699" s="725"/>
      <c r="I699" s="726"/>
      <c r="J699" s="727"/>
      <c r="K699" s="704"/>
    </row>
    <row r="700" spans="1:11" s="321" customFormat="1" x14ac:dyDescent="0.2">
      <c r="A700" s="319" t="str">
        <f>IF(D700&gt;0,IF(INDEX(A690:A699,MATCH(REPT("z",255),A690:A699))="H","J",IF(INDEX(A690:A699,MATCH(REPT("z",255),A690:A699))="N","P",CHAR(CODE(INDEX(A690:A699,MATCH(REPT("z",255),A690:A699)))+1))),)</f>
        <v>C</v>
      </c>
      <c r="B700" s="322" t="s">
        <v>2531</v>
      </c>
      <c r="C700" s="827">
        <v>1</v>
      </c>
      <c r="D700" s="724" t="s">
        <v>199</v>
      </c>
      <c r="E700" s="667">
        <v>3502.08</v>
      </c>
      <c r="F700" s="667">
        <v>6.6</v>
      </c>
      <c r="G700" s="667">
        <v>302.18</v>
      </c>
      <c r="H700" s="667">
        <v>0</v>
      </c>
      <c r="I700" s="668">
        <f>SUM(E700:H700)</f>
        <v>3810.86</v>
      </c>
      <c r="J700" s="669">
        <f>I700*C700</f>
        <v>3810.86</v>
      </c>
      <c r="K700" s="670"/>
    </row>
    <row r="701" spans="1:11" s="321" customFormat="1" x14ac:dyDescent="0.2">
      <c r="A701" s="319"/>
      <c r="B701" s="322"/>
      <c r="C701" s="827"/>
      <c r="D701" s="724"/>
      <c r="E701" s="725"/>
      <c r="F701" s="725"/>
      <c r="G701" s="725"/>
      <c r="H701" s="725"/>
      <c r="I701" s="726"/>
      <c r="J701" s="727"/>
      <c r="K701" s="704"/>
    </row>
    <row r="702" spans="1:11" s="321" customFormat="1" x14ac:dyDescent="0.2">
      <c r="A702" s="319" t="str">
        <f>IF(D702&gt;0,IF(INDEX(A692:A701,MATCH(REPT("z",255),A692:A701))="H","J",IF(INDEX(A692:A701,MATCH(REPT("z",255),A692:A701))="N","P",CHAR(CODE(INDEX(A692:A701,MATCH(REPT("z",255),A692:A701)))+1))),)</f>
        <v>D</v>
      </c>
      <c r="B702" s="322" t="s">
        <v>2532</v>
      </c>
      <c r="C702" s="827">
        <v>1</v>
      </c>
      <c r="D702" s="724" t="s">
        <v>199</v>
      </c>
      <c r="E702" s="667">
        <v>5303.11</v>
      </c>
      <c r="F702" s="667">
        <v>6.6</v>
      </c>
      <c r="G702" s="667">
        <v>604.37</v>
      </c>
      <c r="H702" s="667">
        <v>0</v>
      </c>
      <c r="I702" s="668">
        <f>SUM(E702:H702)</f>
        <v>5914.08</v>
      </c>
      <c r="J702" s="669">
        <f>I702*C702</f>
        <v>5914.08</v>
      </c>
      <c r="K702" s="670"/>
    </row>
    <row r="703" spans="1:11" s="321" customFormat="1" x14ac:dyDescent="0.2">
      <c r="A703" s="319"/>
      <c r="B703" s="322"/>
      <c r="C703" s="827"/>
      <c r="D703" s="724"/>
      <c r="E703" s="725"/>
      <c r="F703" s="725"/>
      <c r="G703" s="725"/>
      <c r="H703" s="725"/>
      <c r="I703" s="726"/>
      <c r="J703" s="727"/>
      <c r="K703" s="704"/>
    </row>
    <row r="704" spans="1:11" s="321" customFormat="1" x14ac:dyDescent="0.2">
      <c r="A704" s="319" t="str">
        <f>IF(D704&gt;0,IF(INDEX(A694:A703,MATCH(REPT("z",255),A694:A703))="H","J",IF(INDEX(A694:A703,MATCH(REPT("z",255),A694:A703))="N","P",CHAR(CODE(INDEX(A694:A703,MATCH(REPT("z",255),A694:A703)))+1))),)</f>
        <v>E</v>
      </c>
      <c r="B704" s="322" t="s">
        <v>2533</v>
      </c>
      <c r="C704" s="827">
        <v>1</v>
      </c>
      <c r="D704" s="724" t="s">
        <v>199</v>
      </c>
      <c r="E704" s="667">
        <v>4100.34</v>
      </c>
      <c r="F704" s="667">
        <v>6.6</v>
      </c>
      <c r="G704" s="667">
        <v>453.27</v>
      </c>
      <c r="H704" s="667">
        <v>0</v>
      </c>
      <c r="I704" s="668">
        <f>SUM(E704:H704)</f>
        <v>4560.21</v>
      </c>
      <c r="J704" s="669">
        <f>I704*C704</f>
        <v>4560.21</v>
      </c>
      <c r="K704" s="670"/>
    </row>
    <row r="705" spans="1:11" s="321" customFormat="1" x14ac:dyDescent="0.2">
      <c r="A705" s="319"/>
      <c r="B705" s="322"/>
      <c r="C705" s="827"/>
      <c r="D705" s="724"/>
      <c r="E705" s="725"/>
      <c r="F705" s="725"/>
      <c r="G705" s="725"/>
      <c r="H705" s="725"/>
      <c r="I705" s="726"/>
      <c r="J705" s="727"/>
      <c r="K705" s="704"/>
    </row>
    <row r="706" spans="1:11" s="321" customFormat="1" x14ac:dyDescent="0.2">
      <c r="A706" s="319" t="str">
        <f>IF(D706&gt;0,IF(INDEX(A687:A705,MATCH(REPT("z",255),A687:A705))="H","J",IF(INDEX(A687:A705,MATCH(REPT("z",255),A687:A705))="N","P",CHAR(CODE(INDEX(A687:A705,MATCH(REPT("z",255),A687:A705)))+1))),)</f>
        <v>F</v>
      </c>
      <c r="B706" s="322" t="s">
        <v>2534</v>
      </c>
      <c r="C706" s="827">
        <v>1</v>
      </c>
      <c r="D706" s="724" t="s">
        <v>199</v>
      </c>
      <c r="E706" s="667">
        <v>3496.12</v>
      </c>
      <c r="F706" s="667">
        <v>6.6</v>
      </c>
      <c r="G706" s="667">
        <v>302.18</v>
      </c>
      <c r="H706" s="667">
        <v>0</v>
      </c>
      <c r="I706" s="668">
        <f>SUM(E706:H706)</f>
        <v>3804.9</v>
      </c>
      <c r="J706" s="669">
        <f>I706*C706</f>
        <v>3804.9</v>
      </c>
      <c r="K706" s="670"/>
    </row>
    <row r="707" spans="1:11" s="321" customFormat="1" ht="9.75" customHeight="1" x14ac:dyDescent="0.2">
      <c r="A707" s="319"/>
      <c r="B707" s="322"/>
      <c r="C707" s="827"/>
      <c r="D707" s="724"/>
      <c r="E707" s="725"/>
      <c r="F707" s="725"/>
      <c r="G707" s="725"/>
      <c r="H707" s="725"/>
      <c r="I707" s="726"/>
      <c r="J707" s="727"/>
      <c r="K707" s="704"/>
    </row>
    <row r="708" spans="1:11" s="321" customFormat="1" x14ac:dyDescent="0.2">
      <c r="A708" s="319" t="str">
        <f>IF(D708&gt;0,IF(INDEX(A696:A707,MATCH(REPT("z",255),A696:A707))="H","J",IF(INDEX(A696:A707,MATCH(REPT("z",255),A696:A707))="N","P",CHAR(CODE(INDEX(A696:A707,MATCH(REPT("z",255),A696:A707)))+1))),)</f>
        <v>G</v>
      </c>
      <c r="B708" s="322" t="s">
        <v>2535</v>
      </c>
      <c r="C708" s="827">
        <v>1</v>
      </c>
      <c r="D708" s="724" t="s">
        <v>199</v>
      </c>
      <c r="E708" s="667">
        <v>4128.0600000000004</v>
      </c>
      <c r="F708" s="667">
        <v>6.6</v>
      </c>
      <c r="G708" s="667">
        <v>453.27</v>
      </c>
      <c r="H708" s="667">
        <v>0</v>
      </c>
      <c r="I708" s="668">
        <f>SUM(E708:H708)</f>
        <v>4587.93</v>
      </c>
      <c r="J708" s="669">
        <f>I708*C708</f>
        <v>4587.93</v>
      </c>
      <c r="K708" s="670"/>
    </row>
    <row r="709" spans="1:11" s="321" customFormat="1" ht="9.75" customHeight="1" x14ac:dyDescent="0.2">
      <c r="A709" s="319"/>
      <c r="B709" s="322"/>
      <c r="C709" s="827"/>
      <c r="D709" s="724"/>
      <c r="E709" s="725"/>
      <c r="F709" s="725"/>
      <c r="G709" s="725"/>
      <c r="H709" s="725"/>
      <c r="I709" s="726"/>
      <c r="J709" s="727"/>
      <c r="K709" s="704"/>
    </row>
    <row r="710" spans="1:11" s="321" customFormat="1" x14ac:dyDescent="0.2">
      <c r="A710" s="319" t="str">
        <f>IF(D710&gt;0,IF(INDEX(A698:A709,MATCH(REPT("z",255),A698:A709))="H","J",IF(INDEX(A698:A709,MATCH(REPT("z",255),A698:A709))="N","P",CHAR(CODE(INDEX(A698:A709,MATCH(REPT("z",255),A698:A709)))+1))),)</f>
        <v>H</v>
      </c>
      <c r="B710" s="322" t="s">
        <v>2536</v>
      </c>
      <c r="C710" s="827">
        <v>1</v>
      </c>
      <c r="D710" s="724" t="s">
        <v>199</v>
      </c>
      <c r="E710" s="667">
        <v>4109.07</v>
      </c>
      <c r="F710" s="667">
        <v>6.6</v>
      </c>
      <c r="G710" s="667">
        <v>352.55</v>
      </c>
      <c r="H710" s="667">
        <v>0</v>
      </c>
      <c r="I710" s="668">
        <f>SUM(E710:H710)</f>
        <v>4468.22</v>
      </c>
      <c r="J710" s="669">
        <f>I710*C710</f>
        <v>4468.22</v>
      </c>
      <c r="K710" s="670"/>
    </row>
    <row r="711" spans="1:11" s="321" customFormat="1" ht="9.75" customHeight="1" x14ac:dyDescent="0.2">
      <c r="A711" s="319"/>
      <c r="B711" s="322"/>
      <c r="C711" s="827"/>
      <c r="D711" s="724"/>
      <c r="E711" s="725"/>
      <c r="F711" s="725"/>
      <c r="G711" s="725"/>
      <c r="H711" s="725"/>
      <c r="I711" s="726"/>
      <c r="J711" s="727"/>
      <c r="K711" s="704"/>
    </row>
    <row r="712" spans="1:11" s="321" customFormat="1" x14ac:dyDescent="0.2">
      <c r="A712" s="319" t="str">
        <f>IF(D712&gt;0,IF(INDEX(A700:A711,MATCH(REPT("z",255),A700:A711))="H","J",IF(INDEX(A700:A711,MATCH(REPT("z",255),A700:A711))="N","P",CHAR(CODE(INDEX(A700:A711,MATCH(REPT("z",255),A700:A711)))+1))),)</f>
        <v>J</v>
      </c>
      <c r="B712" s="322" t="s">
        <v>2537</v>
      </c>
      <c r="C712" s="827">
        <v>1</v>
      </c>
      <c r="D712" s="724" t="s">
        <v>199</v>
      </c>
      <c r="E712" s="667">
        <v>5319.05</v>
      </c>
      <c r="F712" s="667">
        <v>6.6</v>
      </c>
      <c r="G712" s="667">
        <v>503.64</v>
      </c>
      <c r="H712" s="667">
        <v>0</v>
      </c>
      <c r="I712" s="668">
        <f>SUM(E712:H712)</f>
        <v>5829.29</v>
      </c>
      <c r="J712" s="669">
        <f>I712*C712</f>
        <v>5829.29</v>
      </c>
      <c r="K712" s="670"/>
    </row>
    <row r="713" spans="1:11" s="321" customFormat="1" x14ac:dyDescent="0.2">
      <c r="A713" s="319"/>
      <c r="B713" s="322"/>
      <c r="C713" s="827"/>
      <c r="D713" s="724"/>
      <c r="E713" s="725"/>
      <c r="F713" s="725"/>
      <c r="G713" s="725"/>
      <c r="H713" s="725"/>
      <c r="I713" s="726"/>
      <c r="J713" s="727"/>
      <c r="K713" s="704"/>
    </row>
    <row r="714" spans="1:11" s="321" customFormat="1" x14ac:dyDescent="0.2">
      <c r="A714" s="319" t="str">
        <f>IF(D714&gt;0,IF(INDEX(A702:A713,MATCH(REPT("z",255),A702:A713))="H","J",IF(INDEX(A702:A713,MATCH(REPT("z",255),A702:A713))="N","P",CHAR(CODE(INDEX(A702:A713,MATCH(REPT("z",255),A702:A713)))+1))),)</f>
        <v>K</v>
      </c>
      <c r="B714" s="322" t="s">
        <v>2538</v>
      </c>
      <c r="C714" s="827">
        <v>1</v>
      </c>
      <c r="D714" s="724" t="s">
        <v>199</v>
      </c>
      <c r="E714" s="667">
        <v>4946.84</v>
      </c>
      <c r="F714" s="667">
        <v>6.6</v>
      </c>
      <c r="G714" s="667">
        <v>402.9</v>
      </c>
      <c r="H714" s="667">
        <v>0</v>
      </c>
      <c r="I714" s="668">
        <f>SUM(E714:H714)</f>
        <v>5356.34</v>
      </c>
      <c r="J714" s="669">
        <f>I714*C714</f>
        <v>5356.34</v>
      </c>
      <c r="K714" s="670"/>
    </row>
    <row r="715" spans="1:11" s="321" customFormat="1" x14ac:dyDescent="0.2">
      <c r="A715" s="319"/>
      <c r="B715" s="322"/>
      <c r="C715" s="827"/>
      <c r="D715" s="724"/>
      <c r="E715" s="725"/>
      <c r="F715" s="725"/>
      <c r="G715" s="725"/>
      <c r="H715" s="725"/>
      <c r="I715" s="726"/>
      <c r="J715" s="727"/>
      <c r="K715" s="704"/>
    </row>
    <row r="716" spans="1:11" s="321" customFormat="1" ht="28.5" x14ac:dyDescent="0.2">
      <c r="A716" s="319" t="str">
        <f>IF(D716&gt;0,IF(INDEX(A704:A715,MATCH(REPT("z",255),A704:A715))="H","J",IF(INDEX(A704:A715,MATCH(REPT("z",255),A704:A715))="N","P",CHAR(CODE(INDEX(A704:A715,MATCH(REPT("z",255),A704:A715)))+1))),)</f>
        <v>L</v>
      </c>
      <c r="B716" s="322" t="s">
        <v>2539</v>
      </c>
      <c r="C716" s="827">
        <v>3</v>
      </c>
      <c r="D716" s="724" t="s">
        <v>199</v>
      </c>
      <c r="E716" s="667">
        <v>5204.26</v>
      </c>
      <c r="F716" s="667">
        <v>6.6</v>
      </c>
      <c r="G716" s="667">
        <v>453.27</v>
      </c>
      <c r="H716" s="667">
        <v>0</v>
      </c>
      <c r="I716" s="668">
        <f>SUM(E716:H716)</f>
        <v>5664.13</v>
      </c>
      <c r="J716" s="669">
        <f>I716*C716</f>
        <v>16992.39</v>
      </c>
      <c r="K716" s="670"/>
    </row>
    <row r="717" spans="1:11" s="321" customFormat="1" x14ac:dyDescent="0.2">
      <c r="A717" s="319"/>
      <c r="B717" s="322"/>
      <c r="C717" s="827"/>
      <c r="D717" s="724"/>
      <c r="E717" s="725"/>
      <c r="F717" s="725"/>
      <c r="G717" s="725"/>
      <c r="H717" s="725"/>
      <c r="I717" s="726"/>
      <c r="J717" s="727"/>
      <c r="K717" s="704"/>
    </row>
    <row r="718" spans="1:11" s="321" customFormat="1" x14ac:dyDescent="0.2">
      <c r="A718" s="319" t="str">
        <f>IF(D718&gt;0,IF(INDEX(A706:A717,MATCH(REPT("z",255),A706:A717))="H","J",IF(INDEX(A706:A717,MATCH(REPT("z",255),A706:A717))="N","P",CHAR(CODE(INDEX(A706:A717,MATCH(REPT("z",255),A706:A717)))+1))),)</f>
        <v>M</v>
      </c>
      <c r="B718" s="322" t="s">
        <v>2540</v>
      </c>
      <c r="C718" s="827">
        <v>1</v>
      </c>
      <c r="D718" s="724" t="s">
        <v>199</v>
      </c>
      <c r="E718" s="667">
        <v>3493.12</v>
      </c>
      <c r="F718" s="667">
        <v>6.6</v>
      </c>
      <c r="G718" s="667">
        <v>251.82</v>
      </c>
      <c r="H718" s="667">
        <v>0</v>
      </c>
      <c r="I718" s="668">
        <f>SUM(E718:H718)</f>
        <v>3751.54</v>
      </c>
      <c r="J718" s="669">
        <f>I718*C718</f>
        <v>3751.54</v>
      </c>
      <c r="K718" s="670"/>
    </row>
    <row r="719" spans="1:11" s="321" customFormat="1" ht="9.75" customHeight="1" x14ac:dyDescent="0.2">
      <c r="A719" s="319"/>
      <c r="B719" s="322"/>
      <c r="C719" s="827"/>
      <c r="D719" s="724"/>
      <c r="E719" s="725"/>
      <c r="F719" s="725"/>
      <c r="G719" s="725"/>
      <c r="H719" s="725"/>
      <c r="I719" s="726"/>
      <c r="J719" s="727"/>
      <c r="K719" s="704"/>
    </row>
    <row r="720" spans="1:11" s="321" customFormat="1" x14ac:dyDescent="0.2">
      <c r="A720" s="319" t="str">
        <f>IF(D720&gt;0,IF(INDEX(A708:A719,MATCH(REPT("z",255),A708:A719))="H","J",IF(INDEX(A708:A719,MATCH(REPT("z",255),A708:A719))="N","P",CHAR(CODE(INDEX(A708:A719,MATCH(REPT("z",255),A708:A719)))+1))),)</f>
        <v>N</v>
      </c>
      <c r="B720" s="322" t="s">
        <v>2541</v>
      </c>
      <c r="C720" s="827">
        <v>1</v>
      </c>
      <c r="D720" s="724" t="s">
        <v>199</v>
      </c>
      <c r="E720" s="667">
        <v>3835.2</v>
      </c>
      <c r="F720" s="667">
        <v>6.6</v>
      </c>
      <c r="G720" s="667">
        <v>302.18</v>
      </c>
      <c r="H720" s="667">
        <v>0</v>
      </c>
      <c r="I720" s="668">
        <f>SUM(E720:H720)</f>
        <v>4143.9799999999996</v>
      </c>
      <c r="J720" s="669">
        <f>I720*C720</f>
        <v>4143.9799999999996</v>
      </c>
      <c r="K720" s="670"/>
    </row>
    <row r="721" spans="1:11" s="321" customFormat="1" x14ac:dyDescent="0.2">
      <c r="A721" s="319"/>
      <c r="B721" s="322"/>
      <c r="C721" s="827"/>
      <c r="D721" s="724"/>
      <c r="E721" s="725"/>
      <c r="F721" s="725"/>
      <c r="G721" s="725"/>
      <c r="H721" s="725"/>
      <c r="I721" s="726"/>
      <c r="J721" s="727"/>
      <c r="K721" s="704"/>
    </row>
    <row r="722" spans="1:11" s="321" customFormat="1" x14ac:dyDescent="0.2">
      <c r="A722" s="319" t="str">
        <f>IF(D722&gt;0,IF(INDEX(A710:A721,MATCH(REPT("z",255),A710:A721))="H","J",IF(INDEX(A710:A721,MATCH(REPT("z",255),A710:A721))="N","P",CHAR(CODE(INDEX(A710:A721,MATCH(REPT("z",255),A710:A721)))+1))),)</f>
        <v>P</v>
      </c>
      <c r="B722" s="322" t="s">
        <v>2542</v>
      </c>
      <c r="C722" s="827">
        <v>1</v>
      </c>
      <c r="D722" s="724" t="s">
        <v>199</v>
      </c>
      <c r="E722" s="667">
        <v>3922.77</v>
      </c>
      <c r="F722" s="667">
        <v>6.6</v>
      </c>
      <c r="G722" s="667">
        <v>453.27</v>
      </c>
      <c r="H722" s="667">
        <v>0</v>
      </c>
      <c r="I722" s="668">
        <f>SUM(E722:H722)</f>
        <v>4382.6400000000003</v>
      </c>
      <c r="J722" s="669">
        <f>I722*C722</f>
        <v>4382.6400000000003</v>
      </c>
      <c r="K722" s="670"/>
    </row>
    <row r="723" spans="1:11" s="321" customFormat="1" x14ac:dyDescent="0.2">
      <c r="A723" s="319"/>
      <c r="B723" s="322"/>
      <c r="C723" s="827"/>
      <c r="D723" s="724"/>
      <c r="E723" s="725"/>
      <c r="F723" s="725"/>
      <c r="G723" s="725"/>
      <c r="H723" s="725"/>
      <c r="I723" s="726"/>
      <c r="J723" s="727"/>
      <c r="K723" s="704"/>
    </row>
    <row r="724" spans="1:11" s="321" customFormat="1" x14ac:dyDescent="0.2">
      <c r="A724" s="319" t="str">
        <f>IF(D724&gt;0,IF(INDEX(A712:A723,MATCH(REPT("z",255),A712:A723))="H","J",IF(INDEX(A712:A723,MATCH(REPT("z",255),A712:A723))="N","P",CHAR(CODE(INDEX(A712:A723,MATCH(REPT("z",255),A712:A723)))+1))),)</f>
        <v>Q</v>
      </c>
      <c r="B724" s="322" t="s">
        <v>2543</v>
      </c>
      <c r="C724" s="827">
        <v>1</v>
      </c>
      <c r="D724" s="724" t="s">
        <v>199</v>
      </c>
      <c r="E724" s="667">
        <v>4171.3500000000004</v>
      </c>
      <c r="F724" s="667">
        <v>6.6</v>
      </c>
      <c r="G724" s="667">
        <v>453.27</v>
      </c>
      <c r="H724" s="667">
        <v>0</v>
      </c>
      <c r="I724" s="668">
        <f>SUM(E724:H724)</f>
        <v>4631.22</v>
      </c>
      <c r="J724" s="669">
        <f>I724*C724</f>
        <v>4631.22</v>
      </c>
      <c r="K724" s="670"/>
    </row>
    <row r="725" spans="1:11" s="321" customFormat="1" x14ac:dyDescent="0.2">
      <c r="A725" s="319"/>
      <c r="B725" s="322"/>
      <c r="C725" s="827"/>
      <c r="D725" s="724"/>
      <c r="E725" s="725"/>
      <c r="F725" s="725"/>
      <c r="G725" s="725"/>
      <c r="H725" s="725"/>
      <c r="I725" s="726"/>
      <c r="J725" s="727"/>
      <c r="K725" s="704"/>
    </row>
    <row r="726" spans="1:11" s="321" customFormat="1" x14ac:dyDescent="0.2">
      <c r="A726" s="319"/>
      <c r="B726" s="322"/>
      <c r="C726" s="827"/>
      <c r="D726" s="724"/>
      <c r="E726" s="725"/>
      <c r="F726" s="725"/>
      <c r="G726" s="725"/>
      <c r="H726" s="725"/>
      <c r="I726" s="726"/>
      <c r="J726" s="727"/>
      <c r="K726" s="704"/>
    </row>
    <row r="727" spans="1:11" s="325" customFormat="1" ht="15.75" thickBot="1" x14ac:dyDescent="0.3">
      <c r="A727" s="324"/>
      <c r="B727" s="80" t="s">
        <v>111</v>
      </c>
      <c r="C727" s="824"/>
      <c r="D727" s="732"/>
      <c r="E727" s="733"/>
      <c r="F727" s="733"/>
      <c r="G727" s="733"/>
      <c r="H727" s="733"/>
      <c r="I727" s="699"/>
      <c r="J727" s="734">
        <f>SUM(J694:J726)</f>
        <v>82264.600000000006</v>
      </c>
      <c r="K727" s="735">
        <v>20</v>
      </c>
    </row>
    <row r="728" spans="1:11" s="321" customFormat="1" ht="15.75" thickTop="1" x14ac:dyDescent="0.2">
      <c r="A728" s="319"/>
      <c r="B728" s="320"/>
      <c r="C728" s="827"/>
      <c r="D728" s="724"/>
      <c r="E728" s="725"/>
      <c r="F728" s="725"/>
      <c r="G728" s="725"/>
      <c r="H728" s="725"/>
      <c r="I728" s="726"/>
      <c r="J728" s="727"/>
      <c r="K728" s="704"/>
    </row>
    <row r="729" spans="1:11" s="331" customFormat="1" ht="15" x14ac:dyDescent="0.2">
      <c r="A729" s="319"/>
      <c r="B729" s="320" t="s">
        <v>2477</v>
      </c>
      <c r="C729" s="827"/>
      <c r="D729" s="724"/>
      <c r="E729" s="725"/>
      <c r="F729" s="725"/>
      <c r="G729" s="725"/>
      <c r="H729" s="725"/>
      <c r="I729" s="726"/>
      <c r="J729" s="727"/>
      <c r="K729" s="670"/>
    </row>
    <row r="730" spans="1:11" s="321" customFormat="1" x14ac:dyDescent="0.2">
      <c r="A730" s="319"/>
      <c r="B730" s="322"/>
      <c r="C730" s="827"/>
      <c r="D730" s="724"/>
      <c r="E730" s="725"/>
      <c r="F730" s="725"/>
      <c r="G730" s="725"/>
      <c r="H730" s="725"/>
      <c r="I730" s="726"/>
      <c r="J730" s="727"/>
      <c r="K730" s="704"/>
    </row>
    <row r="731" spans="1:11" s="321" customFormat="1" ht="28.5" x14ac:dyDescent="0.2">
      <c r="A731" s="319"/>
      <c r="B731" s="81" t="s">
        <v>3832</v>
      </c>
      <c r="C731" s="827"/>
      <c r="D731" s="724"/>
      <c r="E731" s="725"/>
      <c r="F731" s="725"/>
      <c r="G731" s="725"/>
      <c r="H731" s="725"/>
      <c r="I731" s="726"/>
      <c r="J731" s="727"/>
      <c r="K731" s="704"/>
    </row>
    <row r="732" spans="1:11" s="321" customFormat="1" x14ac:dyDescent="0.2">
      <c r="A732" s="319"/>
      <c r="B732" s="322"/>
      <c r="C732" s="827"/>
      <c r="D732" s="724"/>
      <c r="E732" s="725"/>
      <c r="F732" s="725"/>
      <c r="G732" s="725"/>
      <c r="H732" s="725"/>
      <c r="I732" s="726"/>
      <c r="J732" s="727"/>
      <c r="K732" s="704"/>
    </row>
    <row r="733" spans="1:11" s="321" customFormat="1" x14ac:dyDescent="0.2">
      <c r="A733" s="319" t="s">
        <v>77</v>
      </c>
      <c r="B733" s="322" t="s">
        <v>2544</v>
      </c>
      <c r="C733" s="827">
        <v>1</v>
      </c>
      <c r="D733" s="724" t="s">
        <v>199</v>
      </c>
      <c r="E733" s="667">
        <v>6011.09</v>
      </c>
      <c r="F733" s="667">
        <v>6.6</v>
      </c>
      <c r="G733" s="667">
        <v>503.64</v>
      </c>
      <c r="H733" s="667">
        <v>0</v>
      </c>
      <c r="I733" s="668">
        <f>SUM(E733:H733)</f>
        <v>6521.33</v>
      </c>
      <c r="J733" s="669">
        <f>I733*C733</f>
        <v>6521.33</v>
      </c>
      <c r="K733" s="670"/>
    </row>
    <row r="734" spans="1:11" s="321" customFormat="1" x14ac:dyDescent="0.2">
      <c r="A734" s="319"/>
      <c r="B734" s="322"/>
      <c r="C734" s="827"/>
      <c r="D734" s="724"/>
      <c r="E734" s="725"/>
      <c r="F734" s="725"/>
      <c r="G734" s="725"/>
      <c r="H734" s="725"/>
      <c r="I734" s="726"/>
      <c r="J734" s="727"/>
      <c r="K734" s="704"/>
    </row>
    <row r="735" spans="1:11" s="321" customFormat="1" x14ac:dyDescent="0.2">
      <c r="A735" s="319" t="str">
        <f>IF(D735&gt;0,IF(INDEX(A727:A734,MATCH(REPT("z",255),A727:A734))="H","J",IF(INDEX(A727:A734,MATCH(REPT("z",255),A727:A734))="N","P",CHAR(CODE(INDEX(A727:A734,MATCH(REPT("z",255),A727:A734)))+1))),)</f>
        <v>B</v>
      </c>
      <c r="B735" s="322" t="s">
        <v>2545</v>
      </c>
      <c r="C735" s="827">
        <v>1</v>
      </c>
      <c r="D735" s="724" t="s">
        <v>199</v>
      </c>
      <c r="E735" s="667">
        <v>4185.21</v>
      </c>
      <c r="F735" s="667">
        <v>6.6</v>
      </c>
      <c r="G735" s="667">
        <v>352.55</v>
      </c>
      <c r="H735" s="667">
        <v>0</v>
      </c>
      <c r="I735" s="668">
        <f>SUM(E735:H735)</f>
        <v>4544.3599999999997</v>
      </c>
      <c r="J735" s="669">
        <f>I735*C735</f>
        <v>4544.3599999999997</v>
      </c>
      <c r="K735" s="670"/>
    </row>
    <row r="736" spans="1:11" s="321" customFormat="1" x14ac:dyDescent="0.2">
      <c r="A736" s="319"/>
      <c r="B736" s="322"/>
      <c r="C736" s="827"/>
      <c r="D736" s="724"/>
      <c r="E736" s="725"/>
      <c r="F736" s="725"/>
      <c r="G736" s="725"/>
      <c r="H736" s="725"/>
      <c r="I736" s="726"/>
      <c r="J736" s="727"/>
      <c r="K736" s="704"/>
    </row>
    <row r="737" spans="1:11" s="321" customFormat="1" x14ac:dyDescent="0.2">
      <c r="A737" s="319" t="str">
        <f>IF(D737&gt;0,IF(INDEX(A729:A736,MATCH(REPT("z",255),A729:A736))="H","J",IF(INDEX(A729:A736,MATCH(REPT("z",255),A729:A736))="N","P",CHAR(CODE(INDEX(A729:A736,MATCH(REPT("z",255),A729:A736)))+1))),)</f>
        <v>C</v>
      </c>
      <c r="B737" s="322" t="s">
        <v>2546</v>
      </c>
      <c r="C737" s="827">
        <v>1</v>
      </c>
      <c r="D737" s="724" t="s">
        <v>199</v>
      </c>
      <c r="E737" s="667">
        <v>5177.0200000000004</v>
      </c>
      <c r="F737" s="667">
        <v>6.6</v>
      </c>
      <c r="G737" s="667">
        <v>352.55</v>
      </c>
      <c r="H737" s="667">
        <v>0</v>
      </c>
      <c r="I737" s="668">
        <f>SUM(E737:H737)</f>
        <v>5536.17</v>
      </c>
      <c r="J737" s="669">
        <f>I737*C737</f>
        <v>5536.17</v>
      </c>
      <c r="K737" s="670"/>
    </row>
    <row r="738" spans="1:11" s="321" customFormat="1" x14ac:dyDescent="0.2">
      <c r="A738" s="319"/>
      <c r="B738" s="322"/>
      <c r="C738" s="827"/>
      <c r="D738" s="724"/>
      <c r="E738" s="725"/>
      <c r="F738" s="725"/>
      <c r="G738" s="725"/>
      <c r="H738" s="725"/>
      <c r="I738" s="726"/>
      <c r="J738" s="727"/>
      <c r="K738" s="704"/>
    </row>
    <row r="739" spans="1:11" s="321" customFormat="1" x14ac:dyDescent="0.2">
      <c r="A739" s="319" t="str">
        <f>IF(D739&gt;0,IF(INDEX(A731:A738,MATCH(REPT("z",255),A731:A738))="H","J",IF(INDEX(A731:A738,MATCH(REPT("z",255),A731:A738))="N","P",CHAR(CODE(INDEX(A731:A738,MATCH(REPT("z",255),A731:A738)))+1))),)</f>
        <v>D</v>
      </c>
      <c r="B739" s="322" t="s">
        <v>2547</v>
      </c>
      <c r="C739" s="827">
        <v>1</v>
      </c>
      <c r="D739" s="724" t="s">
        <v>199</v>
      </c>
      <c r="E739" s="667">
        <v>6230.32</v>
      </c>
      <c r="F739" s="667">
        <v>6.6</v>
      </c>
      <c r="G739" s="667">
        <v>453.27</v>
      </c>
      <c r="H739" s="667">
        <v>0</v>
      </c>
      <c r="I739" s="668">
        <f>SUM(E739:H739)</f>
        <v>6690.19</v>
      </c>
      <c r="J739" s="669">
        <f>I739*C739</f>
        <v>6690.19</v>
      </c>
      <c r="K739" s="670"/>
    </row>
    <row r="740" spans="1:11" s="321" customFormat="1" x14ac:dyDescent="0.2">
      <c r="A740" s="319"/>
      <c r="B740" s="322"/>
      <c r="C740" s="827"/>
      <c r="D740" s="724"/>
      <c r="E740" s="725"/>
      <c r="F740" s="725"/>
      <c r="G740" s="725"/>
      <c r="H740" s="725"/>
      <c r="I740" s="726"/>
      <c r="J740" s="727"/>
      <c r="K740" s="704"/>
    </row>
    <row r="741" spans="1:11" s="321" customFormat="1" ht="28.5" x14ac:dyDescent="0.2">
      <c r="A741" s="319" t="str">
        <f>IF(D741&gt;0,IF(INDEX(A722:A740,MATCH(REPT("z",255),A722:A740))="H","J",IF(INDEX(A722:A740,MATCH(REPT("z",255),A722:A740))="N","P",CHAR(CODE(INDEX(A722:A740,MATCH(REPT("z",255),A722:A740)))+1))),)</f>
        <v>E</v>
      </c>
      <c r="B741" s="322" t="s">
        <v>2548</v>
      </c>
      <c r="C741" s="827">
        <v>4</v>
      </c>
      <c r="D741" s="724" t="s">
        <v>199</v>
      </c>
      <c r="E741" s="667">
        <v>4684.09</v>
      </c>
      <c r="F741" s="667">
        <v>6.6</v>
      </c>
      <c r="G741" s="667">
        <v>453.27</v>
      </c>
      <c r="H741" s="667">
        <v>0</v>
      </c>
      <c r="I741" s="668">
        <f>SUM(E741:H741)</f>
        <v>5143.96</v>
      </c>
      <c r="J741" s="669">
        <f>I741*C741</f>
        <v>20575.84</v>
      </c>
      <c r="K741" s="670"/>
    </row>
    <row r="742" spans="1:11" s="321" customFormat="1" x14ac:dyDescent="0.2">
      <c r="A742" s="319"/>
      <c r="B742" s="322"/>
      <c r="C742" s="827"/>
      <c r="D742" s="724"/>
      <c r="E742" s="725"/>
      <c r="F742" s="725"/>
      <c r="G742" s="725"/>
      <c r="H742" s="725"/>
      <c r="I742" s="726"/>
      <c r="J742" s="727"/>
      <c r="K742" s="704"/>
    </row>
    <row r="743" spans="1:11" s="321" customFormat="1" x14ac:dyDescent="0.2">
      <c r="A743" s="319" t="str">
        <f>IF(D743&gt;0,IF(INDEX(A724:A742,MATCH(REPT("z",255),A724:A742))="H","J",IF(INDEX(A724:A742,MATCH(REPT("z",255),A724:A742))="N","P",CHAR(CODE(INDEX(A724:A742,MATCH(REPT("z",255),A724:A742)))+1))),)</f>
        <v>F</v>
      </c>
      <c r="B743" s="322" t="s">
        <v>2549</v>
      </c>
      <c r="C743" s="827">
        <v>1</v>
      </c>
      <c r="D743" s="724" t="s">
        <v>199</v>
      </c>
      <c r="E743" s="667">
        <v>6230.32</v>
      </c>
      <c r="F743" s="667">
        <v>6.6</v>
      </c>
      <c r="G743" s="667">
        <v>453.27</v>
      </c>
      <c r="H743" s="667">
        <v>0</v>
      </c>
      <c r="I743" s="668">
        <f>SUM(E743:H743)</f>
        <v>6690.19</v>
      </c>
      <c r="J743" s="669">
        <f>I743*C743</f>
        <v>6690.19</v>
      </c>
      <c r="K743" s="670"/>
    </row>
    <row r="744" spans="1:11" s="321" customFormat="1" x14ac:dyDescent="0.2">
      <c r="A744" s="319"/>
      <c r="B744" s="322"/>
      <c r="C744" s="827"/>
      <c r="D744" s="724"/>
      <c r="E744" s="725"/>
      <c r="F744" s="725"/>
      <c r="G744" s="725"/>
      <c r="H744" s="725"/>
      <c r="I744" s="726"/>
      <c r="J744" s="727"/>
      <c r="K744" s="704"/>
    </row>
    <row r="745" spans="1:11" s="321" customFormat="1" x14ac:dyDescent="0.2">
      <c r="A745" s="319" t="str">
        <f>IF(D745&gt;0,IF(INDEX(A733:A744,MATCH(REPT("z",255),A733:A744))="H","J",IF(INDEX(A733:A744,MATCH(REPT("z",255),A733:A744))="N","P",CHAR(CODE(INDEX(A733:A744,MATCH(REPT("z",255),A733:A744)))+1))),)</f>
        <v>G</v>
      </c>
      <c r="B745" s="322" t="s">
        <v>2550</v>
      </c>
      <c r="C745" s="827">
        <v>1</v>
      </c>
      <c r="D745" s="724" t="s">
        <v>199</v>
      </c>
      <c r="E745" s="667">
        <v>3905.27</v>
      </c>
      <c r="F745" s="667">
        <v>6.6</v>
      </c>
      <c r="G745" s="667">
        <v>453.27</v>
      </c>
      <c r="H745" s="667">
        <v>0</v>
      </c>
      <c r="I745" s="668">
        <f>SUM(E745:H745)</f>
        <v>4365.1400000000003</v>
      </c>
      <c r="J745" s="669">
        <f>I745*C745</f>
        <v>4365.1400000000003</v>
      </c>
      <c r="K745" s="670"/>
    </row>
    <row r="746" spans="1:11" s="321" customFormat="1" x14ac:dyDescent="0.2">
      <c r="A746" s="319"/>
      <c r="B746" s="322"/>
      <c r="C746" s="827"/>
      <c r="D746" s="724"/>
      <c r="E746" s="725"/>
      <c r="F746" s="725"/>
      <c r="G746" s="725"/>
      <c r="H746" s="725"/>
      <c r="I746" s="726"/>
      <c r="J746" s="727"/>
      <c r="K746" s="704"/>
    </row>
    <row r="747" spans="1:11" s="321" customFormat="1" x14ac:dyDescent="0.2">
      <c r="A747" s="319" t="str">
        <f>IF(D747&gt;0,IF(INDEX(A735:A746,MATCH(REPT("z",255),A735:A746))="H","J",IF(INDEX(A735:A746,MATCH(REPT("z",255),A735:A746))="N","P",CHAR(CODE(INDEX(A735:A746,MATCH(REPT("z",255),A735:A746)))+1))),)</f>
        <v>H</v>
      </c>
      <c r="B747" s="322" t="s">
        <v>2551</v>
      </c>
      <c r="C747" s="827">
        <v>1</v>
      </c>
      <c r="D747" s="724" t="s">
        <v>199</v>
      </c>
      <c r="E747" s="667">
        <v>3957.8</v>
      </c>
      <c r="F747" s="667">
        <v>6.6</v>
      </c>
      <c r="G747" s="667">
        <v>302.18</v>
      </c>
      <c r="H747" s="667">
        <v>0</v>
      </c>
      <c r="I747" s="668">
        <f>SUM(E747:H747)</f>
        <v>4266.58</v>
      </c>
      <c r="J747" s="669">
        <f>I747*C747</f>
        <v>4266.58</v>
      </c>
      <c r="K747" s="670"/>
    </row>
    <row r="748" spans="1:11" s="321" customFormat="1" x14ac:dyDescent="0.2">
      <c r="A748" s="319"/>
      <c r="B748" s="322"/>
      <c r="C748" s="827"/>
      <c r="D748" s="724"/>
      <c r="E748" s="725"/>
      <c r="F748" s="725"/>
      <c r="G748" s="725"/>
      <c r="H748" s="725"/>
      <c r="I748" s="726"/>
      <c r="J748" s="727"/>
      <c r="K748" s="704"/>
    </row>
    <row r="749" spans="1:11" s="321" customFormat="1" x14ac:dyDescent="0.2">
      <c r="A749" s="319" t="str">
        <f>IF(D749&gt;0,IF(INDEX(A737:A748,MATCH(REPT("z",255),A737:A748))="H","J",IF(INDEX(A737:A748,MATCH(REPT("z",255),A737:A748))="N","P",CHAR(CODE(INDEX(A737:A748,MATCH(REPT("z",255),A737:A748)))+1))),)</f>
        <v>J</v>
      </c>
      <c r="B749" s="322" t="s">
        <v>2552</v>
      </c>
      <c r="C749" s="827">
        <v>1</v>
      </c>
      <c r="D749" s="724" t="s">
        <v>199</v>
      </c>
      <c r="E749" s="667">
        <v>4028.83</v>
      </c>
      <c r="F749" s="667">
        <v>6.6</v>
      </c>
      <c r="G749" s="667">
        <v>302.18</v>
      </c>
      <c r="H749" s="667">
        <v>0</v>
      </c>
      <c r="I749" s="668">
        <f>SUM(E749:H749)</f>
        <v>4337.6099999999997</v>
      </c>
      <c r="J749" s="669">
        <f>I749*C749</f>
        <v>4337.6099999999997</v>
      </c>
      <c r="K749" s="670"/>
    </row>
    <row r="750" spans="1:11" s="321" customFormat="1" x14ac:dyDescent="0.2">
      <c r="A750" s="319"/>
      <c r="B750" s="322"/>
      <c r="C750" s="827"/>
      <c r="D750" s="724"/>
      <c r="E750" s="725"/>
      <c r="F750" s="725"/>
      <c r="G750" s="725"/>
      <c r="H750" s="725"/>
      <c r="I750" s="726"/>
      <c r="J750" s="727"/>
      <c r="K750" s="704"/>
    </row>
    <row r="751" spans="1:11" s="321" customFormat="1" x14ac:dyDescent="0.2">
      <c r="A751" s="319" t="str">
        <f>IF(D751&gt;0,IF(INDEX(A739:A750,MATCH(REPT("z",255),A739:A750))="H","J",IF(INDEX(A739:A750,MATCH(REPT("z",255),A739:A750))="N","P",CHAR(CODE(INDEX(A739:A750,MATCH(REPT("z",255),A739:A750)))+1))),)</f>
        <v>K</v>
      </c>
      <c r="B751" s="322" t="s">
        <v>2553</v>
      </c>
      <c r="C751" s="827">
        <v>1</v>
      </c>
      <c r="D751" s="724" t="s">
        <v>199</v>
      </c>
      <c r="E751" s="667">
        <v>6081.8</v>
      </c>
      <c r="F751" s="667">
        <v>6.6</v>
      </c>
      <c r="G751" s="667">
        <v>352.55</v>
      </c>
      <c r="H751" s="667">
        <v>0</v>
      </c>
      <c r="I751" s="668">
        <f>SUM(E751:H751)</f>
        <v>6440.95</v>
      </c>
      <c r="J751" s="669">
        <f>I751*C751</f>
        <v>6440.95</v>
      </c>
      <c r="K751" s="670"/>
    </row>
    <row r="752" spans="1:11" s="321" customFormat="1" x14ac:dyDescent="0.2">
      <c r="A752" s="319"/>
      <c r="B752" s="322"/>
      <c r="C752" s="827"/>
      <c r="D752" s="724"/>
      <c r="E752" s="725"/>
      <c r="F752" s="725"/>
      <c r="G752" s="725"/>
      <c r="H752" s="725"/>
      <c r="I752" s="726"/>
      <c r="J752" s="727"/>
      <c r="K752" s="704"/>
    </row>
    <row r="753" spans="1:11" s="321" customFormat="1" x14ac:dyDescent="0.2">
      <c r="A753" s="319" t="str">
        <f>IF(D753&gt;0,IF(INDEX(A741:A752,MATCH(REPT("z",255),A741:A752))="H","J",IF(INDEX(A741:A752,MATCH(REPT("z",255),A741:A752))="N","P",CHAR(CODE(INDEX(A741:A752,MATCH(REPT("z",255),A741:A752)))+1))),)</f>
        <v>L</v>
      </c>
      <c r="B753" s="322" t="s">
        <v>2554</v>
      </c>
      <c r="C753" s="827">
        <v>1</v>
      </c>
      <c r="D753" s="724" t="s">
        <v>199</v>
      </c>
      <c r="E753" s="667">
        <v>4881.04</v>
      </c>
      <c r="F753" s="667">
        <v>6.6</v>
      </c>
      <c r="G753" s="667">
        <v>453.27</v>
      </c>
      <c r="H753" s="667">
        <v>0</v>
      </c>
      <c r="I753" s="668">
        <f>SUM(E753:H753)</f>
        <v>5340.91</v>
      </c>
      <c r="J753" s="669">
        <f>I753*C753</f>
        <v>5340.91</v>
      </c>
      <c r="K753" s="670"/>
    </row>
    <row r="754" spans="1:11" s="321" customFormat="1" x14ac:dyDescent="0.2">
      <c r="A754" s="319"/>
      <c r="B754" s="322"/>
      <c r="C754" s="827"/>
      <c r="D754" s="724"/>
      <c r="E754" s="725"/>
      <c r="F754" s="725"/>
      <c r="G754" s="725"/>
      <c r="H754" s="725"/>
      <c r="I754" s="726"/>
      <c r="J754" s="727"/>
      <c r="K754" s="704"/>
    </row>
    <row r="755" spans="1:11" s="321" customFormat="1" x14ac:dyDescent="0.2">
      <c r="A755" s="319" t="str">
        <f>IF(D755&gt;0,IF(INDEX(A743:A754,MATCH(REPT("z",255),A743:A754))="H","J",IF(INDEX(A743:A754,MATCH(REPT("z",255),A743:A754))="N","P",CHAR(CODE(INDEX(A743:A754,MATCH(REPT("z",255),A743:A754)))+1))),)</f>
        <v>M</v>
      </c>
      <c r="B755" s="322" t="s">
        <v>2555</v>
      </c>
      <c r="C755" s="827">
        <v>1</v>
      </c>
      <c r="D755" s="724" t="s">
        <v>199</v>
      </c>
      <c r="E755" s="667">
        <v>6455.72</v>
      </c>
      <c r="F755" s="667">
        <v>6.6</v>
      </c>
      <c r="G755" s="667">
        <v>453.27</v>
      </c>
      <c r="H755" s="667">
        <v>0</v>
      </c>
      <c r="I755" s="668">
        <f>SUM(E755:H755)</f>
        <v>6915.59</v>
      </c>
      <c r="J755" s="669">
        <f>I755*C755</f>
        <v>6915.59</v>
      </c>
      <c r="K755" s="670"/>
    </row>
    <row r="756" spans="1:11" s="321" customFormat="1" x14ac:dyDescent="0.2">
      <c r="A756" s="319"/>
      <c r="B756" s="322"/>
      <c r="C756" s="827"/>
      <c r="D756" s="724"/>
      <c r="E756" s="725"/>
      <c r="F756" s="725"/>
      <c r="G756" s="725"/>
      <c r="H756" s="725"/>
      <c r="I756" s="726"/>
      <c r="J756" s="727"/>
      <c r="K756" s="704"/>
    </row>
    <row r="757" spans="1:11" s="321" customFormat="1" x14ac:dyDescent="0.2">
      <c r="A757" s="319" t="str">
        <f>IF(D757&gt;0,IF(INDEX(A745:A756,MATCH(REPT("z",255),A745:A756))="H","J",IF(INDEX(A745:A756,MATCH(REPT("z",255),A745:A756))="N","P",CHAR(CODE(INDEX(A745:A756,MATCH(REPT("z",255),A745:A756)))+1))),)</f>
        <v>N</v>
      </c>
      <c r="B757" s="322" t="s">
        <v>2556</v>
      </c>
      <c r="C757" s="827">
        <v>1</v>
      </c>
      <c r="D757" s="724" t="s">
        <v>199</v>
      </c>
      <c r="E757" s="667">
        <v>6779.74</v>
      </c>
      <c r="F757" s="667">
        <v>6.6</v>
      </c>
      <c r="G757" s="667">
        <v>654.72</v>
      </c>
      <c r="H757" s="667">
        <v>0</v>
      </c>
      <c r="I757" s="668">
        <f>SUM(E757:H757)</f>
        <v>7441.06</v>
      </c>
      <c r="J757" s="669">
        <f>I757*C757</f>
        <v>7441.06</v>
      </c>
      <c r="K757" s="670"/>
    </row>
    <row r="758" spans="1:11" s="321" customFormat="1" x14ac:dyDescent="0.2">
      <c r="A758" s="319"/>
      <c r="B758" s="322"/>
      <c r="C758" s="827"/>
      <c r="D758" s="724"/>
      <c r="E758" s="725"/>
      <c r="F758" s="725"/>
      <c r="G758" s="725"/>
      <c r="H758" s="725"/>
      <c r="I758" s="726"/>
      <c r="J758" s="727"/>
      <c r="K758" s="704"/>
    </row>
    <row r="759" spans="1:11" s="321" customFormat="1" x14ac:dyDescent="0.2">
      <c r="A759" s="319" t="str">
        <f>IF(D759&gt;0,IF(INDEX(A747:A758,MATCH(REPT("z",255),A747:A758))="H","J",IF(INDEX(A747:A758,MATCH(REPT("z",255),A747:A758))="N","P",CHAR(CODE(INDEX(A747:A758,MATCH(REPT("z",255),A747:A758)))+1))),)</f>
        <v>P</v>
      </c>
      <c r="B759" s="322" t="s">
        <v>2557</v>
      </c>
      <c r="C759" s="827">
        <v>2</v>
      </c>
      <c r="D759" s="724" t="s">
        <v>199</v>
      </c>
      <c r="E759" s="667">
        <v>5384.66</v>
      </c>
      <c r="F759" s="667">
        <v>6.6</v>
      </c>
      <c r="G759" s="667">
        <v>906.54</v>
      </c>
      <c r="H759" s="667">
        <v>0</v>
      </c>
      <c r="I759" s="668">
        <f>SUM(E759:H759)</f>
        <v>6297.8</v>
      </c>
      <c r="J759" s="669">
        <f>I759*C759</f>
        <v>12595.6</v>
      </c>
      <c r="K759" s="670"/>
    </row>
    <row r="760" spans="1:11" s="321" customFormat="1" x14ac:dyDescent="0.2">
      <c r="A760" s="319"/>
      <c r="B760" s="322"/>
      <c r="C760" s="827"/>
      <c r="D760" s="724"/>
      <c r="E760" s="725"/>
      <c r="F760" s="725"/>
      <c r="G760" s="725"/>
      <c r="H760" s="725"/>
      <c r="I760" s="726"/>
      <c r="J760" s="727"/>
      <c r="K760" s="704"/>
    </row>
    <row r="761" spans="1:11" s="321" customFormat="1" ht="9.75" hidden="1" customHeight="1" x14ac:dyDescent="0.2">
      <c r="A761" s="319"/>
      <c r="B761" s="322"/>
      <c r="C761" s="827"/>
      <c r="D761" s="724"/>
      <c r="E761" s="725"/>
      <c r="F761" s="725"/>
      <c r="G761" s="725"/>
      <c r="H761" s="725"/>
      <c r="I761" s="726"/>
      <c r="J761" s="727"/>
      <c r="K761" s="704"/>
    </row>
    <row r="762" spans="1:11" s="321" customFormat="1" x14ac:dyDescent="0.2">
      <c r="A762" s="319"/>
      <c r="B762" s="322"/>
      <c r="C762" s="827"/>
      <c r="D762" s="724"/>
      <c r="E762" s="725"/>
      <c r="F762" s="725"/>
      <c r="G762" s="725"/>
      <c r="H762" s="725"/>
      <c r="I762" s="726"/>
      <c r="J762" s="727"/>
      <c r="K762" s="704"/>
    </row>
    <row r="763" spans="1:11" s="321" customFormat="1" ht="9.75" customHeight="1" x14ac:dyDescent="0.2">
      <c r="A763" s="319"/>
      <c r="B763" s="322"/>
      <c r="C763" s="827"/>
      <c r="D763" s="724"/>
      <c r="E763" s="725"/>
      <c r="F763" s="725"/>
      <c r="G763" s="725"/>
      <c r="H763" s="725"/>
      <c r="I763" s="726"/>
      <c r="J763" s="727"/>
      <c r="K763" s="704"/>
    </row>
    <row r="764" spans="1:11" s="325" customFormat="1" ht="15.75" thickBot="1" x14ac:dyDescent="0.3">
      <c r="A764" s="324"/>
      <c r="B764" s="80" t="s">
        <v>111</v>
      </c>
      <c r="C764" s="824"/>
      <c r="D764" s="732"/>
      <c r="E764" s="733"/>
      <c r="F764" s="733"/>
      <c r="G764" s="733"/>
      <c r="H764" s="733"/>
      <c r="I764" s="699"/>
      <c r="J764" s="734">
        <f>SUM(J731:J763)</f>
        <v>102261.52</v>
      </c>
      <c r="K764" s="735">
        <v>21</v>
      </c>
    </row>
    <row r="765" spans="1:11" s="321" customFormat="1" ht="15.75" thickTop="1" x14ac:dyDescent="0.2">
      <c r="A765" s="319"/>
      <c r="B765" s="320"/>
      <c r="C765" s="827"/>
      <c r="D765" s="724"/>
      <c r="E765" s="725"/>
      <c r="F765" s="725"/>
      <c r="G765" s="725"/>
      <c r="H765" s="725"/>
      <c r="I765" s="726"/>
      <c r="J765" s="727"/>
      <c r="K765" s="704"/>
    </row>
    <row r="766" spans="1:11" s="331" customFormat="1" ht="15" x14ac:dyDescent="0.2">
      <c r="A766" s="319"/>
      <c r="B766" s="320" t="s">
        <v>2477</v>
      </c>
      <c r="C766" s="827"/>
      <c r="D766" s="724"/>
      <c r="E766" s="725"/>
      <c r="F766" s="725"/>
      <c r="G766" s="725"/>
      <c r="H766" s="725"/>
      <c r="I766" s="726"/>
      <c r="J766" s="727"/>
      <c r="K766" s="670"/>
    </row>
    <row r="767" spans="1:11" s="321" customFormat="1" x14ac:dyDescent="0.2">
      <c r="A767" s="319"/>
      <c r="B767" s="322"/>
      <c r="C767" s="827"/>
      <c r="D767" s="724"/>
      <c r="E767" s="725"/>
      <c r="F767" s="725"/>
      <c r="G767" s="725"/>
      <c r="H767" s="725"/>
      <c r="I767" s="726"/>
      <c r="J767" s="727"/>
      <c r="K767" s="704"/>
    </row>
    <row r="768" spans="1:11" s="321" customFormat="1" ht="28.5" x14ac:dyDescent="0.2">
      <c r="A768" s="319"/>
      <c r="B768" s="81" t="s">
        <v>3832</v>
      </c>
      <c r="C768" s="827"/>
      <c r="D768" s="724"/>
      <c r="E768" s="725"/>
      <c r="F768" s="725"/>
      <c r="G768" s="725"/>
      <c r="H768" s="725"/>
      <c r="I768" s="726"/>
      <c r="J768" s="727"/>
      <c r="K768" s="704"/>
    </row>
    <row r="769" spans="1:11" s="321" customFormat="1" x14ac:dyDescent="0.2">
      <c r="A769" s="319"/>
      <c r="B769" s="81"/>
      <c r="C769" s="827"/>
      <c r="D769" s="724"/>
      <c r="E769" s="725"/>
      <c r="F769" s="725"/>
      <c r="G769" s="725"/>
      <c r="H769" s="725"/>
      <c r="I769" s="726"/>
      <c r="J769" s="727"/>
      <c r="K769" s="704"/>
    </row>
    <row r="770" spans="1:11" s="321" customFormat="1" x14ac:dyDescent="0.2">
      <c r="A770" s="319" t="s">
        <v>77</v>
      </c>
      <c r="B770" s="322" t="s">
        <v>2558</v>
      </c>
      <c r="C770" s="827">
        <v>1</v>
      </c>
      <c r="D770" s="724" t="s">
        <v>199</v>
      </c>
      <c r="E770" s="667">
        <v>5347.7</v>
      </c>
      <c r="F770" s="667">
        <v>6.6</v>
      </c>
      <c r="G770" s="667">
        <v>453.27</v>
      </c>
      <c r="H770" s="667">
        <v>0</v>
      </c>
      <c r="I770" s="668">
        <f>SUM(E770:H770)</f>
        <v>5807.57</v>
      </c>
      <c r="J770" s="669">
        <f>I770*C770</f>
        <v>5807.57</v>
      </c>
      <c r="K770" s="670"/>
    </row>
    <row r="771" spans="1:11" s="321" customFormat="1" x14ac:dyDescent="0.2">
      <c r="A771" s="319"/>
      <c r="B771" s="322"/>
      <c r="C771" s="827"/>
      <c r="D771" s="724"/>
      <c r="E771" s="725"/>
      <c r="F771" s="725"/>
      <c r="G771" s="725"/>
      <c r="H771" s="725"/>
      <c r="I771" s="726"/>
      <c r="J771" s="727"/>
      <c r="K771" s="704"/>
    </row>
    <row r="772" spans="1:11" s="321" customFormat="1" x14ac:dyDescent="0.2">
      <c r="A772" s="319" t="str">
        <f>IF(D772&gt;0,IF(INDEX(A764:A771,MATCH(REPT("z",255),A764:A771))="H","J",IF(INDEX(A764:A771,MATCH(REPT("z",255),A764:A771))="N","P",CHAR(CODE(INDEX(A764:A771,MATCH(REPT("z",255),A764:A771)))+1))),)</f>
        <v>B</v>
      </c>
      <c r="B772" s="322" t="s">
        <v>2559</v>
      </c>
      <c r="C772" s="827">
        <v>2</v>
      </c>
      <c r="D772" s="724" t="s">
        <v>199</v>
      </c>
      <c r="E772" s="667">
        <v>6281.71</v>
      </c>
      <c r="F772" s="667">
        <v>6.6</v>
      </c>
      <c r="G772" s="667">
        <v>604.37</v>
      </c>
      <c r="H772" s="667">
        <v>0</v>
      </c>
      <c r="I772" s="668">
        <f>SUM(E772:H772)</f>
        <v>6892.68</v>
      </c>
      <c r="J772" s="669">
        <f>I772*C772</f>
        <v>13785.36</v>
      </c>
      <c r="K772" s="670"/>
    </row>
    <row r="773" spans="1:11" s="321" customFormat="1" x14ac:dyDescent="0.2">
      <c r="A773" s="319"/>
      <c r="B773" s="322"/>
      <c r="C773" s="827"/>
      <c r="D773" s="724"/>
      <c r="E773" s="725"/>
      <c r="F773" s="725"/>
      <c r="G773" s="725"/>
      <c r="H773" s="725"/>
      <c r="I773" s="726"/>
      <c r="J773" s="727"/>
      <c r="K773" s="704"/>
    </row>
    <row r="774" spans="1:11" s="321" customFormat="1" x14ac:dyDescent="0.2">
      <c r="A774" s="319" t="str">
        <f>IF(D774&gt;0,IF(INDEX(A766:A773,MATCH(REPT("z",255),A766:A773))="H","J",IF(INDEX(A766:A773,MATCH(REPT("z",255),A766:A773))="N","P",CHAR(CODE(INDEX(A766:A773,MATCH(REPT("z",255),A766:A773)))+1))),)</f>
        <v>C</v>
      </c>
      <c r="B774" s="322" t="s">
        <v>2560</v>
      </c>
      <c r="C774" s="827">
        <v>1</v>
      </c>
      <c r="D774" s="724" t="s">
        <v>199</v>
      </c>
      <c r="E774" s="667">
        <v>4000.75</v>
      </c>
      <c r="F774" s="667">
        <v>6.6</v>
      </c>
      <c r="G774" s="667">
        <v>352.55</v>
      </c>
      <c r="H774" s="667">
        <v>0</v>
      </c>
      <c r="I774" s="668">
        <f>SUM(E774:H774)</f>
        <v>4359.8999999999996</v>
      </c>
      <c r="J774" s="669">
        <f>I774*C774</f>
        <v>4359.8999999999996</v>
      </c>
      <c r="K774" s="670"/>
    </row>
    <row r="775" spans="1:11" s="321" customFormat="1" x14ac:dyDescent="0.2">
      <c r="A775" s="319"/>
      <c r="B775" s="322"/>
      <c r="C775" s="827"/>
      <c r="D775" s="724"/>
      <c r="E775" s="725"/>
      <c r="F775" s="725"/>
      <c r="G775" s="725"/>
      <c r="H775" s="725"/>
      <c r="I775" s="726"/>
      <c r="J775" s="727"/>
      <c r="K775" s="704"/>
    </row>
    <row r="776" spans="1:11" s="321" customFormat="1" x14ac:dyDescent="0.2">
      <c r="A776" s="319" t="str">
        <f>IF(D776&gt;0,IF(INDEX(A768:A775,MATCH(REPT("z",255),A768:A775))="H","J",IF(INDEX(A768:A775,MATCH(REPT("z",255),A768:A775))="N","P",CHAR(CODE(INDEX(A768:A775,MATCH(REPT("z",255),A768:A775)))+1))),)</f>
        <v>D</v>
      </c>
      <c r="B776" s="322" t="s">
        <v>2561</v>
      </c>
      <c r="C776" s="827">
        <v>1</v>
      </c>
      <c r="D776" s="724" t="s">
        <v>199</v>
      </c>
      <c r="E776" s="667">
        <v>6830.92</v>
      </c>
      <c r="F776" s="667">
        <v>6.6</v>
      </c>
      <c r="G776" s="667">
        <v>906.54</v>
      </c>
      <c r="H776" s="667">
        <v>0</v>
      </c>
      <c r="I776" s="668">
        <f>SUM(E776:H776)</f>
        <v>7744.06</v>
      </c>
      <c r="J776" s="669">
        <f>I776*C776</f>
        <v>7744.06</v>
      </c>
      <c r="K776" s="670"/>
    </row>
    <row r="777" spans="1:11" s="321" customFormat="1" x14ac:dyDescent="0.2">
      <c r="A777" s="319"/>
      <c r="B777" s="81"/>
      <c r="C777" s="827"/>
      <c r="D777" s="724"/>
      <c r="E777" s="725"/>
      <c r="F777" s="725"/>
      <c r="G777" s="725"/>
      <c r="H777" s="725"/>
      <c r="I777" s="726"/>
      <c r="J777" s="727"/>
      <c r="K777" s="704"/>
    </row>
    <row r="778" spans="1:11" s="321" customFormat="1" x14ac:dyDescent="0.2">
      <c r="A778" s="319" t="str">
        <f>IF(D778&gt;0,IF(INDEX(A757:A777,MATCH(REPT("z",255),A757:A777))="H","J",IF(INDEX(A757:A777,MATCH(REPT("z",255),A757:A777))="N","P",CHAR(CODE(INDEX(A757:A777,MATCH(REPT("z",255),A757:A777)))+1))),)</f>
        <v>E</v>
      </c>
      <c r="B778" s="322" t="s">
        <v>2562</v>
      </c>
      <c r="C778" s="827">
        <v>1</v>
      </c>
      <c r="D778" s="724" t="s">
        <v>199</v>
      </c>
      <c r="E778" s="667">
        <v>6702.18</v>
      </c>
      <c r="F778" s="667">
        <v>6.6</v>
      </c>
      <c r="G778" s="667">
        <v>906.54</v>
      </c>
      <c r="H778" s="667">
        <v>0</v>
      </c>
      <c r="I778" s="668">
        <f>SUM(E778:H778)</f>
        <v>7615.32</v>
      </c>
      <c r="J778" s="669">
        <f>I778*C778</f>
        <v>7615.32</v>
      </c>
      <c r="K778" s="670"/>
    </row>
    <row r="779" spans="1:11" s="321" customFormat="1" x14ac:dyDescent="0.2">
      <c r="A779" s="319"/>
      <c r="B779" s="322"/>
      <c r="C779" s="827"/>
      <c r="D779" s="724"/>
      <c r="E779" s="725"/>
      <c r="F779" s="725"/>
      <c r="G779" s="725"/>
      <c r="H779" s="725"/>
      <c r="I779" s="726"/>
      <c r="J779" s="727"/>
      <c r="K779" s="704"/>
    </row>
    <row r="780" spans="1:11" s="321" customFormat="1" x14ac:dyDescent="0.2">
      <c r="A780" s="319" t="str">
        <f>IF(D780&gt;0,IF(INDEX(A759:A779,MATCH(REPT("z",255),A759:A779))="H","J",IF(INDEX(A759:A779,MATCH(REPT("z",255),A759:A779))="N","P",CHAR(CODE(INDEX(A759:A779,MATCH(REPT("z",255),A759:A779)))+1))),)</f>
        <v>F</v>
      </c>
      <c r="B780" s="322" t="s">
        <v>2563</v>
      </c>
      <c r="C780" s="827">
        <v>1</v>
      </c>
      <c r="D780" s="724" t="s">
        <v>199</v>
      </c>
      <c r="E780" s="667">
        <v>5172.75</v>
      </c>
      <c r="F780" s="667">
        <v>6.6</v>
      </c>
      <c r="G780" s="667">
        <v>604.37</v>
      </c>
      <c r="H780" s="667">
        <v>0</v>
      </c>
      <c r="I780" s="668">
        <f>SUM(E780:H780)</f>
        <v>5783.72</v>
      </c>
      <c r="J780" s="669">
        <f>I780*C780</f>
        <v>5783.72</v>
      </c>
      <c r="K780" s="670"/>
    </row>
    <row r="781" spans="1:11" s="321" customFormat="1" x14ac:dyDescent="0.2">
      <c r="A781" s="319"/>
      <c r="B781" s="322"/>
      <c r="C781" s="827"/>
      <c r="D781" s="724"/>
      <c r="E781" s="725"/>
      <c r="F781" s="725"/>
      <c r="G781" s="725"/>
      <c r="H781" s="725"/>
      <c r="I781" s="726"/>
      <c r="J781" s="727"/>
      <c r="K781" s="704"/>
    </row>
    <row r="782" spans="1:11" s="321" customFormat="1" x14ac:dyDescent="0.2">
      <c r="A782" s="319" t="str">
        <f>IF(D782&gt;0,IF(INDEX(A770:A781,MATCH(REPT("z",255),A770:A781))="H","J",IF(INDEX(A770:A781,MATCH(REPT("z",255),A770:A781))="N","P",CHAR(CODE(INDEX(A770:A781,MATCH(REPT("z",255),A770:A781)))+1))),)</f>
        <v>G</v>
      </c>
      <c r="B782" s="322" t="s">
        <v>2564</v>
      </c>
      <c r="C782" s="827">
        <v>1</v>
      </c>
      <c r="D782" s="724" t="s">
        <v>199</v>
      </c>
      <c r="E782" s="667">
        <v>7678.82</v>
      </c>
      <c r="F782" s="667">
        <v>6.6</v>
      </c>
      <c r="G782" s="667">
        <v>604.37</v>
      </c>
      <c r="H782" s="667">
        <v>0</v>
      </c>
      <c r="I782" s="668">
        <f>SUM(E782:H782)</f>
        <v>8289.7900000000009</v>
      </c>
      <c r="J782" s="669">
        <f>I782*C782</f>
        <v>8289.7900000000009</v>
      </c>
      <c r="K782" s="670"/>
    </row>
    <row r="783" spans="1:11" s="321" customFormat="1" x14ac:dyDescent="0.2">
      <c r="A783" s="319"/>
      <c r="B783" s="322"/>
      <c r="C783" s="827"/>
      <c r="D783" s="724"/>
      <c r="E783" s="725"/>
      <c r="F783" s="725"/>
      <c r="G783" s="725"/>
      <c r="H783" s="725"/>
      <c r="I783" s="726"/>
      <c r="J783" s="727"/>
      <c r="K783" s="704"/>
    </row>
    <row r="784" spans="1:11" s="321" customFormat="1" x14ac:dyDescent="0.2">
      <c r="A784" s="319" t="str">
        <f>IF(D784&gt;0,IF(INDEX(A772:A783,MATCH(REPT("z",255),A772:A783))="H","J",IF(INDEX(A772:A783,MATCH(REPT("z",255),A772:A783))="N","P",CHAR(CODE(INDEX(A772:A783,MATCH(REPT("z",255),A772:A783)))+1))),)</f>
        <v>H</v>
      </c>
      <c r="B784" s="322" t="s">
        <v>2565</v>
      </c>
      <c r="C784" s="827">
        <v>1</v>
      </c>
      <c r="D784" s="724" t="s">
        <v>199</v>
      </c>
      <c r="E784" s="667">
        <v>6845.37</v>
      </c>
      <c r="F784" s="667">
        <v>6.6</v>
      </c>
      <c r="G784" s="667">
        <v>604.37</v>
      </c>
      <c r="H784" s="667">
        <v>0</v>
      </c>
      <c r="I784" s="668">
        <f>SUM(E784:H784)</f>
        <v>7456.34</v>
      </c>
      <c r="J784" s="669">
        <f>I784*C784</f>
        <v>7456.34</v>
      </c>
      <c r="K784" s="670"/>
    </row>
    <row r="785" spans="1:11" s="321" customFormat="1" x14ac:dyDescent="0.2">
      <c r="A785" s="319"/>
      <c r="B785" s="322"/>
      <c r="C785" s="827"/>
      <c r="D785" s="724"/>
      <c r="E785" s="725"/>
      <c r="F785" s="725"/>
      <c r="G785" s="725"/>
      <c r="H785" s="725"/>
      <c r="I785" s="726"/>
      <c r="J785" s="727"/>
      <c r="K785" s="704"/>
    </row>
    <row r="786" spans="1:11" s="321" customFormat="1" x14ac:dyDescent="0.2">
      <c r="A786" s="319" t="str">
        <f>IF(D786&gt;0,IF(INDEX(A774:A785,MATCH(REPT("z",255),A774:A785))="H","J",IF(INDEX(A774:A785,MATCH(REPT("z",255),A774:A785))="N","P",CHAR(CODE(INDEX(A774:A785,MATCH(REPT("z",255),A774:A785)))+1))),)</f>
        <v>J</v>
      </c>
      <c r="B786" s="322" t="s">
        <v>2566</v>
      </c>
      <c r="C786" s="827">
        <v>1</v>
      </c>
      <c r="D786" s="724" t="s">
        <v>199</v>
      </c>
      <c r="E786" s="667">
        <v>5887.48</v>
      </c>
      <c r="F786" s="667">
        <v>6.6</v>
      </c>
      <c r="G786" s="667">
        <v>755.45</v>
      </c>
      <c r="H786" s="667">
        <v>0</v>
      </c>
      <c r="I786" s="668">
        <f>SUM(E786:H786)</f>
        <v>6649.53</v>
      </c>
      <c r="J786" s="669">
        <f>I786*C786</f>
        <v>6649.53</v>
      </c>
      <c r="K786" s="670"/>
    </row>
    <row r="787" spans="1:11" s="321" customFormat="1" x14ac:dyDescent="0.2">
      <c r="A787" s="319"/>
      <c r="B787" s="322"/>
      <c r="C787" s="827"/>
      <c r="D787" s="724"/>
      <c r="E787" s="725"/>
      <c r="F787" s="725"/>
      <c r="G787" s="725"/>
      <c r="H787" s="725"/>
      <c r="I787" s="726"/>
      <c r="J787" s="727"/>
      <c r="K787" s="704"/>
    </row>
    <row r="788" spans="1:11" s="321" customFormat="1" x14ac:dyDescent="0.2">
      <c r="A788" s="319" t="str">
        <f>IF(D788&gt;0,IF(INDEX(A776:A787,MATCH(REPT("z",255),A776:A787))="H","J",IF(INDEX(A776:A787,MATCH(REPT("z",255),A776:A787))="N","P",CHAR(CODE(INDEX(A776:A787,MATCH(REPT("z",255),A776:A787)))+1))),)</f>
        <v>K</v>
      </c>
      <c r="B788" s="322" t="s">
        <v>2567</v>
      </c>
      <c r="C788" s="827">
        <v>1</v>
      </c>
      <c r="D788" s="724" t="s">
        <v>199</v>
      </c>
      <c r="E788" s="667">
        <v>3617.99</v>
      </c>
      <c r="F788" s="667">
        <v>6.6</v>
      </c>
      <c r="G788" s="667">
        <v>453.27</v>
      </c>
      <c r="H788" s="667">
        <v>0</v>
      </c>
      <c r="I788" s="668">
        <f>SUM(E788:H788)</f>
        <v>4077.86</v>
      </c>
      <c r="J788" s="669">
        <f>I788*C788</f>
        <v>4077.86</v>
      </c>
      <c r="K788" s="670"/>
    </row>
    <row r="789" spans="1:11" s="321" customFormat="1" x14ac:dyDescent="0.2">
      <c r="A789" s="319"/>
      <c r="B789" s="322"/>
      <c r="C789" s="827"/>
      <c r="D789" s="724"/>
      <c r="E789" s="725"/>
      <c r="F789" s="725"/>
      <c r="G789" s="725"/>
      <c r="H789" s="725"/>
      <c r="I789" s="726"/>
      <c r="J789" s="727"/>
      <c r="K789" s="704"/>
    </row>
    <row r="790" spans="1:11" s="321" customFormat="1" x14ac:dyDescent="0.2">
      <c r="A790" s="319" t="str">
        <f>IF(D790&gt;0,IF(INDEX(A778:A789,MATCH(REPT("z",255),A778:A789))="H","J",IF(INDEX(A778:A789,MATCH(REPT("z",255),A778:A789))="N","P",CHAR(CODE(INDEX(A778:A789,MATCH(REPT("z",255),A778:A789)))+1))),)</f>
        <v>L</v>
      </c>
      <c r="B790" s="322" t="s">
        <v>2568</v>
      </c>
      <c r="C790" s="827">
        <v>1</v>
      </c>
      <c r="D790" s="724" t="s">
        <v>199</v>
      </c>
      <c r="E790" s="667">
        <v>8094.29</v>
      </c>
      <c r="F790" s="667">
        <v>6.6</v>
      </c>
      <c r="G790" s="667">
        <v>1007.27</v>
      </c>
      <c r="H790" s="667">
        <v>0</v>
      </c>
      <c r="I790" s="668">
        <f>SUM(E790:H790)</f>
        <v>9108.16</v>
      </c>
      <c r="J790" s="669">
        <f>I790*C790</f>
        <v>9108.16</v>
      </c>
      <c r="K790" s="670"/>
    </row>
    <row r="791" spans="1:11" s="321" customFormat="1" x14ac:dyDescent="0.2">
      <c r="A791" s="319"/>
      <c r="B791" s="322"/>
      <c r="C791" s="827"/>
      <c r="D791" s="724"/>
      <c r="E791" s="725"/>
      <c r="F791" s="725"/>
      <c r="G791" s="725"/>
      <c r="H791" s="725"/>
      <c r="I791" s="726"/>
      <c r="J791" s="727"/>
      <c r="K791" s="704"/>
    </row>
    <row r="792" spans="1:11" s="321" customFormat="1" x14ac:dyDescent="0.2">
      <c r="A792" s="319" t="str">
        <f>IF(D792&gt;0,IF(INDEX(A780:A791,MATCH(REPT("z",255),A780:A791))="H","J",IF(INDEX(A780:A791,MATCH(REPT("z",255),A780:A791))="N","P",CHAR(CODE(INDEX(A780:A791,MATCH(REPT("z",255),A780:A791)))+1))),)</f>
        <v>M</v>
      </c>
      <c r="B792" s="322" t="s">
        <v>2569</v>
      </c>
      <c r="C792" s="827">
        <v>1</v>
      </c>
      <c r="D792" s="724" t="s">
        <v>199</v>
      </c>
      <c r="E792" s="667">
        <v>5490.47</v>
      </c>
      <c r="F792" s="667">
        <v>6.6</v>
      </c>
      <c r="G792" s="667">
        <v>453.27</v>
      </c>
      <c r="H792" s="667">
        <v>0</v>
      </c>
      <c r="I792" s="668">
        <f>SUM(E792:H792)</f>
        <v>5950.34</v>
      </c>
      <c r="J792" s="669">
        <f>I792*C792</f>
        <v>5950.34</v>
      </c>
      <c r="K792" s="670"/>
    </row>
    <row r="793" spans="1:11" s="321" customFormat="1" x14ac:dyDescent="0.2">
      <c r="A793" s="319"/>
      <c r="B793" s="322"/>
      <c r="C793" s="827"/>
      <c r="D793" s="724"/>
      <c r="E793" s="725"/>
      <c r="F793" s="725"/>
      <c r="G793" s="725"/>
      <c r="H793" s="725"/>
      <c r="I793" s="726"/>
      <c r="J793" s="727"/>
      <c r="K793" s="704"/>
    </row>
    <row r="794" spans="1:11" s="321" customFormat="1" x14ac:dyDescent="0.2">
      <c r="A794" s="319" t="str">
        <f>IF(D794&gt;0,IF(INDEX(A782:A793,MATCH(REPT("z",255),A782:A793))="H","J",IF(INDEX(A782:A793,MATCH(REPT("z",255),A782:A793))="N","P",CHAR(CODE(INDEX(A782:A793,MATCH(REPT("z",255),A782:A793)))+1))),)</f>
        <v>N</v>
      </c>
      <c r="B794" s="322" t="s">
        <v>2570</v>
      </c>
      <c r="C794" s="827">
        <v>1</v>
      </c>
      <c r="D794" s="724" t="s">
        <v>199</v>
      </c>
      <c r="E794" s="667">
        <v>3896.5</v>
      </c>
      <c r="F794" s="667">
        <v>6.6</v>
      </c>
      <c r="G794" s="667">
        <v>352.55</v>
      </c>
      <c r="H794" s="667">
        <v>0</v>
      </c>
      <c r="I794" s="668">
        <f>SUM(E794:H794)</f>
        <v>4255.6499999999996</v>
      </c>
      <c r="J794" s="669">
        <f>I794*C794</f>
        <v>4255.6499999999996</v>
      </c>
      <c r="K794" s="670"/>
    </row>
    <row r="795" spans="1:11" s="321" customFormat="1" x14ac:dyDescent="0.2">
      <c r="A795" s="319"/>
      <c r="B795" s="322"/>
      <c r="C795" s="827"/>
      <c r="D795" s="724"/>
      <c r="E795" s="725"/>
      <c r="F795" s="725"/>
      <c r="G795" s="725"/>
      <c r="H795" s="725"/>
      <c r="I795" s="726"/>
      <c r="J795" s="727"/>
      <c r="K795" s="704"/>
    </row>
    <row r="796" spans="1:11" s="321" customFormat="1" x14ac:dyDescent="0.2">
      <c r="A796" s="319" t="str">
        <f>IF(D796&gt;0,IF(INDEX(A784:A795,MATCH(REPT("z",255),A784:A795))="H","J",IF(INDEX(A784:A795,MATCH(REPT("z",255),A784:A795))="N","P",CHAR(CODE(INDEX(A784:A795,MATCH(REPT("z",255),A784:A795)))+1))),)</f>
        <v>P</v>
      </c>
      <c r="B796" s="322" t="s">
        <v>2571</v>
      </c>
      <c r="C796" s="827">
        <v>1</v>
      </c>
      <c r="D796" s="724" t="s">
        <v>199</v>
      </c>
      <c r="E796" s="667">
        <v>8659.0499999999993</v>
      </c>
      <c r="F796" s="667">
        <v>6.6</v>
      </c>
      <c r="G796" s="667">
        <v>856.18</v>
      </c>
      <c r="H796" s="667">
        <v>0</v>
      </c>
      <c r="I796" s="668">
        <f>SUM(E796:H796)</f>
        <v>9521.83</v>
      </c>
      <c r="J796" s="669">
        <f>I796*C796</f>
        <v>9521.83</v>
      </c>
      <c r="K796" s="670"/>
    </row>
    <row r="797" spans="1:11" s="321" customFormat="1" x14ac:dyDescent="0.2">
      <c r="A797" s="319"/>
      <c r="B797" s="322"/>
      <c r="C797" s="827"/>
      <c r="D797" s="724"/>
      <c r="E797" s="725"/>
      <c r="F797" s="725"/>
      <c r="G797" s="725"/>
      <c r="H797" s="725"/>
      <c r="I797" s="726"/>
      <c r="J797" s="727"/>
      <c r="K797" s="704"/>
    </row>
    <row r="798" spans="1:11" s="321" customFormat="1" hidden="1" x14ac:dyDescent="0.2">
      <c r="A798" s="319"/>
      <c r="B798" s="322"/>
      <c r="C798" s="827"/>
      <c r="D798" s="724"/>
      <c r="E798" s="725"/>
      <c r="F798" s="725"/>
      <c r="G798" s="725"/>
      <c r="H798" s="725"/>
      <c r="I798" s="726"/>
      <c r="J798" s="727"/>
      <c r="K798" s="704"/>
    </row>
    <row r="799" spans="1:11" s="321" customFormat="1" hidden="1" x14ac:dyDescent="0.2">
      <c r="A799" s="319"/>
      <c r="B799" s="322"/>
      <c r="C799" s="827"/>
      <c r="D799" s="724"/>
      <c r="E799" s="725"/>
      <c r="F799" s="725"/>
      <c r="G799" s="725"/>
      <c r="H799" s="725"/>
      <c r="I799" s="726"/>
      <c r="J799" s="727"/>
      <c r="K799" s="704"/>
    </row>
    <row r="800" spans="1:11" s="321" customFormat="1" ht="31.5" customHeight="1" x14ac:dyDescent="0.2">
      <c r="A800" s="319"/>
      <c r="B800" s="322"/>
      <c r="C800" s="827"/>
      <c r="D800" s="724"/>
      <c r="E800" s="725"/>
      <c r="F800" s="725"/>
      <c r="G800" s="725"/>
      <c r="H800" s="725"/>
      <c r="I800" s="726"/>
      <c r="J800" s="727"/>
      <c r="K800" s="704"/>
    </row>
    <row r="801" spans="1:11" s="321" customFormat="1" x14ac:dyDescent="0.2">
      <c r="A801" s="319"/>
      <c r="B801" s="322"/>
      <c r="C801" s="827"/>
      <c r="D801" s="724"/>
      <c r="E801" s="725"/>
      <c r="F801" s="725"/>
      <c r="G801" s="725"/>
      <c r="H801" s="725"/>
      <c r="I801" s="726"/>
      <c r="J801" s="727"/>
      <c r="K801" s="704"/>
    </row>
    <row r="802" spans="1:11" s="325" customFormat="1" ht="15.75" thickBot="1" x14ac:dyDescent="0.3">
      <c r="A802" s="324"/>
      <c r="B802" s="80" t="s">
        <v>111</v>
      </c>
      <c r="C802" s="824"/>
      <c r="D802" s="732"/>
      <c r="E802" s="733"/>
      <c r="F802" s="733"/>
      <c r="G802" s="733"/>
      <c r="H802" s="733"/>
      <c r="I802" s="699"/>
      <c r="J802" s="734">
        <f>SUM(J769:J801)</f>
        <v>100405.43</v>
      </c>
      <c r="K802" s="735">
        <v>22</v>
      </c>
    </row>
    <row r="803" spans="1:11" s="321" customFormat="1" ht="15.75" thickTop="1" x14ac:dyDescent="0.2">
      <c r="A803" s="319"/>
      <c r="B803" s="320"/>
      <c r="C803" s="827"/>
      <c r="D803" s="724"/>
      <c r="E803" s="725"/>
      <c r="F803" s="725"/>
      <c r="G803" s="725"/>
      <c r="H803" s="725"/>
      <c r="I803" s="726"/>
      <c r="J803" s="727"/>
      <c r="K803" s="704"/>
    </row>
    <row r="804" spans="1:11" s="331" customFormat="1" ht="15" x14ac:dyDescent="0.2">
      <c r="A804" s="319"/>
      <c r="B804" s="320" t="s">
        <v>2477</v>
      </c>
      <c r="C804" s="827"/>
      <c r="D804" s="724"/>
      <c r="E804" s="725"/>
      <c r="F804" s="725"/>
      <c r="G804" s="725"/>
      <c r="H804" s="725"/>
      <c r="I804" s="726"/>
      <c r="J804" s="727"/>
      <c r="K804" s="670"/>
    </row>
    <row r="805" spans="1:11" s="321" customFormat="1" x14ac:dyDescent="0.2">
      <c r="A805" s="319"/>
      <c r="B805" s="322"/>
      <c r="C805" s="827"/>
      <c r="D805" s="724"/>
      <c r="E805" s="725"/>
      <c r="F805" s="725"/>
      <c r="G805" s="725"/>
      <c r="H805" s="725"/>
      <c r="I805" s="726"/>
      <c r="J805" s="727"/>
      <c r="K805" s="704"/>
    </row>
    <row r="806" spans="1:11" s="321" customFormat="1" ht="28.5" x14ac:dyDescent="0.2">
      <c r="A806" s="319"/>
      <c r="B806" s="81" t="s">
        <v>3832</v>
      </c>
      <c r="C806" s="827"/>
      <c r="D806" s="724"/>
      <c r="E806" s="725"/>
      <c r="F806" s="725"/>
      <c r="G806" s="725"/>
      <c r="H806" s="725"/>
      <c r="I806" s="726"/>
      <c r="J806" s="727"/>
      <c r="K806" s="704"/>
    </row>
    <row r="807" spans="1:11" s="321" customFormat="1" x14ac:dyDescent="0.2">
      <c r="A807" s="319"/>
      <c r="B807" s="322"/>
      <c r="C807" s="827"/>
      <c r="D807" s="724"/>
      <c r="E807" s="725"/>
      <c r="F807" s="725"/>
      <c r="G807" s="725"/>
      <c r="H807" s="725"/>
      <c r="I807" s="726"/>
      <c r="J807" s="727"/>
      <c r="K807" s="704"/>
    </row>
    <row r="808" spans="1:11" s="321" customFormat="1" x14ac:dyDescent="0.2">
      <c r="A808" s="319" t="s">
        <v>77</v>
      </c>
      <c r="B808" s="322" t="s">
        <v>2572</v>
      </c>
      <c r="C808" s="827">
        <v>1</v>
      </c>
      <c r="D808" s="724" t="s">
        <v>199</v>
      </c>
      <c r="E808" s="667">
        <v>7117.64</v>
      </c>
      <c r="F808" s="667">
        <v>6.6</v>
      </c>
      <c r="G808" s="667">
        <v>906.54</v>
      </c>
      <c r="H808" s="667">
        <v>0</v>
      </c>
      <c r="I808" s="668">
        <f>SUM(E808:H808)</f>
        <v>8030.78</v>
      </c>
      <c r="J808" s="669">
        <f>I808*C808</f>
        <v>8030.78</v>
      </c>
      <c r="K808" s="670"/>
    </row>
    <row r="809" spans="1:11" s="321" customFormat="1" x14ac:dyDescent="0.2">
      <c r="A809" s="319"/>
      <c r="B809" s="322"/>
      <c r="C809" s="827"/>
      <c r="D809" s="724"/>
      <c r="E809" s="725"/>
      <c r="F809" s="725"/>
      <c r="G809" s="725"/>
      <c r="H809" s="725"/>
      <c r="I809" s="726"/>
      <c r="J809" s="727"/>
      <c r="K809" s="704"/>
    </row>
    <row r="810" spans="1:11" s="321" customFormat="1" x14ac:dyDescent="0.2">
      <c r="A810" s="319" t="str">
        <f>IF(D810&gt;0,IF(INDEX(A802:A809,MATCH(REPT("z",255),A802:A809))="H","J",IF(INDEX(A802:A809,MATCH(REPT("z",255),A802:A809))="N","P",CHAR(CODE(INDEX(A802:A809,MATCH(REPT("z",255),A802:A809)))+1))),)</f>
        <v>B</v>
      </c>
      <c r="B810" s="322" t="s">
        <v>2573</v>
      </c>
      <c r="C810" s="827">
        <v>1</v>
      </c>
      <c r="D810" s="724" t="s">
        <v>199</v>
      </c>
      <c r="E810" s="667">
        <v>7012.66</v>
      </c>
      <c r="F810" s="667">
        <v>6.6</v>
      </c>
      <c r="G810" s="667">
        <v>956.91</v>
      </c>
      <c r="H810" s="667">
        <v>0</v>
      </c>
      <c r="I810" s="668">
        <f>SUM(E810:H810)</f>
        <v>7976.17</v>
      </c>
      <c r="J810" s="669">
        <f>I810*C810</f>
        <v>7976.17</v>
      </c>
      <c r="K810" s="670"/>
    </row>
    <row r="811" spans="1:11" s="321" customFormat="1" x14ac:dyDescent="0.2">
      <c r="A811" s="319"/>
      <c r="B811" s="322"/>
      <c r="C811" s="827"/>
      <c r="D811" s="724"/>
      <c r="E811" s="725"/>
      <c r="F811" s="725"/>
      <c r="G811" s="725"/>
      <c r="H811" s="725"/>
      <c r="I811" s="726"/>
      <c r="J811" s="727"/>
      <c r="K811" s="704"/>
    </row>
    <row r="812" spans="1:11" s="321" customFormat="1" x14ac:dyDescent="0.2">
      <c r="A812" s="319" t="str">
        <f>IF(D812&gt;0,IF(INDEX(A804:A811,MATCH(REPT("z",255),A804:A811))="H","J",IF(INDEX(A804:A811,MATCH(REPT("z",255),A804:A811))="N","P",CHAR(CODE(INDEX(A804:A811,MATCH(REPT("z",255),A804:A811)))+1))),)</f>
        <v>C</v>
      </c>
      <c r="B812" s="322" t="s">
        <v>2574</v>
      </c>
      <c r="C812" s="827">
        <v>1</v>
      </c>
      <c r="D812" s="724" t="s">
        <v>199</v>
      </c>
      <c r="E812" s="667">
        <v>6595.92</v>
      </c>
      <c r="F812" s="667">
        <v>6.6</v>
      </c>
      <c r="G812" s="667">
        <v>1007.27</v>
      </c>
      <c r="H812" s="667">
        <v>0</v>
      </c>
      <c r="I812" s="668">
        <f>SUM(E812:H812)</f>
        <v>7609.79</v>
      </c>
      <c r="J812" s="669">
        <f>I812*C812</f>
        <v>7609.79</v>
      </c>
      <c r="K812" s="670"/>
    </row>
    <row r="813" spans="1:11" s="321" customFormat="1" x14ac:dyDescent="0.2">
      <c r="A813" s="319"/>
      <c r="B813" s="322"/>
      <c r="C813" s="827"/>
      <c r="D813" s="724"/>
      <c r="E813" s="725"/>
      <c r="F813" s="725"/>
      <c r="G813" s="725"/>
      <c r="H813" s="725"/>
      <c r="I813" s="726"/>
      <c r="J813" s="727"/>
      <c r="K813" s="704"/>
    </row>
    <row r="814" spans="1:11" s="321" customFormat="1" x14ac:dyDescent="0.2">
      <c r="A814" s="319" t="str">
        <f>IF(D814&gt;0,IF(INDEX(A806:A813,MATCH(REPT("z",255),A806:A813))="H","J",IF(INDEX(A806:A813,MATCH(REPT("z",255),A806:A813))="N","P",CHAR(CODE(INDEX(A806:A813,MATCH(REPT("z",255),A806:A813)))+1))),)</f>
        <v>D</v>
      </c>
      <c r="B814" s="322" t="s">
        <v>2575</v>
      </c>
      <c r="C814" s="827">
        <v>1</v>
      </c>
      <c r="D814" s="724" t="s">
        <v>199</v>
      </c>
      <c r="E814" s="667">
        <v>8625.1</v>
      </c>
      <c r="F814" s="667">
        <v>6.6</v>
      </c>
      <c r="G814" s="667">
        <v>1108</v>
      </c>
      <c r="H814" s="667">
        <v>0</v>
      </c>
      <c r="I814" s="668">
        <f>SUM(E814:H814)</f>
        <v>9739.7000000000007</v>
      </c>
      <c r="J814" s="669">
        <f>I814*C814</f>
        <v>9739.7000000000007</v>
      </c>
      <c r="K814" s="670"/>
    </row>
    <row r="815" spans="1:11" s="321" customFormat="1" x14ac:dyDescent="0.2">
      <c r="A815" s="319"/>
      <c r="B815" s="322"/>
      <c r="C815" s="827"/>
      <c r="D815" s="724"/>
      <c r="E815" s="725"/>
      <c r="F815" s="725"/>
      <c r="G815" s="725"/>
      <c r="H815" s="725"/>
      <c r="I815" s="726"/>
      <c r="J815" s="727"/>
      <c r="K815" s="704"/>
    </row>
    <row r="816" spans="1:11" s="321" customFormat="1" x14ac:dyDescent="0.2">
      <c r="A816" s="319" t="str">
        <f>IF(D816&gt;0,IF(INDEX(A794:A815,MATCH(REPT("z",255),A794:A815))="H","J",IF(INDEX(A794:A815,MATCH(REPT("z",255),A794:A815))="N","P",CHAR(CODE(INDEX(A794:A815,MATCH(REPT("z",255),A794:A815)))+1))),)</f>
        <v>E</v>
      </c>
      <c r="B816" s="322" t="s">
        <v>2576</v>
      </c>
      <c r="C816" s="827">
        <v>1</v>
      </c>
      <c r="D816" s="724" t="s">
        <v>199</v>
      </c>
      <c r="E816" s="667">
        <v>7678.82</v>
      </c>
      <c r="F816" s="667">
        <v>6.6</v>
      </c>
      <c r="G816" s="667">
        <v>604.37</v>
      </c>
      <c r="H816" s="667">
        <v>0</v>
      </c>
      <c r="I816" s="668">
        <f>SUM(E816:H816)</f>
        <v>8289.7900000000009</v>
      </c>
      <c r="J816" s="669">
        <f>I816*C816</f>
        <v>8289.7900000000009</v>
      </c>
      <c r="K816" s="670"/>
    </row>
    <row r="817" spans="1:11" s="321" customFormat="1" x14ac:dyDescent="0.2">
      <c r="A817" s="319"/>
      <c r="B817" s="322"/>
      <c r="C817" s="827"/>
      <c r="D817" s="724"/>
      <c r="E817" s="725"/>
      <c r="F817" s="725"/>
      <c r="G817" s="725"/>
      <c r="H817" s="725"/>
      <c r="I817" s="726"/>
      <c r="J817" s="727"/>
      <c r="K817" s="704"/>
    </row>
    <row r="818" spans="1:11" s="321" customFormat="1" x14ac:dyDescent="0.2">
      <c r="A818" s="319" t="str">
        <f>IF(D818&gt;0,IF(INDEX(A796:A817,MATCH(REPT("z",255),A796:A817))="H","J",IF(INDEX(A796:A817,MATCH(REPT("z",255),A796:A817))="N","P",CHAR(CODE(INDEX(A796:A817,MATCH(REPT("z",255),A796:A817)))+1))),)</f>
        <v>F</v>
      </c>
      <c r="B818" s="322" t="s">
        <v>2577</v>
      </c>
      <c r="C818" s="827">
        <v>2</v>
      </c>
      <c r="D818" s="724" t="s">
        <v>199</v>
      </c>
      <c r="E818" s="667">
        <v>6083.06</v>
      </c>
      <c r="F818" s="667">
        <v>6.6</v>
      </c>
      <c r="G818" s="667">
        <v>755.45</v>
      </c>
      <c r="H818" s="667">
        <v>0</v>
      </c>
      <c r="I818" s="668">
        <f>SUM(E818:H818)</f>
        <v>6845.11</v>
      </c>
      <c r="J818" s="669">
        <f>I818*C818</f>
        <v>13690.22</v>
      </c>
      <c r="K818" s="670"/>
    </row>
    <row r="819" spans="1:11" s="321" customFormat="1" x14ac:dyDescent="0.2">
      <c r="A819" s="319"/>
      <c r="B819" s="322"/>
      <c r="C819" s="827"/>
      <c r="D819" s="724"/>
      <c r="E819" s="725"/>
      <c r="F819" s="725"/>
      <c r="G819" s="725"/>
      <c r="H819" s="725"/>
      <c r="I819" s="726"/>
      <c r="J819" s="727"/>
      <c r="K819" s="704"/>
    </row>
    <row r="820" spans="1:11" s="321" customFormat="1" x14ac:dyDescent="0.2">
      <c r="A820" s="319" t="str">
        <f>IF(D820&gt;0,IF(INDEX(A808:A819,MATCH(REPT("z",255),A808:A819))="H","J",IF(INDEX(A808:A819,MATCH(REPT("z",255),A808:A819))="N","P",CHAR(CODE(INDEX(A808:A819,MATCH(REPT("z",255),A808:A819)))+1))),)</f>
        <v>G</v>
      </c>
      <c r="B820" s="322" t="s">
        <v>2578</v>
      </c>
      <c r="C820" s="827">
        <v>1</v>
      </c>
      <c r="D820" s="724" t="s">
        <v>199</v>
      </c>
      <c r="E820" s="667">
        <v>3905.27</v>
      </c>
      <c r="F820" s="667">
        <v>6.6</v>
      </c>
      <c r="G820" s="667">
        <v>302.18</v>
      </c>
      <c r="H820" s="667">
        <v>0</v>
      </c>
      <c r="I820" s="668">
        <f>SUM(E820:H820)</f>
        <v>4214.05</v>
      </c>
      <c r="J820" s="669">
        <f>I820*C820</f>
        <v>4214.05</v>
      </c>
      <c r="K820" s="670"/>
    </row>
    <row r="821" spans="1:11" s="321" customFormat="1" x14ac:dyDescent="0.2">
      <c r="A821" s="319"/>
      <c r="B821" s="322"/>
      <c r="C821" s="827"/>
      <c r="D821" s="724"/>
      <c r="E821" s="725"/>
      <c r="F821" s="725"/>
      <c r="G821" s="725"/>
      <c r="H821" s="725"/>
      <c r="I821" s="726"/>
      <c r="J821" s="727"/>
      <c r="K821" s="704"/>
    </row>
    <row r="822" spans="1:11" s="321" customFormat="1" x14ac:dyDescent="0.2">
      <c r="A822" s="319" t="str">
        <f>IF(D822&gt;0,IF(INDEX(A810:A821,MATCH(REPT("z",255),A810:A821))="H","J",IF(INDEX(A810:A821,MATCH(REPT("z",255),A810:A821))="N","P",CHAR(CODE(INDEX(A810:A821,MATCH(REPT("z",255),A810:A821)))+1))),)</f>
        <v>H</v>
      </c>
      <c r="B822" s="322" t="s">
        <v>2579</v>
      </c>
      <c r="C822" s="827">
        <v>1</v>
      </c>
      <c r="D822" s="724" t="s">
        <v>199</v>
      </c>
      <c r="E822" s="667">
        <v>6858.84</v>
      </c>
      <c r="F822" s="667">
        <v>6.6</v>
      </c>
      <c r="G822" s="667">
        <v>906.54</v>
      </c>
      <c r="H822" s="667">
        <v>0</v>
      </c>
      <c r="I822" s="668">
        <f>SUM(E822:H822)</f>
        <v>7771.98</v>
      </c>
      <c r="J822" s="669">
        <f>I822*C822</f>
        <v>7771.98</v>
      </c>
      <c r="K822" s="670"/>
    </row>
    <row r="823" spans="1:11" s="321" customFormat="1" x14ac:dyDescent="0.2">
      <c r="A823" s="319"/>
      <c r="B823" s="322"/>
      <c r="C823" s="827"/>
      <c r="D823" s="724"/>
      <c r="E823" s="725"/>
      <c r="F823" s="725"/>
      <c r="G823" s="725"/>
      <c r="H823" s="725"/>
      <c r="I823" s="726"/>
      <c r="J823" s="727"/>
      <c r="K823" s="704"/>
    </row>
    <row r="824" spans="1:11" s="321" customFormat="1" x14ac:dyDescent="0.2">
      <c r="A824" s="319" t="str">
        <f>IF(D824&gt;0,IF(INDEX(A812:A823,MATCH(REPT("z",255),A812:A823))="H","J",IF(INDEX(A812:A823,MATCH(REPT("z",255),A812:A823))="N","P",CHAR(CODE(INDEX(A812:A823,MATCH(REPT("z",255),A812:A823)))+1))),)</f>
        <v>J</v>
      </c>
      <c r="B824" s="322" t="s">
        <v>2580</v>
      </c>
      <c r="C824" s="827">
        <v>1</v>
      </c>
      <c r="D824" s="724" t="s">
        <v>199</v>
      </c>
      <c r="E824" s="667">
        <v>5180.08</v>
      </c>
      <c r="F824" s="667">
        <v>6.6</v>
      </c>
      <c r="G824" s="667">
        <v>956.91</v>
      </c>
      <c r="H824" s="667">
        <v>0</v>
      </c>
      <c r="I824" s="668">
        <f>SUM(E824:H824)</f>
        <v>6143.59</v>
      </c>
      <c r="J824" s="669">
        <f>I824*C824</f>
        <v>6143.59</v>
      </c>
      <c r="K824" s="670"/>
    </row>
    <row r="825" spans="1:11" s="321" customFormat="1" x14ac:dyDescent="0.2">
      <c r="A825" s="319"/>
      <c r="B825" s="322"/>
      <c r="C825" s="827"/>
      <c r="D825" s="724"/>
      <c r="E825" s="725"/>
      <c r="F825" s="725"/>
      <c r="G825" s="725"/>
      <c r="H825" s="725"/>
      <c r="I825" s="726"/>
      <c r="J825" s="727"/>
      <c r="K825" s="704"/>
    </row>
    <row r="826" spans="1:11" s="321" customFormat="1" x14ac:dyDescent="0.2">
      <c r="A826" s="319" t="str">
        <f>IF(D826&gt;0,IF(INDEX(A814:A825,MATCH(REPT("z",255),A814:A825))="H","J",IF(INDEX(A814:A825,MATCH(REPT("z",255),A814:A825))="N","P",CHAR(CODE(INDEX(A814:A825,MATCH(REPT("z",255),A814:A825)))+1))),)</f>
        <v>K</v>
      </c>
      <c r="B826" s="322" t="s">
        <v>2581</v>
      </c>
      <c r="C826" s="827">
        <v>1</v>
      </c>
      <c r="D826" s="724" t="s">
        <v>199</v>
      </c>
      <c r="E826" s="667">
        <v>6244.73</v>
      </c>
      <c r="F826" s="667">
        <v>6.6</v>
      </c>
      <c r="G826" s="667">
        <v>352.55</v>
      </c>
      <c r="H826" s="667">
        <v>0</v>
      </c>
      <c r="I826" s="668">
        <f>SUM(E826:H826)</f>
        <v>6603.88</v>
      </c>
      <c r="J826" s="669">
        <f>I826*C826</f>
        <v>6603.88</v>
      </c>
      <c r="K826" s="670"/>
    </row>
    <row r="827" spans="1:11" s="321" customFormat="1" x14ac:dyDescent="0.2">
      <c r="A827" s="319"/>
      <c r="B827" s="322"/>
      <c r="C827" s="827"/>
      <c r="D827" s="724"/>
      <c r="E827" s="725"/>
      <c r="F827" s="725"/>
      <c r="G827" s="725"/>
      <c r="H827" s="725"/>
      <c r="I827" s="726"/>
      <c r="J827" s="727"/>
      <c r="K827" s="704"/>
    </row>
    <row r="828" spans="1:11" s="321" customFormat="1" x14ac:dyDescent="0.2">
      <c r="A828" s="319" t="str">
        <f>IF(D828&gt;0,IF(INDEX(A816:A827,MATCH(REPT("z",255),A816:A827))="H","J",IF(INDEX(A816:A827,MATCH(REPT("z",255),A816:A827))="N","P",CHAR(CODE(INDEX(A816:A827,MATCH(REPT("z",255),A816:A827)))+1))),)</f>
        <v>L</v>
      </c>
      <c r="B828" s="322" t="s">
        <v>2582</v>
      </c>
      <c r="C828" s="827">
        <v>1</v>
      </c>
      <c r="D828" s="724" t="s">
        <v>199</v>
      </c>
      <c r="E828" s="667">
        <v>6910.67</v>
      </c>
      <c r="F828" s="667">
        <v>6.6</v>
      </c>
      <c r="G828" s="667">
        <v>755.45</v>
      </c>
      <c r="H828" s="667">
        <v>0</v>
      </c>
      <c r="I828" s="668">
        <f>SUM(E828:H828)</f>
        <v>7672.72</v>
      </c>
      <c r="J828" s="669">
        <f>I828*C828</f>
        <v>7672.72</v>
      </c>
      <c r="K828" s="670"/>
    </row>
    <row r="829" spans="1:11" s="321" customFormat="1" x14ac:dyDescent="0.2">
      <c r="A829" s="319"/>
      <c r="B829" s="322"/>
      <c r="C829" s="827"/>
      <c r="D829" s="724"/>
      <c r="E829" s="725"/>
      <c r="F829" s="725"/>
      <c r="G829" s="725"/>
      <c r="H829" s="725"/>
      <c r="I829" s="726"/>
      <c r="J829" s="727"/>
      <c r="K829" s="704"/>
    </row>
    <row r="830" spans="1:11" s="321" customFormat="1" x14ac:dyDescent="0.2">
      <c r="A830" s="319" t="str">
        <f>IF(D830&gt;0,IF(INDEX(A818:A829,MATCH(REPT("z",255),A818:A829))="H","J",IF(INDEX(A818:A829,MATCH(REPT("z",255),A818:A829))="N","P",CHAR(CODE(INDEX(A818:A829,MATCH(REPT("z",255),A818:A829)))+1))),)</f>
        <v>M</v>
      </c>
      <c r="B830" s="322" t="s">
        <v>2583</v>
      </c>
      <c r="C830" s="827">
        <v>1</v>
      </c>
      <c r="D830" s="724" t="s">
        <v>199</v>
      </c>
      <c r="E830" s="667">
        <v>6083.06</v>
      </c>
      <c r="F830" s="667">
        <v>6.6</v>
      </c>
      <c r="G830" s="667">
        <v>755.45</v>
      </c>
      <c r="H830" s="667">
        <v>0</v>
      </c>
      <c r="I830" s="668">
        <f>SUM(E830:H830)</f>
        <v>6845.11</v>
      </c>
      <c r="J830" s="669">
        <f>I830*C830</f>
        <v>6845.11</v>
      </c>
      <c r="K830" s="670"/>
    </row>
    <row r="831" spans="1:11" s="321" customFormat="1" x14ac:dyDescent="0.2">
      <c r="A831" s="319"/>
      <c r="B831" s="322"/>
      <c r="C831" s="827"/>
      <c r="D831" s="724"/>
      <c r="E831" s="725"/>
      <c r="F831" s="725"/>
      <c r="G831" s="725"/>
      <c r="H831" s="725"/>
      <c r="I831" s="726"/>
      <c r="J831" s="727"/>
      <c r="K831" s="704"/>
    </row>
    <row r="832" spans="1:11" s="321" customFormat="1" x14ac:dyDescent="0.2">
      <c r="A832" s="319" t="str">
        <f>IF(D832&gt;0,IF(INDEX(A820:A831,MATCH(REPT("z",255),A820:A831))="H","J",IF(INDEX(A820:A831,MATCH(REPT("z",255),A820:A831))="N","P",CHAR(CODE(INDEX(A820:A831,MATCH(REPT("z",255),A820:A831)))+1))),)</f>
        <v>N</v>
      </c>
      <c r="B832" s="322" t="s">
        <v>2584</v>
      </c>
      <c r="C832" s="827">
        <v>1</v>
      </c>
      <c r="D832" s="724" t="s">
        <v>199</v>
      </c>
      <c r="E832" s="667">
        <v>9793.41</v>
      </c>
      <c r="F832" s="667">
        <v>6.6</v>
      </c>
      <c r="G832" s="667">
        <v>1007.27</v>
      </c>
      <c r="H832" s="667">
        <v>0</v>
      </c>
      <c r="I832" s="668">
        <f>SUM(E832:H832)</f>
        <v>10807.28</v>
      </c>
      <c r="J832" s="669">
        <f>I832*C832</f>
        <v>10807.28</v>
      </c>
      <c r="K832" s="670"/>
    </row>
    <row r="833" spans="1:11" s="321" customFormat="1" x14ac:dyDescent="0.2">
      <c r="A833" s="319"/>
      <c r="B833" s="81"/>
      <c r="C833" s="827"/>
      <c r="D833" s="724"/>
      <c r="E833" s="725"/>
      <c r="F833" s="725"/>
      <c r="G833" s="725"/>
      <c r="H833" s="725"/>
      <c r="I833" s="726"/>
      <c r="J833" s="727"/>
      <c r="K833" s="704"/>
    </row>
    <row r="834" spans="1:11" s="321" customFormat="1" x14ac:dyDescent="0.2">
      <c r="A834" s="319" t="str">
        <f>IF(D834&gt;0,IF(INDEX(A829:A833,MATCH(REPT("z",255),A829:A833))="H","J",IF(INDEX(A829:A833,MATCH(REPT("z",255),A829:A833))="N","P",CHAR(CODE(INDEX(A829:A833,MATCH(REPT("z",255),A829:A833)))+1))),)</f>
        <v>P</v>
      </c>
      <c r="B834" s="322" t="s">
        <v>2585</v>
      </c>
      <c r="C834" s="827">
        <v>1</v>
      </c>
      <c r="D834" s="724" t="s">
        <v>199</v>
      </c>
      <c r="E834" s="667">
        <v>6936.35</v>
      </c>
      <c r="F834" s="667">
        <v>6.6</v>
      </c>
      <c r="G834" s="667">
        <v>604.37</v>
      </c>
      <c r="H834" s="667">
        <v>0</v>
      </c>
      <c r="I834" s="668">
        <f>SUM(E834:H834)</f>
        <v>7547.32</v>
      </c>
      <c r="J834" s="669">
        <f>I834*C834</f>
        <v>7547.32</v>
      </c>
      <c r="K834" s="670"/>
    </row>
    <row r="835" spans="1:11" s="321" customFormat="1" x14ac:dyDescent="0.2">
      <c r="A835" s="319"/>
      <c r="B835" s="322"/>
      <c r="C835" s="827"/>
      <c r="D835" s="724"/>
      <c r="E835" s="725"/>
      <c r="F835" s="725"/>
      <c r="G835" s="725"/>
      <c r="H835" s="725"/>
      <c r="I835" s="726"/>
      <c r="J835" s="727"/>
      <c r="K835" s="704"/>
    </row>
    <row r="836" spans="1:11" s="321" customFormat="1" hidden="1" x14ac:dyDescent="0.2">
      <c r="A836" s="319"/>
      <c r="B836" s="322"/>
      <c r="C836" s="827"/>
      <c r="D836" s="724"/>
      <c r="E836" s="725"/>
      <c r="F836" s="725"/>
      <c r="G836" s="725"/>
      <c r="H836" s="725"/>
      <c r="I836" s="726"/>
      <c r="J836" s="727"/>
      <c r="K836" s="704"/>
    </row>
    <row r="837" spans="1:11" s="321" customFormat="1" hidden="1" x14ac:dyDescent="0.2">
      <c r="A837" s="319"/>
      <c r="B837" s="322"/>
      <c r="C837" s="827"/>
      <c r="D837" s="724"/>
      <c r="E837" s="725"/>
      <c r="F837" s="725"/>
      <c r="G837" s="725"/>
      <c r="H837" s="725"/>
      <c r="I837" s="726"/>
      <c r="J837" s="727"/>
      <c r="K837" s="704"/>
    </row>
    <row r="838" spans="1:11" s="321" customFormat="1" ht="25.5" customHeight="1" x14ac:dyDescent="0.2">
      <c r="A838" s="319"/>
      <c r="B838" s="322"/>
      <c r="C838" s="827"/>
      <c r="D838" s="724"/>
      <c r="E838" s="725"/>
      <c r="F838" s="725"/>
      <c r="G838" s="725"/>
      <c r="H838" s="725"/>
      <c r="I838" s="726"/>
      <c r="J838" s="727"/>
      <c r="K838" s="704"/>
    </row>
    <row r="839" spans="1:11" s="321" customFormat="1" x14ac:dyDescent="0.2">
      <c r="A839" s="319"/>
      <c r="B839" s="322"/>
      <c r="C839" s="827"/>
      <c r="D839" s="724"/>
      <c r="E839" s="725"/>
      <c r="F839" s="725"/>
      <c r="G839" s="725"/>
      <c r="H839" s="725"/>
      <c r="I839" s="726"/>
      <c r="J839" s="727"/>
      <c r="K839" s="704"/>
    </row>
    <row r="840" spans="1:11" s="325" customFormat="1" ht="15.75" thickBot="1" x14ac:dyDescent="0.3">
      <c r="A840" s="324"/>
      <c r="B840" s="80" t="s">
        <v>111</v>
      </c>
      <c r="C840" s="824"/>
      <c r="D840" s="732"/>
      <c r="E840" s="733"/>
      <c r="F840" s="733"/>
      <c r="G840" s="733"/>
      <c r="H840" s="733"/>
      <c r="I840" s="699"/>
      <c r="J840" s="734">
        <f>SUM(J807:J839)</f>
        <v>112942.38</v>
      </c>
      <c r="K840" s="735">
        <v>23</v>
      </c>
    </row>
    <row r="841" spans="1:11" s="321" customFormat="1" ht="15.75" thickTop="1" x14ac:dyDescent="0.2">
      <c r="A841" s="319"/>
      <c r="B841" s="320"/>
      <c r="C841" s="827"/>
      <c r="D841" s="724"/>
      <c r="E841" s="725"/>
      <c r="F841" s="725"/>
      <c r="G841" s="725"/>
      <c r="H841" s="725"/>
      <c r="I841" s="726"/>
      <c r="J841" s="727"/>
      <c r="K841" s="704"/>
    </row>
    <row r="842" spans="1:11" s="331" customFormat="1" ht="15" x14ac:dyDescent="0.2">
      <c r="A842" s="319"/>
      <c r="B842" s="320" t="s">
        <v>2477</v>
      </c>
      <c r="C842" s="827"/>
      <c r="D842" s="724"/>
      <c r="E842" s="725"/>
      <c r="F842" s="725"/>
      <c r="G842" s="725"/>
      <c r="H842" s="725"/>
      <c r="I842" s="726"/>
      <c r="J842" s="727"/>
      <c r="K842" s="670"/>
    </row>
    <row r="843" spans="1:11" s="321" customFormat="1" x14ac:dyDescent="0.2">
      <c r="A843" s="319"/>
      <c r="B843" s="322"/>
      <c r="C843" s="827"/>
      <c r="D843" s="724"/>
      <c r="E843" s="725"/>
      <c r="F843" s="725"/>
      <c r="G843" s="725"/>
      <c r="H843" s="725"/>
      <c r="I843" s="726"/>
      <c r="J843" s="727"/>
      <c r="K843" s="704"/>
    </row>
    <row r="844" spans="1:11" s="321" customFormat="1" ht="28.5" x14ac:dyDescent="0.2">
      <c r="A844" s="319"/>
      <c r="B844" s="81" t="s">
        <v>3832</v>
      </c>
      <c r="C844" s="827"/>
      <c r="D844" s="724"/>
      <c r="E844" s="725"/>
      <c r="F844" s="725"/>
      <c r="G844" s="725"/>
      <c r="H844" s="725"/>
      <c r="I844" s="726"/>
      <c r="J844" s="727"/>
      <c r="K844" s="704"/>
    </row>
    <row r="845" spans="1:11" s="321" customFormat="1" x14ac:dyDescent="0.2">
      <c r="A845" s="319"/>
      <c r="B845" s="322"/>
      <c r="C845" s="827"/>
      <c r="D845" s="724"/>
      <c r="E845" s="725"/>
      <c r="F845" s="725"/>
      <c r="G845" s="725"/>
      <c r="H845" s="725"/>
      <c r="I845" s="726"/>
      <c r="J845" s="727"/>
      <c r="K845" s="704"/>
    </row>
    <row r="846" spans="1:11" s="321" customFormat="1" x14ac:dyDescent="0.2">
      <c r="A846" s="319" t="s">
        <v>77</v>
      </c>
      <c r="B846" s="322" t="s">
        <v>2586</v>
      </c>
      <c r="C846" s="827">
        <v>1</v>
      </c>
      <c r="D846" s="724" t="s">
        <v>199</v>
      </c>
      <c r="E846" s="667">
        <v>7046.37</v>
      </c>
      <c r="F846" s="667">
        <v>6.6</v>
      </c>
      <c r="G846" s="667">
        <v>755.45</v>
      </c>
      <c r="H846" s="667">
        <v>0</v>
      </c>
      <c r="I846" s="668">
        <f>SUM(E846:H846)</f>
        <v>7808.42</v>
      </c>
      <c r="J846" s="669">
        <f>I846*C846</f>
        <v>7808.42</v>
      </c>
      <c r="K846" s="670"/>
    </row>
    <row r="847" spans="1:11" s="321" customFormat="1" x14ac:dyDescent="0.2">
      <c r="A847" s="319"/>
      <c r="B847" s="322"/>
      <c r="C847" s="827"/>
      <c r="D847" s="724"/>
      <c r="E847" s="725"/>
      <c r="F847" s="725"/>
      <c r="G847" s="725"/>
      <c r="H847" s="725"/>
      <c r="I847" s="726"/>
      <c r="J847" s="727"/>
      <c r="K847" s="704"/>
    </row>
    <row r="848" spans="1:11" s="321" customFormat="1" x14ac:dyDescent="0.2">
      <c r="A848" s="319" t="str">
        <f>IF(D848&gt;0,IF(INDEX(A840:A847,MATCH(REPT("z",255),A840:A847))="H","J",IF(INDEX(A840:A847,MATCH(REPT("z",255),A840:A847))="N","P",CHAR(CODE(INDEX(A840:A847,MATCH(REPT("z",255),A840:A847)))+1))),)</f>
        <v>B</v>
      </c>
      <c r="B848" s="322" t="s">
        <v>2587</v>
      </c>
      <c r="C848" s="827">
        <v>1</v>
      </c>
      <c r="D848" s="724" t="s">
        <v>199</v>
      </c>
      <c r="E848" s="667">
        <v>7263.99</v>
      </c>
      <c r="F848" s="667">
        <v>6.6</v>
      </c>
      <c r="G848" s="667">
        <v>805.82</v>
      </c>
      <c r="H848" s="667">
        <v>0</v>
      </c>
      <c r="I848" s="668">
        <f>SUM(E848:H848)</f>
        <v>8076.41</v>
      </c>
      <c r="J848" s="669">
        <f>I848*C848</f>
        <v>8076.41</v>
      </c>
      <c r="K848" s="670"/>
    </row>
    <row r="849" spans="1:11" s="321" customFormat="1" x14ac:dyDescent="0.2">
      <c r="A849" s="319"/>
      <c r="B849" s="322"/>
      <c r="C849" s="827"/>
      <c r="D849" s="724"/>
      <c r="E849" s="725"/>
      <c r="F849" s="725"/>
      <c r="G849" s="725"/>
      <c r="H849" s="725"/>
      <c r="I849" s="726"/>
      <c r="J849" s="727"/>
      <c r="K849" s="704"/>
    </row>
    <row r="850" spans="1:11" s="321" customFormat="1" x14ac:dyDescent="0.2">
      <c r="A850" s="319" t="str">
        <f>IF(D850&gt;0,IF(INDEX(A842:A849,MATCH(REPT("z",255),A842:A849))="H","J",IF(INDEX(A842:A849,MATCH(REPT("z",255),A842:A849))="N","P",CHAR(CODE(INDEX(A842:A849,MATCH(REPT("z",255),A842:A849)))+1))),)</f>
        <v>C</v>
      </c>
      <c r="B850" s="322" t="s">
        <v>2588</v>
      </c>
      <c r="C850" s="827">
        <v>1</v>
      </c>
      <c r="D850" s="724" t="s">
        <v>199</v>
      </c>
      <c r="E850" s="667">
        <v>5578.41</v>
      </c>
      <c r="F850" s="667">
        <v>6.6</v>
      </c>
      <c r="G850" s="667">
        <v>604.37</v>
      </c>
      <c r="H850" s="667">
        <v>0</v>
      </c>
      <c r="I850" s="668">
        <f>SUM(E850:H850)</f>
        <v>6189.38</v>
      </c>
      <c r="J850" s="669">
        <f>I850*C850</f>
        <v>6189.38</v>
      </c>
      <c r="K850" s="670"/>
    </row>
    <row r="851" spans="1:11" s="321" customFormat="1" x14ac:dyDescent="0.2">
      <c r="A851" s="319"/>
      <c r="B851" s="322"/>
      <c r="C851" s="827"/>
      <c r="D851" s="724"/>
      <c r="E851" s="725"/>
      <c r="F851" s="725"/>
      <c r="G851" s="725"/>
      <c r="H851" s="725"/>
      <c r="I851" s="726"/>
      <c r="J851" s="727"/>
      <c r="K851" s="704"/>
    </row>
    <row r="852" spans="1:11" s="321" customFormat="1" x14ac:dyDescent="0.2">
      <c r="A852" s="319" t="str">
        <f>IF(D852&gt;0,IF(INDEX(A844:A851,MATCH(REPT("z",255),A844:A851))="H","J",IF(INDEX(A844:A851,MATCH(REPT("z",255),A844:A851))="N","P",CHAR(CODE(INDEX(A844:A851,MATCH(REPT("z",255),A844:A851)))+1))),)</f>
        <v>D</v>
      </c>
      <c r="B852" s="322" t="s">
        <v>2589</v>
      </c>
      <c r="C852" s="827">
        <v>1</v>
      </c>
      <c r="D852" s="724" t="s">
        <v>199</v>
      </c>
      <c r="E852" s="667">
        <v>6811.98</v>
      </c>
      <c r="F852" s="667">
        <v>6.6</v>
      </c>
      <c r="G852" s="667">
        <v>906.54</v>
      </c>
      <c r="H852" s="667">
        <v>0</v>
      </c>
      <c r="I852" s="668">
        <f>SUM(E852:H852)</f>
        <v>7725.12</v>
      </c>
      <c r="J852" s="669">
        <f>I852*C852</f>
        <v>7725.12</v>
      </c>
      <c r="K852" s="670"/>
    </row>
    <row r="853" spans="1:11" s="321" customFormat="1" x14ac:dyDescent="0.2">
      <c r="A853" s="319"/>
      <c r="B853" s="322"/>
      <c r="C853" s="827"/>
      <c r="D853" s="724"/>
      <c r="E853" s="725"/>
      <c r="F853" s="725"/>
      <c r="G853" s="725"/>
      <c r="H853" s="725"/>
      <c r="I853" s="726"/>
      <c r="J853" s="727"/>
      <c r="K853" s="704"/>
    </row>
    <row r="854" spans="1:11" s="321" customFormat="1" x14ac:dyDescent="0.2">
      <c r="A854" s="319" t="str">
        <f>IF(D854&gt;0,IF(INDEX(A832:A853,MATCH(REPT("z",255),A832:A853))="H","J",IF(INDEX(A832:A853,MATCH(REPT("z",255),A832:A853))="N","P",CHAR(CODE(INDEX(A832:A853,MATCH(REPT("z",255),A832:A853)))+1))),)</f>
        <v>E</v>
      </c>
      <c r="B854" s="322" t="s">
        <v>2590</v>
      </c>
      <c r="C854" s="827">
        <v>1</v>
      </c>
      <c r="D854" s="724" t="s">
        <v>199</v>
      </c>
      <c r="E854" s="667">
        <v>7957.05</v>
      </c>
      <c r="F854" s="667">
        <v>6.6</v>
      </c>
      <c r="G854" s="667">
        <v>604.37</v>
      </c>
      <c r="H854" s="667">
        <v>0</v>
      </c>
      <c r="I854" s="668">
        <f>SUM(E854:H854)</f>
        <v>8568.02</v>
      </c>
      <c r="J854" s="669">
        <f>I854*C854</f>
        <v>8568.02</v>
      </c>
      <c r="K854" s="670"/>
    </row>
    <row r="855" spans="1:11" s="321" customFormat="1" x14ac:dyDescent="0.2">
      <c r="A855" s="319"/>
      <c r="B855" s="322"/>
      <c r="C855" s="827"/>
      <c r="D855" s="724"/>
      <c r="E855" s="725"/>
      <c r="F855" s="725"/>
      <c r="G855" s="725"/>
      <c r="H855" s="725"/>
      <c r="I855" s="726"/>
      <c r="J855" s="727"/>
      <c r="K855" s="704"/>
    </row>
    <row r="856" spans="1:11" s="321" customFormat="1" x14ac:dyDescent="0.2">
      <c r="A856" s="319" t="str">
        <f>IF(D856&gt;0,IF(INDEX(A834:A855,MATCH(REPT("z",255),A834:A855))="H","J",IF(INDEX(A834:A855,MATCH(REPT("z",255),A834:A855))="N","P",CHAR(CODE(INDEX(A834:A855,MATCH(REPT("z",255),A834:A855)))+1))),)</f>
        <v>F</v>
      </c>
      <c r="B856" s="322" t="s">
        <v>2591</v>
      </c>
      <c r="C856" s="827">
        <v>1</v>
      </c>
      <c r="D856" s="724" t="s">
        <v>199</v>
      </c>
      <c r="E856" s="667">
        <v>7885.27</v>
      </c>
      <c r="F856" s="667">
        <v>6.6</v>
      </c>
      <c r="G856" s="667">
        <v>956.91</v>
      </c>
      <c r="H856" s="667">
        <v>0</v>
      </c>
      <c r="I856" s="668">
        <f>SUM(E856:H856)</f>
        <v>8848.7800000000007</v>
      </c>
      <c r="J856" s="669">
        <f>I856*C856</f>
        <v>8848.7800000000007</v>
      </c>
      <c r="K856" s="670"/>
    </row>
    <row r="857" spans="1:11" s="321" customFormat="1" x14ac:dyDescent="0.2">
      <c r="A857" s="319"/>
      <c r="B857" s="322"/>
      <c r="C857" s="827"/>
      <c r="D857" s="724"/>
      <c r="E857" s="725"/>
      <c r="F857" s="725"/>
      <c r="G857" s="725"/>
      <c r="H857" s="725"/>
      <c r="I857" s="726"/>
      <c r="J857" s="727"/>
      <c r="K857" s="704"/>
    </row>
    <row r="858" spans="1:11" s="321" customFormat="1" x14ac:dyDescent="0.2">
      <c r="A858" s="319" t="str">
        <f>IF(D858&gt;0,IF(INDEX(A846:A857,MATCH(REPT("z",255),A846:A857))="H","J",IF(INDEX(A846:A857,MATCH(REPT("z",255),A846:A857))="N","P",CHAR(CODE(INDEX(A846:A857,MATCH(REPT("z",255),A846:A857)))+1))),)</f>
        <v>G</v>
      </c>
      <c r="B858" s="322" t="s">
        <v>2592</v>
      </c>
      <c r="C858" s="827">
        <v>1</v>
      </c>
      <c r="D858" s="724" t="s">
        <v>199</v>
      </c>
      <c r="E858" s="667">
        <v>7608.58</v>
      </c>
      <c r="F858" s="667">
        <v>6.6</v>
      </c>
      <c r="G858" s="667">
        <v>604.37</v>
      </c>
      <c r="H858" s="667">
        <v>0</v>
      </c>
      <c r="I858" s="668">
        <f>SUM(E858:H858)</f>
        <v>8219.5499999999993</v>
      </c>
      <c r="J858" s="669">
        <f>I858*C858</f>
        <v>8219.5499999999993</v>
      </c>
      <c r="K858" s="670"/>
    </row>
    <row r="859" spans="1:11" s="321" customFormat="1" x14ac:dyDescent="0.2">
      <c r="A859" s="319"/>
      <c r="B859" s="322"/>
      <c r="C859" s="827"/>
      <c r="D859" s="724"/>
      <c r="E859" s="725"/>
      <c r="F859" s="725"/>
      <c r="G859" s="725"/>
      <c r="H859" s="725"/>
      <c r="I859" s="726"/>
      <c r="J859" s="727"/>
      <c r="K859" s="704"/>
    </row>
    <row r="860" spans="1:11" s="321" customFormat="1" x14ac:dyDescent="0.2">
      <c r="A860" s="319" t="str">
        <f>IF(D860&gt;0,IF(INDEX(A848:A859,MATCH(REPT("z",255),A848:A859))="H","J",IF(INDEX(A848:A859,MATCH(REPT("z",255),A848:A859))="N","P",CHAR(CODE(INDEX(A848:A859,MATCH(REPT("z",255),A848:A859)))+1))),)</f>
        <v>H</v>
      </c>
      <c r="B860" s="322" t="s">
        <v>2593</v>
      </c>
      <c r="C860" s="827">
        <v>1</v>
      </c>
      <c r="D860" s="724" t="s">
        <v>199</v>
      </c>
      <c r="E860" s="667">
        <v>8442.14</v>
      </c>
      <c r="F860" s="667">
        <v>6.6</v>
      </c>
      <c r="G860" s="667">
        <v>1007.27</v>
      </c>
      <c r="H860" s="667">
        <v>0</v>
      </c>
      <c r="I860" s="668">
        <f>SUM(E860:H860)</f>
        <v>9456.01</v>
      </c>
      <c r="J860" s="669">
        <f>I860*C860</f>
        <v>9456.01</v>
      </c>
      <c r="K860" s="670"/>
    </row>
    <row r="861" spans="1:11" s="321" customFormat="1" x14ac:dyDescent="0.2">
      <c r="A861" s="319"/>
      <c r="B861" s="322"/>
      <c r="C861" s="827"/>
      <c r="D861" s="724"/>
      <c r="E861" s="725"/>
      <c r="F861" s="725"/>
      <c r="G861" s="725"/>
      <c r="H861" s="725"/>
      <c r="I861" s="726"/>
      <c r="J861" s="727"/>
      <c r="K861" s="704"/>
    </row>
    <row r="862" spans="1:11" s="321" customFormat="1" x14ac:dyDescent="0.2">
      <c r="A862" s="319" t="str">
        <f>IF(D862&gt;0,IF(INDEX(A850:A861,MATCH(REPT("z",255),A850:A861))="H","J",IF(INDEX(A850:A861,MATCH(REPT("z",255),A850:A861))="N","P",CHAR(CODE(INDEX(A850:A861,MATCH(REPT("z",255),A850:A861)))+1))),)</f>
        <v>J</v>
      </c>
      <c r="B862" s="322" t="s">
        <v>2594</v>
      </c>
      <c r="C862" s="827">
        <v>1</v>
      </c>
      <c r="D862" s="724" t="s">
        <v>199</v>
      </c>
      <c r="E862" s="667">
        <v>6152.45</v>
      </c>
      <c r="F862" s="667">
        <v>6.6</v>
      </c>
      <c r="G862" s="667">
        <v>352.55</v>
      </c>
      <c r="H862" s="667">
        <v>0</v>
      </c>
      <c r="I862" s="668">
        <f>SUM(E862:H862)</f>
        <v>6511.6</v>
      </c>
      <c r="J862" s="669">
        <f>I862*C862</f>
        <v>6511.6</v>
      </c>
      <c r="K862" s="670"/>
    </row>
    <row r="863" spans="1:11" s="321" customFormat="1" x14ac:dyDescent="0.2">
      <c r="A863" s="319"/>
      <c r="B863" s="322"/>
      <c r="C863" s="827"/>
      <c r="D863" s="724"/>
      <c r="E863" s="725"/>
      <c r="F863" s="725"/>
      <c r="G863" s="725"/>
      <c r="H863" s="725"/>
      <c r="I863" s="726"/>
      <c r="J863" s="727"/>
      <c r="K863" s="704"/>
    </row>
    <row r="864" spans="1:11" s="321" customFormat="1" x14ac:dyDescent="0.2">
      <c r="A864" s="319" t="str">
        <f>IF(D864&gt;0,IF(INDEX(A852:A863,MATCH(REPT("z",255),A852:A863))="H","J",IF(INDEX(A852:A863,MATCH(REPT("z",255),A852:A863))="N","P",CHAR(CODE(INDEX(A852:A863,MATCH(REPT("z",255),A852:A863)))+1))),)</f>
        <v>K</v>
      </c>
      <c r="B864" s="322" t="s">
        <v>2595</v>
      </c>
      <c r="C864" s="827">
        <v>1</v>
      </c>
      <c r="D864" s="724" t="s">
        <v>199</v>
      </c>
      <c r="E864" s="667">
        <v>6153.67</v>
      </c>
      <c r="F864" s="667">
        <v>6.6</v>
      </c>
      <c r="G864" s="667">
        <v>755.45</v>
      </c>
      <c r="H864" s="667">
        <v>0</v>
      </c>
      <c r="I864" s="668">
        <f>SUM(E864:H864)</f>
        <v>6915.72</v>
      </c>
      <c r="J864" s="669">
        <f>I864*C864</f>
        <v>6915.72</v>
      </c>
      <c r="K864" s="670"/>
    </row>
    <row r="865" spans="1:11" s="321" customFormat="1" x14ac:dyDescent="0.2">
      <c r="A865" s="319"/>
      <c r="B865" s="322"/>
      <c r="C865" s="827"/>
      <c r="D865" s="724"/>
      <c r="E865" s="725"/>
      <c r="F865" s="725"/>
      <c r="G865" s="725"/>
      <c r="H865" s="725"/>
      <c r="I865" s="726"/>
      <c r="J865" s="727"/>
      <c r="K865" s="704"/>
    </row>
    <row r="866" spans="1:11" s="321" customFormat="1" x14ac:dyDescent="0.2">
      <c r="A866" s="319" t="str">
        <f>IF(D866&gt;0,IF(INDEX(A854:A865,MATCH(REPT("z",255),A854:A865))="H","J",IF(INDEX(A854:A865,MATCH(REPT("z",255),A854:A865))="N","P",CHAR(CODE(INDEX(A854:A865,MATCH(REPT("z",255),A854:A865)))+1))),)</f>
        <v>L</v>
      </c>
      <c r="B866" s="322" t="s">
        <v>2596</v>
      </c>
      <c r="C866" s="827">
        <v>1</v>
      </c>
      <c r="D866" s="724" t="s">
        <v>199</v>
      </c>
      <c r="E866" s="667">
        <v>7957.05</v>
      </c>
      <c r="F866" s="667">
        <v>6.6</v>
      </c>
      <c r="G866" s="667">
        <v>604.37</v>
      </c>
      <c r="H866" s="667">
        <v>0</v>
      </c>
      <c r="I866" s="668">
        <f>SUM(E866:H866)</f>
        <v>8568.02</v>
      </c>
      <c r="J866" s="669">
        <f>I866*C866</f>
        <v>8568.02</v>
      </c>
      <c r="K866" s="670"/>
    </row>
    <row r="867" spans="1:11" s="321" customFormat="1" x14ac:dyDescent="0.2">
      <c r="A867" s="319"/>
      <c r="B867" s="322"/>
      <c r="C867" s="827"/>
      <c r="D867" s="724"/>
      <c r="E867" s="725"/>
      <c r="F867" s="725"/>
      <c r="G867" s="725"/>
      <c r="H867" s="725"/>
      <c r="I867" s="726"/>
      <c r="J867" s="727"/>
      <c r="K867" s="704"/>
    </row>
    <row r="868" spans="1:11" s="321" customFormat="1" x14ac:dyDescent="0.2">
      <c r="A868" s="319" t="str">
        <f>IF(D868&gt;0,IF(INDEX(A856:A867,MATCH(REPT("z",255),A856:A867))="H","J",IF(INDEX(A856:A867,MATCH(REPT("z",255),A856:A867))="N","P",CHAR(CODE(INDEX(A856:A867,MATCH(REPT("z",255),A856:A867)))+1))),)</f>
        <v>M</v>
      </c>
      <c r="B868" s="322" t="s">
        <v>2597</v>
      </c>
      <c r="C868" s="827">
        <v>1</v>
      </c>
      <c r="D868" s="724" t="s">
        <v>199</v>
      </c>
      <c r="E868" s="667">
        <v>6845.37</v>
      </c>
      <c r="F868" s="667">
        <v>6.6</v>
      </c>
      <c r="G868" s="667">
        <v>604.37</v>
      </c>
      <c r="H868" s="667">
        <v>0</v>
      </c>
      <c r="I868" s="668">
        <f>SUM(E868:H868)</f>
        <v>7456.34</v>
      </c>
      <c r="J868" s="669">
        <f>I868*C868</f>
        <v>7456.34</v>
      </c>
      <c r="K868" s="670"/>
    </row>
    <row r="869" spans="1:11" s="321" customFormat="1" x14ac:dyDescent="0.2">
      <c r="A869" s="319"/>
      <c r="B869" s="322"/>
      <c r="C869" s="827"/>
      <c r="D869" s="724"/>
      <c r="E869" s="725"/>
      <c r="F869" s="725"/>
      <c r="G869" s="725"/>
      <c r="H869" s="725"/>
      <c r="I869" s="726"/>
      <c r="J869" s="727"/>
      <c r="K869" s="704"/>
    </row>
    <row r="870" spans="1:11" s="321" customFormat="1" x14ac:dyDescent="0.2">
      <c r="A870" s="319" t="str">
        <f>IF(D870&gt;0,IF(INDEX(A858:A869,MATCH(REPT("z",255),A858:A869))="H","J",IF(INDEX(A858:A869,MATCH(REPT("z",255),A858:A869))="N","P",CHAR(CODE(INDEX(A858:A869,MATCH(REPT("z",255),A858:A869)))+1))),)</f>
        <v>N</v>
      </c>
      <c r="B870" s="322" t="s">
        <v>2598</v>
      </c>
      <c r="C870" s="827">
        <v>1</v>
      </c>
      <c r="D870" s="724" t="s">
        <v>199</v>
      </c>
      <c r="E870" s="667">
        <v>6845.37</v>
      </c>
      <c r="F870" s="667">
        <v>6.6</v>
      </c>
      <c r="G870" s="667">
        <v>604.37</v>
      </c>
      <c r="H870" s="667">
        <v>0</v>
      </c>
      <c r="I870" s="668">
        <f>SUM(E870:H870)</f>
        <v>7456.34</v>
      </c>
      <c r="J870" s="669">
        <f>I870*C870</f>
        <v>7456.34</v>
      </c>
      <c r="K870" s="670"/>
    </row>
    <row r="871" spans="1:11" s="321" customFormat="1" x14ac:dyDescent="0.2">
      <c r="A871" s="319"/>
      <c r="B871" s="322"/>
      <c r="C871" s="827"/>
      <c r="D871" s="724"/>
      <c r="E871" s="725"/>
      <c r="F871" s="725"/>
      <c r="G871" s="725"/>
      <c r="H871" s="725"/>
      <c r="I871" s="726"/>
      <c r="J871" s="727"/>
      <c r="K871" s="704"/>
    </row>
    <row r="872" spans="1:11" s="321" customFormat="1" x14ac:dyDescent="0.2">
      <c r="A872" s="319" t="str">
        <f>IF(D872&gt;0,IF(INDEX(A855:A871,MATCH(REPT("z",255),A855:A871))="H","J",IF(INDEX(A855:A871,MATCH(REPT("z",255),A855:A871))="N","P",CHAR(CODE(INDEX(A855:A871,MATCH(REPT("z",255),A855:A871)))+1))),)</f>
        <v>P</v>
      </c>
      <c r="B872" s="322" t="s">
        <v>2599</v>
      </c>
      <c r="C872" s="827">
        <v>1</v>
      </c>
      <c r="D872" s="724" t="s">
        <v>199</v>
      </c>
      <c r="E872" s="667">
        <v>7012.66</v>
      </c>
      <c r="F872" s="667">
        <v>6.6</v>
      </c>
      <c r="G872" s="667">
        <v>956.91</v>
      </c>
      <c r="H872" s="667">
        <v>0</v>
      </c>
      <c r="I872" s="668">
        <f>SUM(E872:H872)</f>
        <v>7976.17</v>
      </c>
      <c r="J872" s="669">
        <f>I872*C872</f>
        <v>7976.17</v>
      </c>
      <c r="K872" s="670"/>
    </row>
    <row r="873" spans="1:11" s="321" customFormat="1" ht="30" customHeight="1" x14ac:dyDescent="0.2">
      <c r="A873" s="319"/>
      <c r="B873" s="322"/>
      <c r="C873" s="827"/>
      <c r="D873" s="724"/>
      <c r="E873" s="725"/>
      <c r="F873" s="725"/>
      <c r="G873" s="725"/>
      <c r="H873" s="725"/>
      <c r="I873" s="726"/>
      <c r="J873" s="727"/>
      <c r="K873" s="704"/>
    </row>
    <row r="874" spans="1:11" s="321" customFormat="1" x14ac:dyDescent="0.2">
      <c r="A874" s="319" t="str">
        <f>IF(D874&gt;0,IF(INDEX(A857:A873,MATCH(REPT("z",255),A857:A873))="H","J",IF(INDEX(A857:A873,MATCH(REPT("z",255),A857:A873))="N","P",CHAR(CODE(INDEX(A857:A873,MATCH(REPT("z",255),A857:A873)))+1))),)</f>
        <v>Q</v>
      </c>
      <c r="B874" s="322" t="s">
        <v>2600</v>
      </c>
      <c r="C874" s="827">
        <v>1</v>
      </c>
      <c r="D874" s="724" t="s">
        <v>199</v>
      </c>
      <c r="E874" s="667">
        <v>7012.66</v>
      </c>
      <c r="F874" s="667">
        <v>6.6</v>
      </c>
      <c r="G874" s="667">
        <v>956.91</v>
      </c>
      <c r="H874" s="667">
        <v>0</v>
      </c>
      <c r="I874" s="668">
        <f>SUM(E874:H874)</f>
        <v>7976.17</v>
      </c>
      <c r="J874" s="669">
        <f>I874*C874</f>
        <v>7976.17</v>
      </c>
      <c r="K874" s="670"/>
    </row>
    <row r="875" spans="1:11" s="321" customFormat="1" hidden="1" x14ac:dyDescent="0.2">
      <c r="A875" s="319"/>
      <c r="B875" s="322"/>
      <c r="C875" s="827"/>
      <c r="D875" s="724"/>
      <c r="E875" s="725"/>
      <c r="F875" s="725"/>
      <c r="G875" s="725"/>
      <c r="H875" s="725"/>
      <c r="I875" s="726"/>
      <c r="J875" s="727"/>
      <c r="K875" s="704"/>
    </row>
    <row r="876" spans="1:11" s="321" customFormat="1" hidden="1" x14ac:dyDescent="0.2">
      <c r="A876" s="319"/>
      <c r="B876" s="322"/>
      <c r="C876" s="827"/>
      <c r="D876" s="724"/>
      <c r="E876" s="725"/>
      <c r="F876" s="725"/>
      <c r="G876" s="725"/>
      <c r="H876" s="725"/>
      <c r="I876" s="726"/>
      <c r="J876" s="727"/>
      <c r="K876" s="704"/>
    </row>
    <row r="877" spans="1:11" s="321" customFormat="1" x14ac:dyDescent="0.2">
      <c r="A877" s="319"/>
      <c r="B877" s="322"/>
      <c r="C877" s="827"/>
      <c r="D877" s="724"/>
      <c r="E877" s="725"/>
      <c r="F877" s="725"/>
      <c r="G877" s="725"/>
      <c r="H877" s="725"/>
      <c r="I877" s="726"/>
      <c r="J877" s="727"/>
      <c r="K877" s="704"/>
    </row>
    <row r="878" spans="1:11" s="325" customFormat="1" ht="15.75" thickBot="1" x14ac:dyDescent="0.3">
      <c r="A878" s="324"/>
      <c r="B878" s="80" t="s">
        <v>111</v>
      </c>
      <c r="C878" s="824"/>
      <c r="D878" s="732"/>
      <c r="E878" s="733"/>
      <c r="F878" s="733"/>
      <c r="G878" s="733"/>
      <c r="H878" s="733"/>
      <c r="I878" s="699"/>
      <c r="J878" s="734">
        <f>SUM(J845:J877)</f>
        <v>117752.05</v>
      </c>
      <c r="K878" s="735">
        <v>24</v>
      </c>
    </row>
    <row r="879" spans="1:11" s="321" customFormat="1" ht="15.75" thickTop="1" x14ac:dyDescent="0.2">
      <c r="A879" s="319"/>
      <c r="B879" s="320"/>
      <c r="C879" s="827"/>
      <c r="D879" s="724"/>
      <c r="E879" s="725"/>
      <c r="F879" s="725"/>
      <c r="G879" s="725"/>
      <c r="H879" s="725"/>
      <c r="I879" s="726"/>
      <c r="J879" s="727"/>
      <c r="K879" s="704"/>
    </row>
    <row r="880" spans="1:11" s="331" customFormat="1" ht="15" x14ac:dyDescent="0.2">
      <c r="A880" s="319"/>
      <c r="B880" s="320" t="s">
        <v>2477</v>
      </c>
      <c r="C880" s="827"/>
      <c r="D880" s="724"/>
      <c r="E880" s="725"/>
      <c r="F880" s="725"/>
      <c r="G880" s="725"/>
      <c r="H880" s="725"/>
      <c r="I880" s="726"/>
      <c r="J880" s="727"/>
      <c r="K880" s="670"/>
    </row>
    <row r="881" spans="1:11" s="321" customFormat="1" x14ac:dyDescent="0.2">
      <c r="A881" s="319"/>
      <c r="B881" s="322"/>
      <c r="C881" s="827"/>
      <c r="D881" s="724"/>
      <c r="E881" s="725"/>
      <c r="F881" s="725"/>
      <c r="G881" s="725"/>
      <c r="H881" s="725"/>
      <c r="I881" s="726"/>
      <c r="J881" s="727"/>
      <c r="K881" s="704"/>
    </row>
    <row r="882" spans="1:11" s="321" customFormat="1" ht="28.5" x14ac:dyDescent="0.2">
      <c r="A882" s="319"/>
      <c r="B882" s="81" t="s">
        <v>3833</v>
      </c>
      <c r="C882" s="827"/>
      <c r="D882" s="724"/>
      <c r="E882" s="725"/>
      <c r="F882" s="725"/>
      <c r="G882" s="725"/>
      <c r="H882" s="725"/>
      <c r="I882" s="726"/>
      <c r="J882" s="727"/>
      <c r="K882" s="704"/>
    </row>
    <row r="883" spans="1:11" s="321" customFormat="1" x14ac:dyDescent="0.2">
      <c r="A883" s="319"/>
      <c r="B883" s="322"/>
      <c r="C883" s="827"/>
      <c r="D883" s="724"/>
      <c r="E883" s="725"/>
      <c r="F883" s="725"/>
      <c r="G883" s="725"/>
      <c r="H883" s="725"/>
      <c r="I883" s="726"/>
      <c r="J883" s="727"/>
      <c r="K883" s="704"/>
    </row>
    <row r="884" spans="1:11" s="321" customFormat="1" x14ac:dyDescent="0.2">
      <c r="A884" s="319" t="s">
        <v>77</v>
      </c>
      <c r="B884" s="322" t="s">
        <v>2601</v>
      </c>
      <c r="C884" s="827">
        <v>1</v>
      </c>
      <c r="D884" s="724" t="s">
        <v>199</v>
      </c>
      <c r="E884" s="667">
        <v>2675.98</v>
      </c>
      <c r="F884" s="667">
        <v>6.6</v>
      </c>
      <c r="G884" s="667">
        <v>402.9</v>
      </c>
      <c r="H884" s="667">
        <v>0</v>
      </c>
      <c r="I884" s="668">
        <f>SUM(E884:H884)</f>
        <v>3085.48</v>
      </c>
      <c r="J884" s="669">
        <f>I884*C884</f>
        <v>3085.48</v>
      </c>
      <c r="K884" s="670"/>
    </row>
    <row r="885" spans="1:11" s="321" customFormat="1" x14ac:dyDescent="0.2">
      <c r="A885" s="319"/>
      <c r="B885" s="333"/>
      <c r="C885" s="827"/>
      <c r="D885" s="724"/>
      <c r="E885" s="725"/>
      <c r="F885" s="725"/>
      <c r="G885" s="725"/>
      <c r="H885" s="725"/>
      <c r="I885" s="726"/>
      <c r="J885" s="727"/>
      <c r="K885" s="704"/>
    </row>
    <row r="886" spans="1:11" s="321" customFormat="1" x14ac:dyDescent="0.2">
      <c r="A886" s="319" t="str">
        <f>IF(D886&gt;0,IF(INDEX(A881:A885,MATCH(REPT("z",255),A881:A885))="H","J",IF(INDEX(A881:A885,MATCH(REPT("z",255),A881:A885))="N","P",CHAR(CODE(INDEX(A881:A885,MATCH(REPT("z",255),A881:A885)))+1))),)</f>
        <v>B</v>
      </c>
      <c r="B886" s="368" t="s">
        <v>2602</v>
      </c>
      <c r="C886" s="827">
        <v>3</v>
      </c>
      <c r="D886" s="724" t="s">
        <v>199</v>
      </c>
      <c r="E886" s="667">
        <v>2741.04</v>
      </c>
      <c r="F886" s="667">
        <v>6.6</v>
      </c>
      <c r="G886" s="667">
        <v>352.55</v>
      </c>
      <c r="H886" s="667">
        <v>0</v>
      </c>
      <c r="I886" s="668">
        <f>SUM(E886:H886)</f>
        <v>3100.19</v>
      </c>
      <c r="J886" s="669">
        <f>I886*C886</f>
        <v>9300.57</v>
      </c>
      <c r="K886" s="670"/>
    </row>
    <row r="887" spans="1:11" s="321" customFormat="1" x14ac:dyDescent="0.2">
      <c r="A887" s="319"/>
      <c r="B887" s="333"/>
      <c r="C887" s="827"/>
      <c r="D887" s="724"/>
      <c r="E887" s="725"/>
      <c r="F887" s="725"/>
      <c r="G887" s="725"/>
      <c r="H887" s="725"/>
      <c r="I887" s="726"/>
      <c r="J887" s="727"/>
      <c r="K887" s="704"/>
    </row>
    <row r="888" spans="1:11" s="321" customFormat="1" x14ac:dyDescent="0.2">
      <c r="A888" s="319" t="str">
        <f>IF(D888&gt;0,IF(INDEX(A881:A887,MATCH(REPT("z",255),A881:A887))="H","J",IF(INDEX(A881:A887,MATCH(REPT("z",255),A881:A887))="N","P",CHAR(CODE(INDEX(A881:A887,MATCH(REPT("z",255),A881:A887)))+1))),)</f>
        <v>C</v>
      </c>
      <c r="B888" s="322" t="s">
        <v>2603</v>
      </c>
      <c r="C888" s="827">
        <v>1</v>
      </c>
      <c r="D888" s="724" t="s">
        <v>199</v>
      </c>
      <c r="E888" s="667">
        <v>3427.28</v>
      </c>
      <c r="F888" s="667">
        <v>6.6</v>
      </c>
      <c r="G888" s="667">
        <v>352.55</v>
      </c>
      <c r="H888" s="667">
        <v>0</v>
      </c>
      <c r="I888" s="668">
        <f>SUM(E888:H888)</f>
        <v>3786.43</v>
      </c>
      <c r="J888" s="669">
        <f>I888*C888</f>
        <v>3786.43</v>
      </c>
      <c r="K888" s="670"/>
    </row>
    <row r="889" spans="1:11" s="321" customFormat="1" ht="15" x14ac:dyDescent="0.2">
      <c r="A889" s="319"/>
      <c r="B889" s="334"/>
      <c r="C889" s="827"/>
      <c r="D889" s="724"/>
      <c r="E889" s="725"/>
      <c r="F889" s="725"/>
      <c r="G889" s="725"/>
      <c r="H889" s="725"/>
      <c r="I889" s="726"/>
      <c r="J889" s="727"/>
      <c r="K889" s="704"/>
    </row>
    <row r="890" spans="1:11" s="321" customFormat="1" x14ac:dyDescent="0.2">
      <c r="A890" s="319" t="str">
        <f>IF(D890&gt;0,IF(INDEX(A881:A889,MATCH(REPT("z",255),A881:A889))="H","J",IF(INDEX(A881:A889,MATCH(REPT("z",255),A881:A889))="N","P",CHAR(CODE(INDEX(A881:A889,MATCH(REPT("z",255),A881:A889)))+1))),)</f>
        <v>D</v>
      </c>
      <c r="B890" s="322" t="s">
        <v>2604</v>
      </c>
      <c r="C890" s="827">
        <v>1</v>
      </c>
      <c r="D890" s="724" t="s">
        <v>199</v>
      </c>
      <c r="E890" s="667">
        <v>3849.59</v>
      </c>
      <c r="F890" s="667">
        <v>6.6</v>
      </c>
      <c r="G890" s="667">
        <v>302.18</v>
      </c>
      <c r="H890" s="667">
        <v>0</v>
      </c>
      <c r="I890" s="668">
        <f>SUM(E890:H890)</f>
        <v>4158.37</v>
      </c>
      <c r="J890" s="669">
        <f>I890*C890</f>
        <v>4158.37</v>
      </c>
      <c r="K890" s="670"/>
    </row>
    <row r="891" spans="1:11" s="321" customFormat="1" x14ac:dyDescent="0.2">
      <c r="A891" s="319"/>
      <c r="B891" s="333"/>
      <c r="C891" s="827"/>
      <c r="D891" s="724"/>
      <c r="E891" s="725"/>
      <c r="F891" s="725"/>
      <c r="G891" s="725"/>
      <c r="H891" s="725"/>
      <c r="I891" s="726"/>
      <c r="J891" s="727"/>
      <c r="K891" s="704"/>
    </row>
    <row r="892" spans="1:11" s="321" customFormat="1" x14ac:dyDescent="0.2">
      <c r="A892" s="319" t="str">
        <f>IF(D892&gt;0,IF(INDEX(A881:A891,MATCH(REPT("z",255),A881:A891))="H","J",IF(INDEX(A881:A891,MATCH(REPT("z",255),A881:A891))="N","P",CHAR(CODE(INDEX(A881:A891,MATCH(REPT("z",255),A881:A891)))+1))),)</f>
        <v>E</v>
      </c>
      <c r="B892" s="322" t="s">
        <v>2605</v>
      </c>
      <c r="C892" s="827">
        <v>1</v>
      </c>
      <c r="D892" s="724" t="s">
        <v>199</v>
      </c>
      <c r="E892" s="667">
        <v>2741.04</v>
      </c>
      <c r="F892" s="667">
        <v>6.6</v>
      </c>
      <c r="G892" s="667">
        <v>352.55</v>
      </c>
      <c r="H892" s="667">
        <v>0</v>
      </c>
      <c r="I892" s="668">
        <f>SUM(E892:H892)</f>
        <v>3100.19</v>
      </c>
      <c r="J892" s="669">
        <f>I892*C892</f>
        <v>3100.19</v>
      </c>
      <c r="K892" s="670"/>
    </row>
    <row r="893" spans="1:11" s="321" customFormat="1" x14ac:dyDescent="0.2">
      <c r="A893" s="319"/>
      <c r="B893" s="333"/>
      <c r="C893" s="827"/>
      <c r="D893" s="724"/>
      <c r="E893" s="725"/>
      <c r="F893" s="725"/>
      <c r="G893" s="725"/>
      <c r="H893" s="725"/>
      <c r="I893" s="726"/>
      <c r="J893" s="727"/>
      <c r="K893" s="704"/>
    </row>
    <row r="894" spans="1:11" s="321" customFormat="1" x14ac:dyDescent="0.2">
      <c r="A894" s="319" t="str">
        <f>IF(D894&gt;0,IF(INDEX(A882:A893,MATCH(REPT("z",255),A882:A893))="H","J",IF(INDEX(A882:A893,MATCH(REPT("z",255),A882:A893))="N","P",CHAR(CODE(INDEX(A882:A893,MATCH(REPT("z",255),A882:A893)))+1))),)</f>
        <v>F</v>
      </c>
      <c r="B894" s="368" t="s">
        <v>2606</v>
      </c>
      <c r="C894" s="827">
        <v>3</v>
      </c>
      <c r="D894" s="724" t="s">
        <v>199</v>
      </c>
      <c r="E894" s="667">
        <v>2749.37</v>
      </c>
      <c r="F894" s="667">
        <v>6.6</v>
      </c>
      <c r="G894" s="667">
        <v>352.55</v>
      </c>
      <c r="H894" s="667">
        <v>0</v>
      </c>
      <c r="I894" s="668">
        <f>SUM(E894:H894)</f>
        <v>3108.52</v>
      </c>
      <c r="J894" s="669">
        <f>I894*C894</f>
        <v>9325.56</v>
      </c>
      <c r="K894" s="670"/>
    </row>
    <row r="895" spans="1:11" s="321" customFormat="1" ht="15" x14ac:dyDescent="0.2">
      <c r="A895" s="319"/>
      <c r="B895" s="334"/>
      <c r="C895" s="827"/>
      <c r="D895" s="724"/>
      <c r="E895" s="725"/>
      <c r="F895" s="725"/>
      <c r="G895" s="725"/>
      <c r="H895" s="725"/>
      <c r="I895" s="726"/>
      <c r="J895" s="727"/>
      <c r="K895" s="704"/>
    </row>
    <row r="896" spans="1:11" s="321" customFormat="1" x14ac:dyDescent="0.2">
      <c r="A896" s="319" t="str">
        <f>IF(D896&gt;0,IF(INDEX(A884:A895,MATCH(REPT("z",255),A884:A895))="H","J",IF(INDEX(A884:A895,MATCH(REPT("z",255),A884:A895))="N","P",CHAR(CODE(INDEX(A884:A895,MATCH(REPT("z",255),A884:A895)))+1))),)</f>
        <v>G</v>
      </c>
      <c r="B896" s="322" t="s">
        <v>2607</v>
      </c>
      <c r="C896" s="827">
        <v>1</v>
      </c>
      <c r="D896" s="724" t="s">
        <v>199</v>
      </c>
      <c r="E896" s="667">
        <v>3400.83</v>
      </c>
      <c r="F896" s="667">
        <v>6.6</v>
      </c>
      <c r="G896" s="667">
        <v>352.55</v>
      </c>
      <c r="H896" s="667">
        <v>0</v>
      </c>
      <c r="I896" s="668">
        <f>SUM(E896:H896)</f>
        <v>3759.98</v>
      </c>
      <c r="J896" s="669">
        <f>I896*C896</f>
        <v>3759.98</v>
      </c>
      <c r="K896" s="670"/>
    </row>
    <row r="897" spans="1:11" s="321" customFormat="1" x14ac:dyDescent="0.2">
      <c r="A897" s="319"/>
      <c r="B897" s="333"/>
      <c r="C897" s="827"/>
      <c r="D897" s="724"/>
      <c r="E897" s="725"/>
      <c r="F897" s="725"/>
      <c r="G897" s="725"/>
      <c r="H897" s="725"/>
      <c r="I897" s="726"/>
      <c r="J897" s="727"/>
      <c r="K897" s="704"/>
    </row>
    <row r="898" spans="1:11" s="321" customFormat="1" x14ac:dyDescent="0.2">
      <c r="A898" s="319" t="str">
        <f>IF(D898&gt;0,IF(INDEX(A886:A897,MATCH(REPT("z",255),A886:A897))="H","J",IF(INDEX(A886:A897,MATCH(REPT("z",255),A886:A897))="N","P",CHAR(CODE(INDEX(A886:A897,MATCH(REPT("z",255),A886:A897)))+1))),)</f>
        <v>H</v>
      </c>
      <c r="B898" s="322" t="s">
        <v>2608</v>
      </c>
      <c r="C898" s="827">
        <v>1</v>
      </c>
      <c r="D898" s="724" t="s">
        <v>199</v>
      </c>
      <c r="E898" s="667">
        <v>3383.11</v>
      </c>
      <c r="F898" s="667">
        <v>6.6</v>
      </c>
      <c r="G898" s="667">
        <v>302.18</v>
      </c>
      <c r="H898" s="667">
        <v>0</v>
      </c>
      <c r="I898" s="668">
        <f>SUM(E898:H898)</f>
        <v>3691.89</v>
      </c>
      <c r="J898" s="669">
        <f>I898*C898</f>
        <v>3691.89</v>
      </c>
      <c r="K898" s="670"/>
    </row>
    <row r="899" spans="1:11" s="321" customFormat="1" x14ac:dyDescent="0.2">
      <c r="A899" s="319"/>
      <c r="B899" s="333"/>
      <c r="C899" s="827"/>
      <c r="D899" s="724"/>
      <c r="E899" s="725"/>
      <c r="F899" s="725"/>
      <c r="G899" s="725"/>
      <c r="H899" s="725"/>
      <c r="I899" s="726"/>
      <c r="J899" s="727"/>
      <c r="K899" s="704"/>
    </row>
    <row r="900" spans="1:11" s="321" customFormat="1" x14ac:dyDescent="0.2">
      <c r="A900" s="319" t="str">
        <f>IF(D900&gt;0,IF(INDEX(A888:A899,MATCH(REPT("z",255),A888:A899))="H","J",IF(INDEX(A888:A899,MATCH(REPT("z",255),A888:A899))="N","P",CHAR(CODE(INDEX(A888:A899,MATCH(REPT("z",255),A888:A899)))+1))),)</f>
        <v>J</v>
      </c>
      <c r="B900" s="322" t="s">
        <v>2609</v>
      </c>
      <c r="C900" s="827">
        <v>1</v>
      </c>
      <c r="D900" s="724" t="s">
        <v>199</v>
      </c>
      <c r="E900" s="667">
        <v>3383.11</v>
      </c>
      <c r="F900" s="667">
        <v>6.6</v>
      </c>
      <c r="G900" s="667">
        <v>352.55</v>
      </c>
      <c r="H900" s="667">
        <v>0</v>
      </c>
      <c r="I900" s="668">
        <f>SUM(E900:H900)</f>
        <v>3742.26</v>
      </c>
      <c r="J900" s="669">
        <f>I900*C900</f>
        <v>3742.26</v>
      </c>
      <c r="K900" s="670"/>
    </row>
    <row r="901" spans="1:11" s="321" customFormat="1" x14ac:dyDescent="0.2">
      <c r="A901" s="319"/>
      <c r="B901" s="333"/>
      <c r="C901" s="827"/>
      <c r="D901" s="724"/>
      <c r="E901" s="725"/>
      <c r="F901" s="725"/>
      <c r="G901" s="725"/>
      <c r="H901" s="725"/>
      <c r="I901" s="726"/>
      <c r="J901" s="727"/>
      <c r="K901" s="704"/>
    </row>
    <row r="902" spans="1:11" s="321" customFormat="1" x14ac:dyDescent="0.2">
      <c r="A902" s="319" t="str">
        <f>IF(D902&gt;0,IF(INDEX(A890:A901,MATCH(REPT("z",255),A890:A901))="H","J",IF(INDEX(A890:A901,MATCH(REPT("z",255),A890:A901))="N","P",CHAR(CODE(INDEX(A890:A901,MATCH(REPT("z",255),A890:A901)))+1))),)</f>
        <v>K</v>
      </c>
      <c r="B902" s="322" t="s">
        <v>2610</v>
      </c>
      <c r="C902" s="827">
        <v>1</v>
      </c>
      <c r="D902" s="724" t="s">
        <v>199</v>
      </c>
      <c r="E902" s="667">
        <v>2882.51</v>
      </c>
      <c r="F902" s="667">
        <v>6.6</v>
      </c>
      <c r="G902" s="667">
        <v>352.55</v>
      </c>
      <c r="H902" s="667">
        <v>0</v>
      </c>
      <c r="I902" s="668">
        <f>SUM(E902:H902)</f>
        <v>3241.66</v>
      </c>
      <c r="J902" s="669">
        <f>I902*C902</f>
        <v>3241.66</v>
      </c>
      <c r="K902" s="670"/>
    </row>
    <row r="903" spans="1:11" s="321" customFormat="1" x14ac:dyDescent="0.2">
      <c r="A903" s="319"/>
      <c r="B903" s="333"/>
      <c r="C903" s="827"/>
      <c r="D903" s="724"/>
      <c r="E903" s="725"/>
      <c r="F903" s="725"/>
      <c r="G903" s="725"/>
      <c r="H903" s="725"/>
      <c r="I903" s="726"/>
      <c r="J903" s="727"/>
      <c r="K903" s="704"/>
    </row>
    <row r="904" spans="1:11" s="321" customFormat="1" x14ac:dyDescent="0.2">
      <c r="A904" s="319" t="str">
        <f>IF(D904&gt;0,IF(INDEX(A892:A903,MATCH(REPT("z",255),A892:A903))="H","J",IF(INDEX(A892:A903,MATCH(REPT("z",255),A892:A903))="N","P",CHAR(CODE(INDEX(A892:A903,MATCH(REPT("z",255),A892:A903)))+1))),)</f>
        <v>L</v>
      </c>
      <c r="B904" s="322" t="s">
        <v>2611</v>
      </c>
      <c r="C904" s="827">
        <v>1</v>
      </c>
      <c r="D904" s="724" t="s">
        <v>199</v>
      </c>
      <c r="E904" s="667">
        <v>3648.24</v>
      </c>
      <c r="F904" s="667">
        <v>6.6</v>
      </c>
      <c r="G904" s="667">
        <v>352.55</v>
      </c>
      <c r="H904" s="667">
        <v>0</v>
      </c>
      <c r="I904" s="668">
        <f>SUM(E904:H904)</f>
        <v>4007.39</v>
      </c>
      <c r="J904" s="669">
        <f>I904*C904</f>
        <v>4007.39</v>
      </c>
      <c r="K904" s="670"/>
    </row>
    <row r="905" spans="1:11" s="321" customFormat="1" x14ac:dyDescent="0.2">
      <c r="A905" s="319"/>
      <c r="B905" s="333"/>
      <c r="C905" s="827"/>
      <c r="D905" s="724"/>
      <c r="E905" s="725"/>
      <c r="F905" s="725"/>
      <c r="G905" s="725"/>
      <c r="H905" s="725"/>
      <c r="I905" s="726"/>
      <c r="J905" s="727"/>
      <c r="K905" s="704"/>
    </row>
    <row r="906" spans="1:11" s="321" customFormat="1" x14ac:dyDescent="0.2">
      <c r="A906" s="319" t="str">
        <f>IF(D906&gt;0,IF(INDEX(A894:A905,MATCH(REPT("z",255),A894:A905))="H","J",IF(INDEX(A894:A905,MATCH(REPT("z",255),A894:A905))="N","P",CHAR(CODE(INDEX(A894:A905,MATCH(REPT("z",255),A894:A905)))+1))),)</f>
        <v>M</v>
      </c>
      <c r="B906" s="322" t="s">
        <v>2612</v>
      </c>
      <c r="C906" s="827">
        <v>2</v>
      </c>
      <c r="D906" s="724" t="s">
        <v>199</v>
      </c>
      <c r="E906" s="667">
        <v>3363.88</v>
      </c>
      <c r="F906" s="667">
        <v>6.6</v>
      </c>
      <c r="G906" s="667">
        <v>352.55</v>
      </c>
      <c r="H906" s="667">
        <v>0</v>
      </c>
      <c r="I906" s="668">
        <f>SUM(E906:H906)</f>
        <v>3723.03</v>
      </c>
      <c r="J906" s="669">
        <f>I906*C906</f>
        <v>7446.06</v>
      </c>
      <c r="K906" s="670"/>
    </row>
    <row r="907" spans="1:11" s="321" customFormat="1" x14ac:dyDescent="0.2">
      <c r="A907" s="319"/>
      <c r="B907" s="333"/>
      <c r="C907" s="827"/>
      <c r="D907" s="724"/>
      <c r="E907" s="725"/>
      <c r="F907" s="725"/>
      <c r="G907" s="725"/>
      <c r="H907" s="725"/>
      <c r="I907" s="726"/>
      <c r="J907" s="727"/>
      <c r="K907" s="704"/>
    </row>
    <row r="908" spans="1:11" s="321" customFormat="1" x14ac:dyDescent="0.2">
      <c r="A908" s="319" t="str">
        <f>IF(D908&gt;0,IF(INDEX(A896:A907,MATCH(REPT("z",255),A896:A907))="H","J",IF(INDEX(A896:A907,MATCH(REPT("z",255),A896:A907))="N","P",CHAR(CODE(INDEX(A896:A907,MATCH(REPT("z",255),A896:A907)))+1))),)</f>
        <v>N</v>
      </c>
      <c r="B908" s="322" t="s">
        <v>2613</v>
      </c>
      <c r="C908" s="827">
        <v>1</v>
      </c>
      <c r="D908" s="724" t="s">
        <v>199</v>
      </c>
      <c r="E908" s="667">
        <v>3444.99</v>
      </c>
      <c r="F908" s="667">
        <v>6.6</v>
      </c>
      <c r="G908" s="667">
        <v>352.55</v>
      </c>
      <c r="H908" s="667">
        <v>0</v>
      </c>
      <c r="I908" s="668">
        <f>SUM(E908:H908)</f>
        <v>3804.14</v>
      </c>
      <c r="J908" s="669">
        <f>I908*C908</f>
        <v>3804.14</v>
      </c>
      <c r="K908" s="670"/>
    </row>
    <row r="909" spans="1:11" s="321" customFormat="1" x14ac:dyDescent="0.2">
      <c r="A909" s="319"/>
      <c r="B909" s="333"/>
      <c r="C909" s="827"/>
      <c r="D909" s="724"/>
      <c r="E909" s="725"/>
      <c r="F909" s="725"/>
      <c r="G909" s="725"/>
      <c r="H909" s="725"/>
      <c r="I909" s="726"/>
      <c r="J909" s="727"/>
      <c r="K909" s="704"/>
    </row>
    <row r="910" spans="1:11" s="321" customFormat="1" x14ac:dyDescent="0.2">
      <c r="A910" s="319" t="str">
        <f>IF(D910&gt;0,IF(INDEX(A898:A909,MATCH(REPT("z",255),A898:A909))="H","J",IF(INDEX(A898:A909,MATCH(REPT("z",255),A898:A909))="N","P",CHAR(CODE(INDEX(A898:A909,MATCH(REPT("z",255),A898:A909)))+1))),)</f>
        <v>P</v>
      </c>
      <c r="B910" s="322" t="s">
        <v>2614</v>
      </c>
      <c r="C910" s="827">
        <v>2</v>
      </c>
      <c r="D910" s="724" t="s">
        <v>199</v>
      </c>
      <c r="E910" s="667">
        <v>3365.82</v>
      </c>
      <c r="F910" s="667">
        <v>6.6</v>
      </c>
      <c r="G910" s="667">
        <v>251.82</v>
      </c>
      <c r="H910" s="667">
        <v>0</v>
      </c>
      <c r="I910" s="668">
        <f>SUM(E910:H910)</f>
        <v>3624.24</v>
      </c>
      <c r="J910" s="669">
        <f>I910*C910</f>
        <v>7248.48</v>
      </c>
      <c r="K910" s="670"/>
    </row>
    <row r="911" spans="1:11" s="321" customFormat="1" x14ac:dyDescent="0.2">
      <c r="A911" s="319"/>
      <c r="B911" s="322"/>
      <c r="C911" s="827"/>
      <c r="D911" s="724"/>
      <c r="E911" s="725"/>
      <c r="F911" s="725"/>
      <c r="G911" s="725"/>
      <c r="H911" s="725"/>
      <c r="I911" s="726"/>
      <c r="J911" s="727"/>
      <c r="K911" s="704"/>
    </row>
    <row r="912" spans="1:11" s="321" customFormat="1" hidden="1" x14ac:dyDescent="0.2">
      <c r="A912" s="319"/>
      <c r="B912" s="322"/>
      <c r="C912" s="827"/>
      <c r="D912" s="724"/>
      <c r="E912" s="725"/>
      <c r="F912" s="725"/>
      <c r="G912" s="725"/>
      <c r="H912" s="725"/>
      <c r="I912" s="726"/>
      <c r="J912" s="727"/>
      <c r="K912" s="704"/>
    </row>
    <row r="913" spans="1:11" s="321" customFormat="1" hidden="1" x14ac:dyDescent="0.2">
      <c r="A913" s="319"/>
      <c r="B913" s="322"/>
      <c r="C913" s="827"/>
      <c r="D913" s="724"/>
      <c r="E913" s="725"/>
      <c r="F913" s="725"/>
      <c r="G913" s="725"/>
      <c r="H913" s="725"/>
      <c r="I913" s="726"/>
      <c r="J913" s="727"/>
      <c r="K913" s="704"/>
    </row>
    <row r="914" spans="1:11" s="321" customFormat="1" ht="25.5" customHeight="1" x14ac:dyDescent="0.2">
      <c r="A914" s="319"/>
      <c r="B914" s="322"/>
      <c r="C914" s="827"/>
      <c r="D914" s="724"/>
      <c r="E914" s="725"/>
      <c r="F914" s="725"/>
      <c r="G914" s="725"/>
      <c r="H914" s="725"/>
      <c r="I914" s="726"/>
      <c r="J914" s="727"/>
      <c r="K914" s="704"/>
    </row>
    <row r="915" spans="1:11" s="321" customFormat="1" x14ac:dyDescent="0.2">
      <c r="A915" s="319"/>
      <c r="B915" s="322"/>
      <c r="C915" s="827"/>
      <c r="D915" s="724"/>
      <c r="E915" s="725"/>
      <c r="F915" s="725"/>
      <c r="G915" s="725"/>
      <c r="H915" s="725"/>
      <c r="I915" s="726"/>
      <c r="J915" s="727"/>
      <c r="K915" s="704"/>
    </row>
    <row r="916" spans="1:11" s="325" customFormat="1" ht="15.75" thickBot="1" x14ac:dyDescent="0.3">
      <c r="A916" s="324"/>
      <c r="B916" s="80" t="s">
        <v>111</v>
      </c>
      <c r="C916" s="824"/>
      <c r="D916" s="732"/>
      <c r="E916" s="733"/>
      <c r="F916" s="733"/>
      <c r="G916" s="733"/>
      <c r="H916" s="733"/>
      <c r="I916" s="699"/>
      <c r="J916" s="734">
        <f>SUM(J883:J915)</f>
        <v>69698.460000000006</v>
      </c>
      <c r="K916" s="735">
        <v>25</v>
      </c>
    </row>
    <row r="917" spans="1:11" s="321" customFormat="1" ht="15.75" thickTop="1" x14ac:dyDescent="0.2">
      <c r="A917" s="319"/>
      <c r="B917" s="320"/>
      <c r="C917" s="827"/>
      <c r="D917" s="724"/>
      <c r="E917" s="725"/>
      <c r="F917" s="725"/>
      <c r="G917" s="725"/>
      <c r="H917" s="725"/>
      <c r="I917" s="726"/>
      <c r="J917" s="727"/>
      <c r="K917" s="704"/>
    </row>
    <row r="918" spans="1:11" s="331" customFormat="1" ht="15" x14ac:dyDescent="0.2">
      <c r="A918" s="319"/>
      <c r="B918" s="320" t="s">
        <v>2477</v>
      </c>
      <c r="C918" s="827"/>
      <c r="D918" s="724"/>
      <c r="E918" s="725"/>
      <c r="F918" s="725"/>
      <c r="G918" s="725"/>
      <c r="H918" s="725"/>
      <c r="I918" s="726"/>
      <c r="J918" s="727"/>
      <c r="K918" s="670"/>
    </row>
    <row r="919" spans="1:11" s="321" customFormat="1" x14ac:dyDescent="0.2">
      <c r="A919" s="319"/>
      <c r="B919" s="322"/>
      <c r="C919" s="827"/>
      <c r="D919" s="724"/>
      <c r="E919" s="725"/>
      <c r="F919" s="725"/>
      <c r="G919" s="725"/>
      <c r="H919" s="725"/>
      <c r="I919" s="726"/>
      <c r="J919" s="727"/>
      <c r="K919" s="704"/>
    </row>
    <row r="920" spans="1:11" s="321" customFormat="1" ht="28.5" x14ac:dyDescent="0.2">
      <c r="A920" s="319"/>
      <c r="B920" s="81" t="s">
        <v>2615</v>
      </c>
      <c r="C920" s="827"/>
      <c r="D920" s="724"/>
      <c r="E920" s="725"/>
      <c r="F920" s="725"/>
      <c r="G920" s="725"/>
      <c r="H920" s="725"/>
      <c r="I920" s="726"/>
      <c r="J920" s="727"/>
      <c r="K920" s="704"/>
    </row>
    <row r="921" spans="1:11" s="321" customFormat="1" x14ac:dyDescent="0.2">
      <c r="A921" s="319"/>
      <c r="B921" s="322"/>
      <c r="C921" s="827"/>
      <c r="D921" s="724"/>
      <c r="E921" s="725"/>
      <c r="F921" s="725"/>
      <c r="G921" s="725"/>
      <c r="H921" s="725"/>
      <c r="I921" s="726"/>
      <c r="J921" s="727"/>
      <c r="K921" s="704"/>
    </row>
    <row r="922" spans="1:11" s="321" customFormat="1" x14ac:dyDescent="0.2">
      <c r="A922" s="319" t="s">
        <v>77</v>
      </c>
      <c r="B922" s="322" t="s">
        <v>2616</v>
      </c>
      <c r="C922" s="827">
        <v>1</v>
      </c>
      <c r="D922" s="724" t="s">
        <v>199</v>
      </c>
      <c r="E922" s="667">
        <v>2760.68</v>
      </c>
      <c r="F922" s="667">
        <v>6.6</v>
      </c>
      <c r="G922" s="667">
        <v>352.55</v>
      </c>
      <c r="H922" s="667">
        <v>0</v>
      </c>
      <c r="I922" s="668">
        <f>SUM(E922:H922)</f>
        <v>3119.83</v>
      </c>
      <c r="J922" s="669">
        <f>I922*C922</f>
        <v>3119.83</v>
      </c>
      <c r="K922" s="670"/>
    </row>
    <row r="923" spans="1:11" s="321" customFormat="1" x14ac:dyDescent="0.2">
      <c r="A923" s="319"/>
      <c r="B923" s="333"/>
      <c r="C923" s="827"/>
      <c r="D923" s="724"/>
      <c r="E923" s="725"/>
      <c r="F923" s="725"/>
      <c r="G923" s="725"/>
      <c r="H923" s="725"/>
      <c r="I923" s="726"/>
      <c r="J923" s="727"/>
      <c r="K923" s="704"/>
    </row>
    <row r="924" spans="1:11" s="321" customFormat="1" x14ac:dyDescent="0.2">
      <c r="A924" s="319" t="str">
        <f>IF(D924&gt;0,IF(INDEX(A902:A923,MATCH(REPT("z",255),A902:A923))="H","J",IF(INDEX(A902:A923,MATCH(REPT("z",255),A902:A923))="N","P",CHAR(CODE(INDEX(A902:A923,MATCH(REPT("z",255),A902:A923)))+1))),)</f>
        <v>B</v>
      </c>
      <c r="B924" s="322" t="s">
        <v>2617</v>
      </c>
      <c r="C924" s="827">
        <v>1</v>
      </c>
      <c r="D924" s="724" t="s">
        <v>199</v>
      </c>
      <c r="E924" s="667">
        <v>3752.82</v>
      </c>
      <c r="F924" s="667">
        <v>6.6</v>
      </c>
      <c r="G924" s="667">
        <v>302.18</v>
      </c>
      <c r="H924" s="667">
        <v>0</v>
      </c>
      <c r="I924" s="668">
        <f>SUM(E924:H924)</f>
        <v>4061.6</v>
      </c>
      <c r="J924" s="669">
        <f>I924*C924</f>
        <v>4061.6</v>
      </c>
      <c r="K924" s="670"/>
    </row>
    <row r="925" spans="1:11" s="321" customFormat="1" x14ac:dyDescent="0.2">
      <c r="A925" s="319"/>
      <c r="B925" s="333"/>
      <c r="C925" s="827"/>
      <c r="D925" s="724"/>
      <c r="E925" s="725"/>
      <c r="F925" s="725"/>
      <c r="G925" s="725"/>
      <c r="H925" s="725"/>
      <c r="I925" s="726"/>
      <c r="J925" s="727"/>
      <c r="K925" s="704"/>
    </row>
    <row r="926" spans="1:11" s="321" customFormat="1" x14ac:dyDescent="0.2">
      <c r="A926" s="319" t="str">
        <f>IF(D926&gt;0,IF(INDEX(A904:A925,MATCH(REPT("z",255),A904:A925))="H","J",IF(INDEX(A904:A925,MATCH(REPT("z",255),A904:A925))="N","P",CHAR(CODE(INDEX(A904:A925,MATCH(REPT("z",255),A904:A925)))+1))),)</f>
        <v>C</v>
      </c>
      <c r="B926" s="322" t="s">
        <v>2618</v>
      </c>
      <c r="C926" s="827">
        <v>1</v>
      </c>
      <c r="D926" s="724" t="s">
        <v>199</v>
      </c>
      <c r="E926" s="667">
        <v>3445.12</v>
      </c>
      <c r="F926" s="667">
        <v>6.6</v>
      </c>
      <c r="G926" s="667">
        <v>352.55</v>
      </c>
      <c r="H926" s="667">
        <v>0</v>
      </c>
      <c r="I926" s="668">
        <f>SUM(E926:H926)</f>
        <v>3804.27</v>
      </c>
      <c r="J926" s="669">
        <f>I926*C926</f>
        <v>3804.27</v>
      </c>
      <c r="K926" s="670"/>
    </row>
    <row r="927" spans="1:11" s="321" customFormat="1" x14ac:dyDescent="0.2">
      <c r="A927" s="319"/>
      <c r="B927" s="335"/>
      <c r="C927" s="827"/>
      <c r="D927" s="724"/>
      <c r="E927" s="725"/>
      <c r="F927" s="725"/>
      <c r="G927" s="725"/>
      <c r="H927" s="725"/>
      <c r="I927" s="726"/>
      <c r="J927" s="727"/>
      <c r="K927" s="704"/>
    </row>
    <row r="928" spans="1:11" s="321" customFormat="1" ht="28.5" x14ac:dyDescent="0.2">
      <c r="A928" s="319" t="str">
        <f>IF(D928&gt;0,IF(INDEX(A906:A927,MATCH(REPT("z",255),A906:A927))="H","J",IF(INDEX(A906:A927,MATCH(REPT("z",255),A906:A927))="N","P",CHAR(CODE(INDEX(A906:A927,MATCH(REPT("z",255),A906:A927)))+1))),)</f>
        <v>D</v>
      </c>
      <c r="B928" s="322" t="s">
        <v>2619</v>
      </c>
      <c r="C928" s="827">
        <v>3</v>
      </c>
      <c r="D928" s="724" t="s">
        <v>199</v>
      </c>
      <c r="E928" s="667">
        <v>3365.82</v>
      </c>
      <c r="F928" s="667">
        <v>6.6</v>
      </c>
      <c r="G928" s="667">
        <v>302.18</v>
      </c>
      <c r="H928" s="667">
        <v>0</v>
      </c>
      <c r="I928" s="668">
        <f>SUM(E928:H928)</f>
        <v>3674.6</v>
      </c>
      <c r="J928" s="669">
        <f>I928*C928</f>
        <v>11023.8</v>
      </c>
      <c r="K928" s="670"/>
    </row>
    <row r="929" spans="1:11" s="321" customFormat="1" x14ac:dyDescent="0.2">
      <c r="A929" s="319"/>
      <c r="B929" s="333"/>
      <c r="C929" s="827"/>
      <c r="D929" s="724"/>
      <c r="E929" s="725"/>
      <c r="F929" s="725"/>
      <c r="G929" s="725"/>
      <c r="H929" s="725"/>
      <c r="I929" s="726"/>
      <c r="J929" s="727"/>
      <c r="K929" s="704"/>
    </row>
    <row r="930" spans="1:11" s="321" customFormat="1" x14ac:dyDescent="0.2">
      <c r="A930" s="319" t="str">
        <f>IF(D930&gt;0,IF(INDEX(A908:A929,MATCH(REPT("z",255),A908:A929))="H","J",IF(INDEX(A908:A929,MATCH(REPT("z",255),A908:A929))="N","P",CHAR(CODE(INDEX(A908:A929,MATCH(REPT("z",255),A908:A929)))+1))),)</f>
        <v>E</v>
      </c>
      <c r="B930" s="322" t="s">
        <v>2620</v>
      </c>
      <c r="C930" s="827">
        <v>2</v>
      </c>
      <c r="D930" s="724" t="s">
        <v>199</v>
      </c>
      <c r="E930" s="667">
        <v>2555.02</v>
      </c>
      <c r="F930" s="667">
        <v>6.6</v>
      </c>
      <c r="G930" s="667">
        <v>352.55</v>
      </c>
      <c r="H930" s="667">
        <v>0</v>
      </c>
      <c r="I930" s="668">
        <f>SUM(E930:H930)</f>
        <v>2914.17</v>
      </c>
      <c r="J930" s="669">
        <f>I930*C930</f>
        <v>5828.34</v>
      </c>
      <c r="K930" s="670"/>
    </row>
    <row r="931" spans="1:11" s="321" customFormat="1" x14ac:dyDescent="0.2">
      <c r="A931" s="319"/>
      <c r="B931" s="333"/>
      <c r="C931" s="827"/>
      <c r="D931" s="724"/>
      <c r="E931" s="725"/>
      <c r="F931" s="725"/>
      <c r="G931" s="725"/>
      <c r="H931" s="725"/>
      <c r="I931" s="726"/>
      <c r="J931" s="727"/>
      <c r="K931" s="704"/>
    </row>
    <row r="932" spans="1:11" s="321" customFormat="1" x14ac:dyDescent="0.2">
      <c r="A932" s="319" t="str">
        <f>IF(D932&gt;0,IF(INDEX(A910:A931,MATCH(REPT("z",255),A910:A931))="H","J",IF(INDEX(A910:A931,MATCH(REPT("z",255),A910:A931))="N","P",CHAR(CODE(INDEX(A910:A931,MATCH(REPT("z",255),A910:A931)))+1))),)</f>
        <v>F</v>
      </c>
      <c r="B932" s="322" t="s">
        <v>2621</v>
      </c>
      <c r="C932" s="827">
        <v>2</v>
      </c>
      <c r="D932" s="724" t="s">
        <v>199</v>
      </c>
      <c r="E932" s="667">
        <v>1837.73</v>
      </c>
      <c r="F932" s="667">
        <v>6.6</v>
      </c>
      <c r="G932" s="667">
        <v>302.18</v>
      </c>
      <c r="H932" s="667">
        <v>0</v>
      </c>
      <c r="I932" s="668">
        <f>SUM(E932:H932)</f>
        <v>2146.5100000000002</v>
      </c>
      <c r="J932" s="669">
        <f>I932*C932</f>
        <v>4293.0200000000004</v>
      </c>
      <c r="K932" s="670"/>
    </row>
    <row r="933" spans="1:11" s="321" customFormat="1" x14ac:dyDescent="0.2">
      <c r="A933" s="319"/>
      <c r="B933" s="333"/>
      <c r="C933" s="827"/>
      <c r="D933" s="724"/>
      <c r="E933" s="725"/>
      <c r="F933" s="725"/>
      <c r="G933" s="725"/>
      <c r="H933" s="725"/>
      <c r="I933" s="726"/>
      <c r="J933" s="727"/>
      <c r="K933" s="704"/>
    </row>
    <row r="934" spans="1:11" s="321" customFormat="1" ht="28.5" x14ac:dyDescent="0.2">
      <c r="A934" s="319" t="str">
        <f>IF(D934&gt;0,IF(INDEX(A922:A933,MATCH(REPT("z",255),A922:A933))="H","J",IF(INDEX(A922:A933,MATCH(REPT("z",255),A922:A933))="N","P",CHAR(CODE(INDEX(A922:A933,MATCH(REPT("z",255),A922:A933)))+1))),)</f>
        <v>G</v>
      </c>
      <c r="B934" s="322" t="s">
        <v>2622</v>
      </c>
      <c r="C934" s="827">
        <v>4</v>
      </c>
      <c r="D934" s="724" t="s">
        <v>199</v>
      </c>
      <c r="E934" s="667">
        <v>2759.16</v>
      </c>
      <c r="F934" s="667">
        <v>6.6</v>
      </c>
      <c r="G934" s="667">
        <v>251.82</v>
      </c>
      <c r="H934" s="667">
        <v>0</v>
      </c>
      <c r="I934" s="668">
        <f>SUM(E934:H934)</f>
        <v>3017.58</v>
      </c>
      <c r="J934" s="669">
        <f>I934*C934</f>
        <v>12070.32</v>
      </c>
      <c r="K934" s="670"/>
    </row>
    <row r="935" spans="1:11" s="321" customFormat="1" ht="10.5" customHeight="1" x14ac:dyDescent="0.2">
      <c r="A935" s="319"/>
      <c r="B935" s="333"/>
      <c r="C935" s="827"/>
      <c r="D935" s="724"/>
      <c r="E935" s="725"/>
      <c r="F935" s="725"/>
      <c r="G935" s="725"/>
      <c r="H935" s="725"/>
      <c r="I935" s="726"/>
      <c r="J935" s="727"/>
      <c r="K935" s="704"/>
    </row>
    <row r="936" spans="1:11" s="321" customFormat="1" ht="28.5" x14ac:dyDescent="0.2">
      <c r="A936" s="319" t="str">
        <f>IF(D936&gt;0,IF(INDEX(A924:A935,MATCH(REPT("z",255),A924:A935))="H","J",IF(INDEX(A924:A935,MATCH(REPT("z",255),A924:A935))="N","P",CHAR(CODE(INDEX(A924:A935,MATCH(REPT("z",255),A924:A935)))+1))),)</f>
        <v>H</v>
      </c>
      <c r="B936" s="322" t="s">
        <v>2623</v>
      </c>
      <c r="C936" s="827">
        <v>4</v>
      </c>
      <c r="D936" s="724" t="s">
        <v>199</v>
      </c>
      <c r="E936" s="667">
        <v>17434.2</v>
      </c>
      <c r="F936" s="667">
        <v>6.6</v>
      </c>
      <c r="G936" s="667">
        <v>251.82</v>
      </c>
      <c r="H936" s="667">
        <v>0</v>
      </c>
      <c r="I936" s="668">
        <f>SUM(E936:H936)</f>
        <v>17692.62</v>
      </c>
      <c r="J936" s="669">
        <f>I936*C936</f>
        <v>70770.48</v>
      </c>
      <c r="K936" s="670"/>
    </row>
    <row r="937" spans="1:11" s="321" customFormat="1" ht="10.5" customHeight="1" x14ac:dyDescent="0.2">
      <c r="A937" s="319"/>
      <c r="B937" s="333"/>
      <c r="C937" s="827"/>
      <c r="D937" s="724"/>
      <c r="E937" s="725"/>
      <c r="F937" s="725"/>
      <c r="G937" s="725"/>
      <c r="H937" s="725"/>
      <c r="I937" s="726"/>
      <c r="J937" s="727"/>
      <c r="K937" s="704"/>
    </row>
    <row r="938" spans="1:11" s="321" customFormat="1" x14ac:dyDescent="0.2">
      <c r="A938" s="319" t="str">
        <f>IF(D938&gt;0,IF(INDEX(A926:A937,MATCH(REPT("z",255),A926:A937))="H","J",IF(INDEX(A926:A937,MATCH(REPT("z",255),A926:A937))="N","P",CHAR(CODE(INDEX(A926:A937,MATCH(REPT("z",255),A926:A937)))+1))),)</f>
        <v>J</v>
      </c>
      <c r="B938" s="322" t="s">
        <v>2624</v>
      </c>
      <c r="C938" s="827">
        <v>2</v>
      </c>
      <c r="D938" s="724" t="s">
        <v>199</v>
      </c>
      <c r="E938" s="667">
        <v>3454.71</v>
      </c>
      <c r="F938" s="667">
        <v>6.6</v>
      </c>
      <c r="G938" s="667">
        <v>302.18</v>
      </c>
      <c r="H938" s="667">
        <v>0</v>
      </c>
      <c r="I938" s="668">
        <f>SUM(E938:H938)</f>
        <v>3763.49</v>
      </c>
      <c r="J938" s="669">
        <f>I938*C938</f>
        <v>7526.98</v>
      </c>
      <c r="K938" s="670"/>
    </row>
    <row r="939" spans="1:11" s="321" customFormat="1" ht="10.5" customHeight="1" x14ac:dyDescent="0.2">
      <c r="A939" s="319"/>
      <c r="B939" s="333"/>
      <c r="C939" s="827"/>
      <c r="D939" s="724"/>
      <c r="E939" s="725"/>
      <c r="F939" s="725"/>
      <c r="G939" s="725"/>
      <c r="H939" s="725"/>
      <c r="I939" s="726"/>
      <c r="J939" s="727"/>
      <c r="K939" s="704"/>
    </row>
    <row r="940" spans="1:11" s="321" customFormat="1" x14ac:dyDescent="0.2">
      <c r="A940" s="319" t="str">
        <f>IF(D940&gt;0,IF(INDEX(A928:A939,MATCH(REPT("z",255),A928:A939))="H","J",IF(INDEX(A928:A939,MATCH(REPT("z",255),A928:A939))="N","P",CHAR(CODE(INDEX(A928:A939,MATCH(REPT("z",255),A928:A939)))+1))),)</f>
        <v>K</v>
      </c>
      <c r="B940" s="322" t="s">
        <v>2625</v>
      </c>
      <c r="C940" s="827">
        <v>2</v>
      </c>
      <c r="D940" s="724" t="s">
        <v>199</v>
      </c>
      <c r="E940" s="667">
        <v>2762.54</v>
      </c>
      <c r="F940" s="667">
        <v>6.6</v>
      </c>
      <c r="G940" s="667">
        <v>251.82</v>
      </c>
      <c r="H940" s="667">
        <v>0</v>
      </c>
      <c r="I940" s="668">
        <f>SUM(E940:H940)</f>
        <v>3020.96</v>
      </c>
      <c r="J940" s="669">
        <f>I940*C940</f>
        <v>6041.92</v>
      </c>
      <c r="K940" s="670"/>
    </row>
    <row r="941" spans="1:11" s="321" customFormat="1" x14ac:dyDescent="0.2">
      <c r="A941" s="319"/>
      <c r="B941" s="333"/>
      <c r="C941" s="827"/>
      <c r="D941" s="724"/>
      <c r="E941" s="725"/>
      <c r="F941" s="725"/>
      <c r="G941" s="725"/>
      <c r="H941" s="725"/>
      <c r="I941" s="726"/>
      <c r="J941" s="727"/>
      <c r="K941" s="704"/>
    </row>
    <row r="942" spans="1:11" s="321" customFormat="1" x14ac:dyDescent="0.2">
      <c r="A942" s="319" t="str">
        <f>IF(D942&gt;0,IF(INDEX(A936:A941,MATCH(REPT("z",255),A936:A941))="H","J",IF(INDEX(A936:A941,MATCH(REPT("z",255),A936:A941))="N","P",CHAR(CODE(INDEX(A936:A941,MATCH(REPT("z",255),A936:A941)))+1))),)</f>
        <v>L</v>
      </c>
      <c r="B942" s="322" t="s">
        <v>2626</v>
      </c>
      <c r="C942" s="827">
        <v>2</v>
      </c>
      <c r="D942" s="724" t="s">
        <v>199</v>
      </c>
      <c r="E942" s="667">
        <v>3832.27</v>
      </c>
      <c r="F942" s="667">
        <v>6.6</v>
      </c>
      <c r="G942" s="667">
        <v>352.55</v>
      </c>
      <c r="H942" s="667">
        <v>0</v>
      </c>
      <c r="I942" s="668">
        <f>SUM(E942:H942)</f>
        <v>4191.42</v>
      </c>
      <c r="J942" s="669">
        <f>I942*C942</f>
        <v>8382.84</v>
      </c>
      <c r="K942" s="670"/>
    </row>
    <row r="943" spans="1:11" s="321" customFormat="1" ht="10.5" customHeight="1" x14ac:dyDescent="0.2">
      <c r="A943" s="319"/>
      <c r="B943" s="333"/>
      <c r="C943" s="827"/>
      <c r="D943" s="724"/>
      <c r="E943" s="725"/>
      <c r="F943" s="725"/>
      <c r="G943" s="725"/>
      <c r="H943" s="725"/>
      <c r="I943" s="726"/>
      <c r="J943" s="727"/>
      <c r="K943" s="704"/>
    </row>
    <row r="944" spans="1:11" s="321" customFormat="1" x14ac:dyDescent="0.2">
      <c r="A944" s="319" t="str">
        <f>IF(D944&gt;0,IF(INDEX(A938:A943,MATCH(REPT("z",255),A938:A943))="H","J",IF(INDEX(A938:A943,MATCH(REPT("z",255),A938:A943))="N","P",CHAR(CODE(INDEX(A938:A943,MATCH(REPT("z",255),A938:A943)))+1))),)</f>
        <v>M</v>
      </c>
      <c r="B944" s="322" t="s">
        <v>2627</v>
      </c>
      <c r="C944" s="827">
        <v>2</v>
      </c>
      <c r="D944" s="724" t="s">
        <v>199</v>
      </c>
      <c r="E944" s="667">
        <v>2761.1</v>
      </c>
      <c r="F944" s="667">
        <v>6.6</v>
      </c>
      <c r="G944" s="667">
        <v>352.55</v>
      </c>
      <c r="H944" s="667">
        <v>0</v>
      </c>
      <c r="I944" s="668">
        <f>SUM(E944:H944)</f>
        <v>3120.25</v>
      </c>
      <c r="J944" s="669">
        <f>I944*C944</f>
        <v>6240.5</v>
      </c>
      <c r="K944" s="670"/>
    </row>
    <row r="945" spans="1:11" s="321" customFormat="1" ht="10.5" customHeight="1" x14ac:dyDescent="0.2">
      <c r="A945" s="319"/>
      <c r="B945" s="333"/>
      <c r="C945" s="827"/>
      <c r="D945" s="724"/>
      <c r="E945" s="725"/>
      <c r="F945" s="725"/>
      <c r="G945" s="725"/>
      <c r="H945" s="725"/>
      <c r="I945" s="726"/>
      <c r="J945" s="727"/>
      <c r="K945" s="704"/>
    </row>
    <row r="946" spans="1:11" s="321" customFormat="1" x14ac:dyDescent="0.2">
      <c r="A946" s="319" t="str">
        <f>IF(D946&gt;0,IF(INDEX(A940:A945,MATCH(REPT("z",255),A940:A945))="H","J",IF(INDEX(A940:A945,MATCH(REPT("z",255),A940:A945))="N","P",CHAR(CODE(INDEX(A940:A945,MATCH(REPT("z",255),A940:A945)))+1))),)</f>
        <v>N</v>
      </c>
      <c r="B946" s="322" t="s">
        <v>2628</v>
      </c>
      <c r="C946" s="827">
        <v>2</v>
      </c>
      <c r="D946" s="724" t="s">
        <v>199</v>
      </c>
      <c r="E946" s="667">
        <v>3358.8</v>
      </c>
      <c r="F946" s="667">
        <v>6.6</v>
      </c>
      <c r="G946" s="667">
        <v>302.18</v>
      </c>
      <c r="H946" s="667">
        <v>0</v>
      </c>
      <c r="I946" s="668">
        <f>SUM(E946:H946)</f>
        <v>3667.58</v>
      </c>
      <c r="J946" s="669">
        <f>I946*C946</f>
        <v>7335.16</v>
      </c>
      <c r="K946" s="670"/>
    </row>
    <row r="947" spans="1:11" s="321" customFormat="1" x14ac:dyDescent="0.2">
      <c r="A947" s="319"/>
      <c r="B947" s="333"/>
      <c r="C947" s="829"/>
      <c r="D947" s="724"/>
      <c r="E947" s="725"/>
      <c r="F947" s="725"/>
      <c r="G947" s="725"/>
      <c r="H947" s="725"/>
      <c r="I947" s="726"/>
      <c r="J947" s="727"/>
      <c r="K947" s="704"/>
    </row>
    <row r="948" spans="1:11" s="321" customFormat="1" x14ac:dyDescent="0.2">
      <c r="A948" s="319" t="str">
        <f>IF(D948&gt;0,IF(INDEX(A942:A947,MATCH(REPT("z",255),A942:A947))="H","J",IF(INDEX(A942:A947,MATCH(REPT("z",255),A942:A947))="N","P",CHAR(CODE(INDEX(A942:A947,MATCH(REPT("z",255),A942:A947)))+1))),)</f>
        <v>P</v>
      </c>
      <c r="B948" s="322" t="s">
        <v>2629</v>
      </c>
      <c r="C948" s="827">
        <v>1</v>
      </c>
      <c r="D948" s="724" t="s">
        <v>199</v>
      </c>
      <c r="E948" s="667">
        <v>4150.41</v>
      </c>
      <c r="F948" s="667">
        <v>6.6</v>
      </c>
      <c r="G948" s="667">
        <v>453.27</v>
      </c>
      <c r="H948" s="667">
        <v>0</v>
      </c>
      <c r="I948" s="668">
        <f>SUM(E948:H948)</f>
        <v>4610.28</v>
      </c>
      <c r="J948" s="669">
        <f>I948*C948</f>
        <v>4610.28</v>
      </c>
      <c r="K948" s="670"/>
    </row>
    <row r="949" spans="1:11" s="321" customFormat="1" ht="20.25" customHeight="1" x14ac:dyDescent="0.2">
      <c r="A949" s="319"/>
      <c r="B949" s="322"/>
      <c r="C949" s="829"/>
      <c r="D949" s="724"/>
      <c r="E949" s="725"/>
      <c r="F949" s="725"/>
      <c r="G949" s="725"/>
      <c r="H949" s="725"/>
      <c r="I949" s="726"/>
      <c r="J949" s="727"/>
      <c r="K949" s="704"/>
    </row>
    <row r="950" spans="1:11" s="321" customFormat="1" x14ac:dyDescent="0.2">
      <c r="A950" s="319"/>
      <c r="B950" s="322"/>
      <c r="C950" s="829"/>
      <c r="D950" s="724"/>
      <c r="E950" s="725"/>
      <c r="F950" s="725"/>
      <c r="G950" s="725"/>
      <c r="H950" s="725"/>
      <c r="I950" s="726"/>
      <c r="J950" s="727"/>
      <c r="K950" s="704"/>
    </row>
    <row r="951" spans="1:11" s="325" customFormat="1" ht="15.75" thickBot="1" x14ac:dyDescent="0.3">
      <c r="A951" s="324"/>
      <c r="B951" s="80" t="s">
        <v>111</v>
      </c>
      <c r="C951" s="824"/>
      <c r="D951" s="732"/>
      <c r="E951" s="733"/>
      <c r="F951" s="733"/>
      <c r="G951" s="733"/>
      <c r="H951" s="733"/>
      <c r="I951" s="699"/>
      <c r="J951" s="734">
        <f>SUM(J918:J950)</f>
        <v>155109.34</v>
      </c>
      <c r="K951" s="735">
        <v>26</v>
      </c>
    </row>
    <row r="952" spans="1:11" s="321" customFormat="1" ht="15.75" thickTop="1" x14ac:dyDescent="0.2">
      <c r="A952" s="319"/>
      <c r="B952" s="320"/>
      <c r="C952" s="827"/>
      <c r="D952" s="724"/>
      <c r="E952" s="725"/>
      <c r="F952" s="725"/>
      <c r="G952" s="725"/>
      <c r="H952" s="725"/>
      <c r="I952" s="726"/>
      <c r="J952" s="727"/>
      <c r="K952" s="704"/>
    </row>
    <row r="953" spans="1:11" s="331" customFormat="1" ht="15" x14ac:dyDescent="0.2">
      <c r="A953" s="319"/>
      <c r="B953" s="320" t="s">
        <v>2477</v>
      </c>
      <c r="C953" s="827"/>
      <c r="D953" s="724"/>
      <c r="E953" s="725"/>
      <c r="F953" s="725"/>
      <c r="G953" s="725"/>
      <c r="H953" s="725"/>
      <c r="I953" s="726"/>
      <c r="J953" s="727"/>
      <c r="K953" s="670"/>
    </row>
    <row r="954" spans="1:11" s="321" customFormat="1" x14ac:dyDescent="0.2">
      <c r="A954" s="319"/>
      <c r="B954" s="322"/>
      <c r="C954" s="827"/>
      <c r="D954" s="724"/>
      <c r="E954" s="725"/>
      <c r="F954" s="725"/>
      <c r="G954" s="725"/>
      <c r="H954" s="725"/>
      <c r="I954" s="726"/>
      <c r="J954" s="727"/>
      <c r="K954" s="704"/>
    </row>
    <row r="955" spans="1:11" s="321" customFormat="1" ht="28.5" x14ac:dyDescent="0.2">
      <c r="A955" s="319"/>
      <c r="B955" s="81" t="s">
        <v>2615</v>
      </c>
      <c r="C955" s="827"/>
      <c r="D955" s="724"/>
      <c r="E955" s="725"/>
      <c r="F955" s="725"/>
      <c r="G955" s="725"/>
      <c r="H955" s="725"/>
      <c r="I955" s="726"/>
      <c r="J955" s="727"/>
      <c r="K955" s="704"/>
    </row>
    <row r="956" spans="1:11" s="321" customFormat="1" x14ac:dyDescent="0.2">
      <c r="A956" s="319"/>
      <c r="B956" s="322"/>
      <c r="C956" s="827"/>
      <c r="D956" s="724"/>
      <c r="E956" s="725"/>
      <c r="F956" s="725"/>
      <c r="G956" s="725"/>
      <c r="H956" s="725"/>
      <c r="I956" s="726"/>
      <c r="J956" s="727"/>
      <c r="K956" s="704"/>
    </row>
    <row r="957" spans="1:11" s="321" customFormat="1" ht="28.5" x14ac:dyDescent="0.2">
      <c r="A957" s="319" t="s">
        <v>77</v>
      </c>
      <c r="B957" s="322" t="s">
        <v>2630</v>
      </c>
      <c r="C957" s="827">
        <v>3</v>
      </c>
      <c r="D957" s="724" t="s">
        <v>199</v>
      </c>
      <c r="E957" s="667">
        <v>3400.33</v>
      </c>
      <c r="F957" s="667">
        <v>6.6</v>
      </c>
      <c r="G957" s="667">
        <v>352.55</v>
      </c>
      <c r="H957" s="667">
        <v>0</v>
      </c>
      <c r="I957" s="668">
        <f>SUM(E957:H957)</f>
        <v>3759.48</v>
      </c>
      <c r="J957" s="669">
        <f>I957*C957</f>
        <v>11278.44</v>
      </c>
      <c r="K957" s="670"/>
    </row>
    <row r="958" spans="1:11" s="321" customFormat="1" x14ac:dyDescent="0.2">
      <c r="A958" s="319"/>
      <c r="B958" s="333"/>
      <c r="C958" s="827"/>
      <c r="D958" s="724"/>
      <c r="E958" s="725"/>
      <c r="F958" s="725"/>
      <c r="G958" s="725"/>
      <c r="H958" s="725"/>
      <c r="I958" s="726"/>
      <c r="J958" s="727"/>
      <c r="K958" s="704"/>
    </row>
    <row r="959" spans="1:11" s="321" customFormat="1" x14ac:dyDescent="0.2">
      <c r="A959" s="319" t="str">
        <f>IF(D959&gt;0,IF(INDEX(A940:A958,MATCH(REPT("z",255),A940:A958))="H","J",IF(INDEX(A940:A958,MATCH(REPT("z",255),A940:A958))="N","P",CHAR(CODE(INDEX(A940:A958,MATCH(REPT("z",255),A940:A958)))+1))),)</f>
        <v>B</v>
      </c>
      <c r="B959" s="322" t="s">
        <v>2631</v>
      </c>
      <c r="C959" s="827">
        <v>1</v>
      </c>
      <c r="D959" s="724" t="s">
        <v>199</v>
      </c>
      <c r="E959" s="667">
        <v>3462.84</v>
      </c>
      <c r="F959" s="667">
        <v>6.6</v>
      </c>
      <c r="G959" s="667">
        <v>302.18</v>
      </c>
      <c r="H959" s="667">
        <v>0</v>
      </c>
      <c r="I959" s="668">
        <f>SUM(E959:H959)</f>
        <v>3771.62</v>
      </c>
      <c r="J959" s="669">
        <f>I959*C959</f>
        <v>3771.62</v>
      </c>
      <c r="K959" s="670"/>
    </row>
    <row r="960" spans="1:11" s="321" customFormat="1" x14ac:dyDescent="0.2">
      <c r="A960" s="319"/>
      <c r="B960" s="333"/>
      <c r="C960" s="827"/>
      <c r="D960" s="724"/>
      <c r="E960" s="725"/>
      <c r="F960" s="725"/>
      <c r="G960" s="725"/>
      <c r="H960" s="725"/>
      <c r="I960" s="726"/>
      <c r="J960" s="727"/>
      <c r="K960" s="704"/>
    </row>
    <row r="961" spans="1:11" s="321" customFormat="1" x14ac:dyDescent="0.2">
      <c r="A961" s="319" t="str">
        <f>IF(D961&gt;0,IF(INDEX(A942:A960,MATCH(REPT("z",255),A942:A960))="H","J",IF(INDEX(A942:A960,MATCH(REPT("z",255),A942:A960))="N","P",CHAR(CODE(INDEX(A942:A960,MATCH(REPT("z",255),A942:A960)))+1))),)</f>
        <v>C</v>
      </c>
      <c r="B961" s="322" t="s">
        <v>2632</v>
      </c>
      <c r="C961" s="827">
        <v>1</v>
      </c>
      <c r="D961" s="724" t="s">
        <v>199</v>
      </c>
      <c r="E961" s="667">
        <v>3881.74</v>
      </c>
      <c r="F961" s="667">
        <v>6.6</v>
      </c>
      <c r="G961" s="667">
        <v>352.55</v>
      </c>
      <c r="H961" s="667">
        <v>0</v>
      </c>
      <c r="I961" s="668">
        <f>SUM(E961:H961)</f>
        <v>4240.8900000000003</v>
      </c>
      <c r="J961" s="669">
        <f>I961*C961</f>
        <v>4240.8900000000003</v>
      </c>
      <c r="K961" s="670"/>
    </row>
    <row r="962" spans="1:11" s="321" customFormat="1" x14ac:dyDescent="0.2">
      <c r="A962" s="319"/>
      <c r="B962" s="333"/>
      <c r="C962" s="827"/>
      <c r="D962" s="724"/>
      <c r="E962" s="725"/>
      <c r="F962" s="725"/>
      <c r="G962" s="725"/>
      <c r="H962" s="725"/>
      <c r="I962" s="726"/>
      <c r="J962" s="727"/>
      <c r="K962" s="704"/>
    </row>
    <row r="963" spans="1:11" s="321" customFormat="1" x14ac:dyDescent="0.2">
      <c r="A963" s="319" t="str">
        <f>IF(D963&gt;0,IF(INDEX(A944:A962,MATCH(REPT("z",255),A944:A962))="H","J",IF(INDEX(A944:A962,MATCH(REPT("z",255),A944:A962))="N","P",CHAR(CODE(INDEX(A944:A962,MATCH(REPT("z",255),A944:A962)))+1))),)</f>
        <v>D</v>
      </c>
      <c r="B963" s="322" t="s">
        <v>2633</v>
      </c>
      <c r="C963" s="827">
        <v>2</v>
      </c>
      <c r="D963" s="724" t="s">
        <v>199</v>
      </c>
      <c r="E963" s="667">
        <v>3743.92</v>
      </c>
      <c r="F963" s="667">
        <v>6.6</v>
      </c>
      <c r="G963" s="667">
        <v>302.18</v>
      </c>
      <c r="H963" s="667">
        <v>0</v>
      </c>
      <c r="I963" s="668">
        <f>SUM(E963:H963)</f>
        <v>4052.7</v>
      </c>
      <c r="J963" s="669">
        <f>I963*C963</f>
        <v>8105.4</v>
      </c>
      <c r="K963" s="670"/>
    </row>
    <row r="964" spans="1:11" s="321" customFormat="1" x14ac:dyDescent="0.2">
      <c r="A964" s="319"/>
      <c r="B964" s="333"/>
      <c r="C964" s="827"/>
      <c r="D964" s="724"/>
      <c r="E964" s="725"/>
      <c r="F964" s="725"/>
      <c r="G964" s="725"/>
      <c r="H964" s="725"/>
      <c r="I964" s="726"/>
      <c r="J964" s="727"/>
      <c r="K964" s="704"/>
    </row>
    <row r="965" spans="1:11" s="321" customFormat="1" x14ac:dyDescent="0.2">
      <c r="A965" s="319" t="str">
        <f>IF(D965&gt;0,IF(INDEX(A946:A964,MATCH(REPT("z",255),A946:A964))="H","J",IF(INDEX(A946:A964,MATCH(REPT("z",255),A946:A964))="N","P",CHAR(CODE(INDEX(A946:A964,MATCH(REPT("z",255),A946:A964)))+1))),)</f>
        <v>E</v>
      </c>
      <c r="B965" s="322" t="s">
        <v>2634</v>
      </c>
      <c r="C965" s="827">
        <v>1</v>
      </c>
      <c r="D965" s="724" t="s">
        <v>199</v>
      </c>
      <c r="E965" s="667">
        <v>3400.33</v>
      </c>
      <c r="F965" s="667">
        <v>6.6</v>
      </c>
      <c r="G965" s="667">
        <v>352.55</v>
      </c>
      <c r="H965" s="667">
        <v>0</v>
      </c>
      <c r="I965" s="668">
        <f>SUM(E965:H965)</f>
        <v>3759.48</v>
      </c>
      <c r="J965" s="669">
        <f>I965*C965</f>
        <v>3759.48</v>
      </c>
      <c r="K965" s="670"/>
    </row>
    <row r="966" spans="1:11" s="321" customFormat="1" x14ac:dyDescent="0.2">
      <c r="A966" s="319"/>
      <c r="B966" s="333"/>
      <c r="C966" s="827"/>
      <c r="D966" s="724"/>
      <c r="E966" s="725"/>
      <c r="F966" s="725"/>
      <c r="G966" s="725"/>
      <c r="H966" s="725"/>
      <c r="I966" s="726"/>
      <c r="J966" s="727"/>
      <c r="K966" s="704"/>
    </row>
    <row r="967" spans="1:11" s="321" customFormat="1" x14ac:dyDescent="0.2">
      <c r="A967" s="319" t="str">
        <f>IF(D967&gt;0,IF(INDEX(A948:A966,MATCH(REPT("z",255),A948:A966))="H","J",IF(INDEX(A948:A966,MATCH(REPT("z",255),A948:A966))="N","P",CHAR(CODE(INDEX(A948:A966,MATCH(REPT("z",255),A948:A966)))+1))),)</f>
        <v>F</v>
      </c>
      <c r="B967" s="322" t="s">
        <v>2635</v>
      </c>
      <c r="C967" s="827">
        <v>2</v>
      </c>
      <c r="D967" s="724" t="s">
        <v>199</v>
      </c>
      <c r="E967" s="667">
        <v>2787.58</v>
      </c>
      <c r="F967" s="667">
        <v>6.6</v>
      </c>
      <c r="G967" s="667">
        <v>302.18</v>
      </c>
      <c r="H967" s="667">
        <v>0</v>
      </c>
      <c r="I967" s="668">
        <f>SUM(E967:H967)</f>
        <v>3096.36</v>
      </c>
      <c r="J967" s="669">
        <f>I967*C967</f>
        <v>6192.72</v>
      </c>
      <c r="K967" s="670"/>
    </row>
    <row r="968" spans="1:11" s="321" customFormat="1" x14ac:dyDescent="0.2">
      <c r="A968" s="319"/>
      <c r="B968" s="333"/>
      <c r="C968" s="827"/>
      <c r="D968" s="724"/>
      <c r="E968" s="725"/>
      <c r="F968" s="725"/>
      <c r="G968" s="725"/>
      <c r="H968" s="725"/>
      <c r="I968" s="726"/>
      <c r="J968" s="727"/>
      <c r="K968" s="704"/>
    </row>
    <row r="969" spans="1:11" s="321" customFormat="1" x14ac:dyDescent="0.2">
      <c r="A969" s="319" t="str">
        <f>IF(D969&gt;0,IF(INDEX(A959:A968,MATCH(REPT("z",255),A959:A968))="H","J",IF(INDEX(A959:A968,MATCH(REPT("z",255),A959:A968))="N","P",CHAR(CODE(INDEX(A959:A968,MATCH(REPT("z",255),A959:A968)))+1))),)</f>
        <v>G</v>
      </c>
      <c r="B969" s="322" t="s">
        <v>2636</v>
      </c>
      <c r="C969" s="827">
        <v>1</v>
      </c>
      <c r="D969" s="724" t="s">
        <v>199</v>
      </c>
      <c r="E969" s="667">
        <v>3867.92</v>
      </c>
      <c r="F969" s="667">
        <v>6.6</v>
      </c>
      <c r="G969" s="667">
        <v>302.18</v>
      </c>
      <c r="H969" s="667">
        <v>0</v>
      </c>
      <c r="I969" s="668">
        <f>SUM(E969:H969)</f>
        <v>4176.7</v>
      </c>
      <c r="J969" s="669">
        <f>I969*C969</f>
        <v>4176.7</v>
      </c>
      <c r="K969" s="670"/>
    </row>
    <row r="970" spans="1:11" s="321" customFormat="1" x14ac:dyDescent="0.2">
      <c r="A970" s="319"/>
      <c r="B970" s="333"/>
      <c r="C970" s="827"/>
      <c r="D970" s="724"/>
      <c r="E970" s="725"/>
      <c r="F970" s="725"/>
      <c r="G970" s="725"/>
      <c r="H970" s="725"/>
      <c r="I970" s="726"/>
      <c r="J970" s="727"/>
      <c r="K970" s="704"/>
    </row>
    <row r="971" spans="1:11" s="321" customFormat="1" x14ac:dyDescent="0.2">
      <c r="A971" s="319" t="str">
        <f>IF(D971&gt;0,IF(INDEX(A961:A970,MATCH(REPT("z",255),A961:A970))="H","J",IF(INDEX(A961:A970,MATCH(REPT("z",255),A961:A970))="N","P",CHAR(CODE(INDEX(A961:A970,MATCH(REPT("z",255),A961:A970)))+1))),)</f>
        <v>H</v>
      </c>
      <c r="B971" s="322" t="s">
        <v>2637</v>
      </c>
      <c r="C971" s="827">
        <v>1</v>
      </c>
      <c r="D971" s="724" t="s">
        <v>199</v>
      </c>
      <c r="E971" s="667">
        <v>3849.59</v>
      </c>
      <c r="F971" s="667">
        <v>6.6</v>
      </c>
      <c r="G971" s="667">
        <v>302.18</v>
      </c>
      <c r="H971" s="667">
        <v>0</v>
      </c>
      <c r="I971" s="668">
        <f>SUM(E971:H971)</f>
        <v>4158.37</v>
      </c>
      <c r="J971" s="669">
        <f>I971*C971</f>
        <v>4158.37</v>
      </c>
      <c r="K971" s="670"/>
    </row>
    <row r="972" spans="1:11" s="321" customFormat="1" x14ac:dyDescent="0.2">
      <c r="A972" s="319"/>
      <c r="B972" s="333"/>
      <c r="C972" s="827"/>
      <c r="D972" s="724"/>
      <c r="E972" s="725"/>
      <c r="F972" s="725"/>
      <c r="G972" s="725"/>
      <c r="H972" s="725"/>
      <c r="I972" s="726"/>
      <c r="J972" s="727"/>
      <c r="K972" s="704"/>
    </row>
    <row r="973" spans="1:11" s="321" customFormat="1" x14ac:dyDescent="0.2">
      <c r="A973" s="319" t="str">
        <f>IF(D973&gt;0,IF(INDEX(A963:A972,MATCH(REPT("z",255),A963:A972))="H","J",IF(INDEX(A963:A972,MATCH(REPT("z",255),A963:A972))="N","P",CHAR(CODE(INDEX(A963:A972,MATCH(REPT("z",255),A963:A972)))+1))),)</f>
        <v>J</v>
      </c>
      <c r="B973" s="322" t="s">
        <v>2638</v>
      </c>
      <c r="C973" s="827">
        <v>2</v>
      </c>
      <c r="D973" s="724" t="s">
        <v>199</v>
      </c>
      <c r="E973" s="667">
        <v>3383.95</v>
      </c>
      <c r="F973" s="667">
        <v>6.6</v>
      </c>
      <c r="G973" s="667">
        <v>251.82</v>
      </c>
      <c r="H973" s="667">
        <v>0</v>
      </c>
      <c r="I973" s="668">
        <f>SUM(E973:H973)</f>
        <v>3642.37</v>
      </c>
      <c r="J973" s="669">
        <f>I973*C973</f>
        <v>7284.74</v>
      </c>
      <c r="K973" s="670"/>
    </row>
    <row r="974" spans="1:11" s="321" customFormat="1" x14ac:dyDescent="0.2">
      <c r="A974" s="319"/>
      <c r="B974" s="333"/>
      <c r="C974" s="827"/>
      <c r="D974" s="724"/>
      <c r="E974" s="725"/>
      <c r="F974" s="725"/>
      <c r="G974" s="725"/>
      <c r="H974" s="725"/>
      <c r="I974" s="726"/>
      <c r="J974" s="727"/>
      <c r="K974" s="704"/>
    </row>
    <row r="975" spans="1:11" s="321" customFormat="1" x14ac:dyDescent="0.2">
      <c r="A975" s="319" t="str">
        <f>IF(D975&gt;0,IF(INDEX(A965:A974,MATCH(REPT("z",255),A965:A974))="H","J",IF(INDEX(A965:A974,MATCH(REPT("z",255),A965:A974))="N","P",CHAR(CODE(INDEX(A965:A974,MATCH(REPT("z",255),A965:A974)))+1))),)</f>
        <v>K</v>
      </c>
      <c r="B975" s="322" t="s">
        <v>2639</v>
      </c>
      <c r="C975" s="827">
        <v>1</v>
      </c>
      <c r="D975" s="724" t="s">
        <v>199</v>
      </c>
      <c r="E975" s="667">
        <v>3823.12</v>
      </c>
      <c r="F975" s="667">
        <v>6.6</v>
      </c>
      <c r="G975" s="667">
        <v>302.18</v>
      </c>
      <c r="H975" s="667">
        <v>0</v>
      </c>
      <c r="I975" s="668">
        <f>SUM(E975:H975)</f>
        <v>4131.8999999999996</v>
      </c>
      <c r="J975" s="669">
        <f>I975*C975</f>
        <v>4131.8999999999996</v>
      </c>
      <c r="K975" s="670"/>
    </row>
    <row r="976" spans="1:11" s="321" customFormat="1" x14ac:dyDescent="0.2">
      <c r="A976" s="319"/>
      <c r="B976" s="333"/>
      <c r="C976" s="827"/>
      <c r="D976" s="724"/>
      <c r="E976" s="725"/>
      <c r="F976" s="725"/>
      <c r="G976" s="725"/>
      <c r="H976" s="725"/>
      <c r="I976" s="726"/>
      <c r="J976" s="727"/>
      <c r="K976" s="704"/>
    </row>
    <row r="977" spans="1:11" s="321" customFormat="1" x14ac:dyDescent="0.2">
      <c r="A977" s="319" t="str">
        <f>IF(D977&gt;0,IF(INDEX(A967:A976,MATCH(REPT("z",255),A967:A976))="H","J",IF(INDEX(A967:A976,MATCH(REPT("z",255),A967:A976))="N","P",CHAR(CODE(INDEX(A967:A976,MATCH(REPT("z",255),A967:A976)))+1))),)</f>
        <v>L</v>
      </c>
      <c r="B977" s="322" t="s">
        <v>2640</v>
      </c>
      <c r="C977" s="827">
        <v>1</v>
      </c>
      <c r="D977" s="724" t="s">
        <v>199</v>
      </c>
      <c r="E977" s="667">
        <v>4141.67</v>
      </c>
      <c r="F977" s="667">
        <v>6.6</v>
      </c>
      <c r="G977" s="667">
        <v>402.9</v>
      </c>
      <c r="H977" s="667">
        <v>0</v>
      </c>
      <c r="I977" s="668">
        <f>SUM(E977:H977)</f>
        <v>4551.17</v>
      </c>
      <c r="J977" s="669">
        <f>I977*C977</f>
        <v>4551.17</v>
      </c>
      <c r="K977" s="670"/>
    </row>
    <row r="978" spans="1:11" s="321" customFormat="1" x14ac:dyDescent="0.2">
      <c r="A978" s="319"/>
      <c r="B978" s="333"/>
      <c r="C978" s="827"/>
      <c r="D978" s="724"/>
      <c r="E978" s="725"/>
      <c r="F978" s="725"/>
      <c r="G978" s="725"/>
      <c r="H978" s="725"/>
      <c r="I978" s="726"/>
      <c r="J978" s="727"/>
      <c r="K978" s="704"/>
    </row>
    <row r="979" spans="1:11" s="321" customFormat="1" ht="42.75" x14ac:dyDescent="0.2">
      <c r="A979" s="319" t="str">
        <f>IF(D979&gt;0,IF(INDEX(A969:A978,MATCH(REPT("z",255),A969:A978))="H","J",IF(INDEX(A969:A978,MATCH(REPT("z",255),A969:A978))="N","P",CHAR(CODE(INDEX(A969:A978,MATCH(REPT("z",255),A969:A978)))+1))),)</f>
        <v>M</v>
      </c>
      <c r="B979" s="322" t="s">
        <v>2641</v>
      </c>
      <c r="C979" s="827">
        <v>6</v>
      </c>
      <c r="D979" s="724" t="s">
        <v>199</v>
      </c>
      <c r="E979" s="667">
        <v>3365.82</v>
      </c>
      <c r="F979" s="667">
        <v>6.6</v>
      </c>
      <c r="G979" s="667">
        <v>251.82</v>
      </c>
      <c r="H979" s="667">
        <v>0</v>
      </c>
      <c r="I979" s="668">
        <f>SUM(E979:H979)</f>
        <v>3624.24</v>
      </c>
      <c r="J979" s="669">
        <f>I979*C979</f>
        <v>21745.439999999999</v>
      </c>
      <c r="K979" s="670"/>
    </row>
    <row r="980" spans="1:11" s="321" customFormat="1" x14ac:dyDescent="0.2">
      <c r="A980" s="319"/>
      <c r="B980" s="333"/>
      <c r="C980" s="827"/>
      <c r="D980" s="724"/>
      <c r="E980" s="725"/>
      <c r="F980" s="725"/>
      <c r="G980" s="725"/>
      <c r="H980" s="725"/>
      <c r="I980" s="726"/>
      <c r="J980" s="727"/>
      <c r="K980" s="704"/>
    </row>
    <row r="981" spans="1:11" s="321" customFormat="1" x14ac:dyDescent="0.2">
      <c r="A981" s="319" t="str">
        <f>IF(D981&gt;0,IF(INDEX(A971:A980,MATCH(REPT("z",255),A971:A980))="H","J",IF(INDEX(A971:A980,MATCH(REPT("z",255),A971:A980))="N","P",CHAR(CODE(INDEX(A971:A980,MATCH(REPT("z",255),A971:A980)))+1))),)</f>
        <v>N</v>
      </c>
      <c r="B981" s="322" t="s">
        <v>2642</v>
      </c>
      <c r="C981" s="827">
        <v>1</v>
      </c>
      <c r="D981" s="724" t="s">
        <v>199</v>
      </c>
      <c r="E981" s="667">
        <v>3814.78</v>
      </c>
      <c r="F981" s="667">
        <v>6.6</v>
      </c>
      <c r="G981" s="667">
        <v>302.18</v>
      </c>
      <c r="H981" s="667">
        <v>0</v>
      </c>
      <c r="I981" s="668">
        <f>SUM(E981:H981)</f>
        <v>4123.5600000000004</v>
      </c>
      <c r="J981" s="669">
        <f>I981*C981</f>
        <v>4123.5600000000004</v>
      </c>
      <c r="K981" s="670"/>
    </row>
    <row r="982" spans="1:11" s="321" customFormat="1" ht="10.5" customHeight="1" x14ac:dyDescent="0.2">
      <c r="A982" s="319"/>
      <c r="B982" s="322"/>
      <c r="C982" s="829"/>
      <c r="D982" s="724"/>
      <c r="E982" s="725"/>
      <c r="F982" s="725"/>
      <c r="G982" s="725"/>
      <c r="H982" s="725"/>
      <c r="I982" s="726"/>
      <c r="J982" s="727"/>
      <c r="K982" s="704"/>
    </row>
    <row r="983" spans="1:11" s="321" customFormat="1" hidden="1" x14ac:dyDescent="0.2">
      <c r="A983" s="319"/>
      <c r="B983" s="322"/>
      <c r="C983" s="829"/>
      <c r="D983" s="724"/>
      <c r="E983" s="725"/>
      <c r="F983" s="725"/>
      <c r="G983" s="725"/>
      <c r="H983" s="725"/>
      <c r="I983" s="726"/>
      <c r="J983" s="727"/>
      <c r="K983" s="704"/>
    </row>
    <row r="984" spans="1:11" s="321" customFormat="1" ht="15" customHeight="1" x14ac:dyDescent="0.2">
      <c r="A984" s="319"/>
      <c r="B984" s="322"/>
      <c r="C984" s="829"/>
      <c r="D984" s="724"/>
      <c r="E984" s="725"/>
      <c r="F984" s="725"/>
      <c r="G984" s="725"/>
      <c r="H984" s="725"/>
      <c r="I984" s="726"/>
      <c r="J984" s="727"/>
      <c r="K984" s="704"/>
    </row>
    <row r="985" spans="1:11" s="321" customFormat="1" x14ac:dyDescent="0.2">
      <c r="A985" s="319"/>
      <c r="B985" s="322"/>
      <c r="C985" s="829"/>
      <c r="D985" s="724"/>
      <c r="E985" s="725"/>
      <c r="F985" s="725"/>
      <c r="G985" s="725"/>
      <c r="H985" s="725"/>
      <c r="I985" s="726"/>
      <c r="J985" s="727"/>
      <c r="K985" s="704"/>
    </row>
    <row r="986" spans="1:11" s="325" customFormat="1" ht="15.75" thickBot="1" x14ac:dyDescent="0.3">
      <c r="A986" s="324"/>
      <c r="B986" s="80" t="s">
        <v>111</v>
      </c>
      <c r="C986" s="824"/>
      <c r="D986" s="732"/>
      <c r="E986" s="733"/>
      <c r="F986" s="733"/>
      <c r="G986" s="733"/>
      <c r="H986" s="733"/>
      <c r="I986" s="699"/>
      <c r="J986" s="734">
        <f>SUM(J953:J985)</f>
        <v>87520.43</v>
      </c>
      <c r="K986" s="735">
        <v>27</v>
      </c>
    </row>
    <row r="987" spans="1:11" s="321" customFormat="1" ht="15.75" thickTop="1" x14ac:dyDescent="0.2">
      <c r="A987" s="319"/>
      <c r="B987" s="320"/>
      <c r="C987" s="827"/>
      <c r="D987" s="724"/>
      <c r="E987" s="725"/>
      <c r="F987" s="725"/>
      <c r="G987" s="725"/>
      <c r="H987" s="725"/>
      <c r="I987" s="726"/>
      <c r="J987" s="727"/>
      <c r="K987" s="704"/>
    </row>
    <row r="988" spans="1:11" s="331" customFormat="1" ht="15" x14ac:dyDescent="0.2">
      <c r="A988" s="319"/>
      <c r="B988" s="320" t="s">
        <v>2477</v>
      </c>
      <c r="C988" s="827"/>
      <c r="D988" s="724"/>
      <c r="E988" s="725"/>
      <c r="F988" s="725"/>
      <c r="G988" s="725"/>
      <c r="H988" s="725"/>
      <c r="I988" s="726"/>
      <c r="J988" s="727"/>
      <c r="K988" s="670"/>
    </row>
    <row r="989" spans="1:11" s="321" customFormat="1" ht="15" x14ac:dyDescent="0.2">
      <c r="A989" s="319"/>
      <c r="B989" s="320"/>
      <c r="C989" s="827"/>
      <c r="D989" s="724"/>
      <c r="E989" s="725"/>
      <c r="F989" s="725"/>
      <c r="G989" s="725"/>
      <c r="H989" s="725"/>
      <c r="I989" s="726"/>
      <c r="J989" s="727"/>
      <c r="K989" s="704"/>
    </row>
    <row r="990" spans="1:11" s="321" customFormat="1" ht="28.5" x14ac:dyDescent="0.2">
      <c r="A990" s="319"/>
      <c r="B990" s="81" t="s">
        <v>2615</v>
      </c>
      <c r="C990" s="827"/>
      <c r="D990" s="724"/>
      <c r="E990" s="725"/>
      <c r="F990" s="725"/>
      <c r="G990" s="725"/>
      <c r="H990" s="725"/>
      <c r="I990" s="726"/>
      <c r="J990" s="727"/>
      <c r="K990" s="704"/>
    </row>
    <row r="991" spans="1:11" s="321" customFormat="1" x14ac:dyDescent="0.2">
      <c r="A991" s="319"/>
      <c r="B991" s="322"/>
      <c r="C991" s="827"/>
      <c r="D991" s="724"/>
      <c r="E991" s="725"/>
      <c r="F991" s="725"/>
      <c r="G991" s="725"/>
      <c r="H991" s="725"/>
      <c r="I991" s="726"/>
      <c r="J991" s="727"/>
      <c r="K991" s="704"/>
    </row>
    <row r="992" spans="1:11" s="321" customFormat="1" x14ac:dyDescent="0.2">
      <c r="A992" s="319" t="s">
        <v>77</v>
      </c>
      <c r="B992" s="322" t="s">
        <v>2643</v>
      </c>
      <c r="C992" s="827">
        <v>2</v>
      </c>
      <c r="D992" s="724" t="s">
        <v>199</v>
      </c>
      <c r="E992" s="667">
        <v>3394.24</v>
      </c>
      <c r="F992" s="667">
        <v>6.6</v>
      </c>
      <c r="G992" s="667">
        <v>302.18</v>
      </c>
      <c r="H992" s="667">
        <v>0</v>
      </c>
      <c r="I992" s="668">
        <f>SUM(E992:H992)</f>
        <v>3703.02</v>
      </c>
      <c r="J992" s="669">
        <f>I992*C992</f>
        <v>7406.04</v>
      </c>
      <c r="K992" s="670"/>
    </row>
    <row r="993" spans="1:11" s="321" customFormat="1" x14ac:dyDescent="0.2">
      <c r="A993" s="319"/>
      <c r="B993" s="333"/>
      <c r="C993" s="827"/>
      <c r="D993" s="724"/>
      <c r="E993" s="725"/>
      <c r="F993" s="725"/>
      <c r="G993" s="725"/>
      <c r="H993" s="725"/>
      <c r="I993" s="726"/>
      <c r="J993" s="727"/>
      <c r="K993" s="704"/>
    </row>
    <row r="994" spans="1:11" s="321" customFormat="1" x14ac:dyDescent="0.2">
      <c r="A994" s="319" t="str">
        <f>IF(D994&gt;0,IF(INDEX(A991:A993,MATCH(REPT("z",255),A991:A993))="H","J",IF(INDEX(A991:A993,MATCH(REPT("z",255),A991:A993))="N","P",CHAR(CODE(INDEX(A991:A993,MATCH(REPT("z",255),A991:A993)))+1))),)</f>
        <v>B</v>
      </c>
      <c r="B994" s="322" t="s">
        <v>2644</v>
      </c>
      <c r="C994" s="827">
        <v>1</v>
      </c>
      <c r="D994" s="724" t="s">
        <v>199</v>
      </c>
      <c r="E994" s="667">
        <v>5397.06</v>
      </c>
      <c r="F994" s="667">
        <v>6.6</v>
      </c>
      <c r="G994" s="667">
        <v>755.45</v>
      </c>
      <c r="H994" s="667">
        <v>0</v>
      </c>
      <c r="I994" s="668">
        <f>SUM(E994:H994)</f>
        <v>6159.11</v>
      </c>
      <c r="J994" s="669">
        <f>I994*C994</f>
        <v>6159.11</v>
      </c>
      <c r="K994" s="670"/>
    </row>
    <row r="995" spans="1:11" s="321" customFormat="1" x14ac:dyDescent="0.2">
      <c r="A995" s="319"/>
      <c r="B995" s="333"/>
      <c r="C995" s="827"/>
      <c r="D995" s="724"/>
      <c r="E995" s="725"/>
      <c r="F995" s="725"/>
      <c r="G995" s="725"/>
      <c r="H995" s="725"/>
      <c r="I995" s="726"/>
      <c r="J995" s="727"/>
      <c r="K995" s="704"/>
    </row>
    <row r="996" spans="1:11" s="321" customFormat="1" x14ac:dyDescent="0.2">
      <c r="A996" s="319" t="str">
        <f>IF(D996&gt;0,IF(INDEX(A975:A995,MATCH(REPT("z",255),A975:A995))="H","J",IF(INDEX(A975:A995,MATCH(REPT("z",255),A975:A995))="N","P",CHAR(CODE(INDEX(A975:A995,MATCH(REPT("z",255),A975:A995)))+1))),)</f>
        <v>C</v>
      </c>
      <c r="B996" s="322" t="s">
        <v>2645</v>
      </c>
      <c r="C996" s="827">
        <v>1</v>
      </c>
      <c r="D996" s="724" t="s">
        <v>199</v>
      </c>
      <c r="E996" s="667">
        <v>3832.27</v>
      </c>
      <c r="F996" s="667">
        <v>6.6</v>
      </c>
      <c r="G996" s="667">
        <v>352.55</v>
      </c>
      <c r="H996" s="667">
        <v>0</v>
      </c>
      <c r="I996" s="668">
        <f>SUM(E996:H996)</f>
        <v>4191.42</v>
      </c>
      <c r="J996" s="669">
        <f>I996*C996</f>
        <v>4191.42</v>
      </c>
      <c r="K996" s="670"/>
    </row>
    <row r="997" spans="1:11" s="321" customFormat="1" x14ac:dyDescent="0.2">
      <c r="A997" s="319"/>
      <c r="B997" s="333"/>
      <c r="C997" s="827"/>
      <c r="D997" s="724"/>
      <c r="E997" s="725"/>
      <c r="F997" s="725"/>
      <c r="G997" s="725"/>
      <c r="H997" s="725"/>
      <c r="I997" s="726"/>
      <c r="J997" s="727"/>
      <c r="K997" s="704"/>
    </row>
    <row r="998" spans="1:11" s="321" customFormat="1" x14ac:dyDescent="0.2">
      <c r="A998" s="319" t="str">
        <f>IF(D998&gt;0,IF(INDEX(A977:A997,MATCH(REPT("z",255),A977:A997))="H","J",IF(INDEX(A977:A997,MATCH(REPT("z",255),A977:A997))="N","P",CHAR(CODE(INDEX(A977:A997,MATCH(REPT("z",255),A977:A997)))+1))),)</f>
        <v>D</v>
      </c>
      <c r="B998" s="322" t="s">
        <v>2646</v>
      </c>
      <c r="C998" s="827">
        <v>1</v>
      </c>
      <c r="D998" s="724" t="s">
        <v>199</v>
      </c>
      <c r="E998" s="667">
        <v>3805.93</v>
      </c>
      <c r="F998" s="667">
        <v>6.6</v>
      </c>
      <c r="G998" s="667">
        <v>302.18</v>
      </c>
      <c r="H998" s="667">
        <v>0</v>
      </c>
      <c r="I998" s="668">
        <f>SUM(E998:H998)</f>
        <v>4114.71</v>
      </c>
      <c r="J998" s="669">
        <f>I998*C998</f>
        <v>4114.71</v>
      </c>
      <c r="K998" s="670"/>
    </row>
    <row r="999" spans="1:11" s="321" customFormat="1" x14ac:dyDescent="0.2">
      <c r="A999" s="319"/>
      <c r="B999" s="333"/>
      <c r="C999" s="827"/>
      <c r="D999" s="724"/>
      <c r="E999" s="725"/>
      <c r="F999" s="725"/>
      <c r="G999" s="725"/>
      <c r="H999" s="725"/>
      <c r="I999" s="726"/>
      <c r="J999" s="727"/>
      <c r="K999" s="704"/>
    </row>
    <row r="1000" spans="1:11" s="321" customFormat="1" x14ac:dyDescent="0.2">
      <c r="A1000" s="319" t="str">
        <f>IF(D1000&gt;0,IF(INDEX(A979:A999,MATCH(REPT("z",255),A979:A999))="H","J",IF(INDEX(A979:A999,MATCH(REPT("z",255),A979:A999))="N","P",CHAR(CODE(INDEX(A979:A999,MATCH(REPT("z",255),A979:A999)))+1))),)</f>
        <v>E</v>
      </c>
      <c r="B1000" s="322" t="s">
        <v>2647</v>
      </c>
      <c r="C1000" s="827">
        <v>1</v>
      </c>
      <c r="D1000" s="724" t="s">
        <v>199</v>
      </c>
      <c r="E1000" s="667">
        <v>6699.16</v>
      </c>
      <c r="F1000" s="667">
        <v>6.6</v>
      </c>
      <c r="G1000" s="667">
        <v>654.72</v>
      </c>
      <c r="H1000" s="667">
        <v>0</v>
      </c>
      <c r="I1000" s="668">
        <f>SUM(E1000:H1000)</f>
        <v>7360.48</v>
      </c>
      <c r="J1000" s="669">
        <f>I1000*C1000</f>
        <v>7360.48</v>
      </c>
      <c r="K1000" s="670"/>
    </row>
    <row r="1001" spans="1:11" s="321" customFormat="1" x14ac:dyDescent="0.2">
      <c r="A1001" s="319"/>
      <c r="B1001" s="333"/>
      <c r="C1001" s="827"/>
      <c r="D1001" s="724"/>
      <c r="E1001" s="725"/>
      <c r="F1001" s="725"/>
      <c r="G1001" s="725"/>
      <c r="H1001" s="725"/>
      <c r="I1001" s="726"/>
      <c r="J1001" s="727"/>
      <c r="K1001" s="704"/>
    </row>
    <row r="1002" spans="1:11" s="321" customFormat="1" x14ac:dyDescent="0.2">
      <c r="A1002" s="319" t="str">
        <f>IF(D1002&gt;0,IF(INDEX(A981:A1001,MATCH(REPT("z",255),A981:A1001))="H","J",IF(INDEX(A981:A1001,MATCH(REPT("z",255),A981:A1001))="N","P",CHAR(CODE(INDEX(A981:A1001,MATCH(REPT("z",255),A981:A1001)))+1))),)</f>
        <v>F</v>
      </c>
      <c r="B1002" s="322" t="s">
        <v>2648</v>
      </c>
      <c r="C1002" s="827">
        <v>1</v>
      </c>
      <c r="D1002" s="724" t="s">
        <v>199</v>
      </c>
      <c r="E1002" s="667">
        <v>5431.65</v>
      </c>
      <c r="F1002" s="667">
        <v>6.6</v>
      </c>
      <c r="G1002" s="667">
        <v>705.09</v>
      </c>
      <c r="H1002" s="667">
        <v>0</v>
      </c>
      <c r="I1002" s="668">
        <f>SUM(E1002:H1002)</f>
        <v>6143.34</v>
      </c>
      <c r="J1002" s="669">
        <f>I1002*C1002</f>
        <v>6143.34</v>
      </c>
      <c r="K1002" s="670"/>
    </row>
    <row r="1003" spans="1:11" s="321" customFormat="1" x14ac:dyDescent="0.2">
      <c r="A1003" s="319"/>
      <c r="B1003" s="333"/>
      <c r="C1003" s="827"/>
      <c r="D1003" s="724"/>
      <c r="E1003" s="725"/>
      <c r="F1003" s="725"/>
      <c r="G1003" s="725"/>
      <c r="H1003" s="725"/>
      <c r="I1003" s="726"/>
      <c r="J1003" s="727"/>
      <c r="K1003" s="704"/>
    </row>
    <row r="1004" spans="1:11" s="321" customFormat="1" x14ac:dyDescent="0.2">
      <c r="A1004" s="319" t="str">
        <f>IF(D1004&gt;0,IF(INDEX(A992:A1003,MATCH(REPT("z",255),A992:A1003))="H","J",IF(INDEX(A992:A1003,MATCH(REPT("z",255),A992:A1003))="N","P",CHAR(CODE(INDEX(A992:A1003,MATCH(REPT("z",255),A992:A1003)))+1))),)</f>
        <v>G</v>
      </c>
      <c r="B1004" s="322" t="s">
        <v>2649</v>
      </c>
      <c r="C1004" s="827">
        <v>1</v>
      </c>
      <c r="D1004" s="724" t="s">
        <v>199</v>
      </c>
      <c r="E1004" s="667">
        <v>5878.34</v>
      </c>
      <c r="F1004" s="667">
        <v>6.6</v>
      </c>
      <c r="G1004" s="667">
        <v>755.45</v>
      </c>
      <c r="H1004" s="667">
        <v>0</v>
      </c>
      <c r="I1004" s="668">
        <f>SUM(E1004:H1004)</f>
        <v>6640.39</v>
      </c>
      <c r="J1004" s="669">
        <f>I1004*C1004</f>
        <v>6640.39</v>
      </c>
      <c r="K1004" s="670"/>
    </row>
    <row r="1005" spans="1:11" s="321" customFormat="1" x14ac:dyDescent="0.2">
      <c r="A1005" s="319"/>
      <c r="B1005" s="333"/>
      <c r="C1005" s="827"/>
      <c r="D1005" s="724"/>
      <c r="E1005" s="725"/>
      <c r="F1005" s="725"/>
      <c r="G1005" s="725"/>
      <c r="H1005" s="725"/>
      <c r="I1005" s="726"/>
      <c r="J1005" s="727"/>
      <c r="K1005" s="704"/>
    </row>
    <row r="1006" spans="1:11" s="321" customFormat="1" x14ac:dyDescent="0.2">
      <c r="A1006" s="319" t="str">
        <f>IF(D1006&gt;0,IF(INDEX(A994:A1005,MATCH(REPT("z",255),A994:A1005))="H","J",IF(INDEX(A994:A1005,MATCH(REPT("z",255),A994:A1005))="N","P",CHAR(CODE(INDEX(A994:A1005,MATCH(REPT("z",255),A994:A1005)))+1))),)</f>
        <v>H</v>
      </c>
      <c r="B1006" s="322" t="s">
        <v>2650</v>
      </c>
      <c r="C1006" s="827">
        <v>1</v>
      </c>
      <c r="D1006" s="724" t="s">
        <v>199</v>
      </c>
      <c r="E1006" s="667">
        <v>5466.96</v>
      </c>
      <c r="F1006" s="667">
        <v>6.6</v>
      </c>
      <c r="G1006" s="667">
        <v>604.37</v>
      </c>
      <c r="H1006" s="667">
        <v>0</v>
      </c>
      <c r="I1006" s="668">
        <f>SUM(E1006:H1006)</f>
        <v>6077.93</v>
      </c>
      <c r="J1006" s="669">
        <f>I1006*C1006</f>
        <v>6077.93</v>
      </c>
      <c r="K1006" s="670"/>
    </row>
    <row r="1007" spans="1:11" s="321" customFormat="1" x14ac:dyDescent="0.2">
      <c r="A1007" s="319"/>
      <c r="B1007" s="335"/>
      <c r="C1007" s="827"/>
      <c r="D1007" s="724"/>
      <c r="E1007" s="725"/>
      <c r="F1007" s="725"/>
      <c r="G1007" s="725"/>
      <c r="H1007" s="725"/>
      <c r="I1007" s="726"/>
      <c r="J1007" s="727"/>
      <c r="K1007" s="704"/>
    </row>
    <row r="1008" spans="1:11" s="321" customFormat="1" x14ac:dyDescent="0.2">
      <c r="A1008" s="319" t="str">
        <f>IF(D1008&gt;0,IF(INDEX(A996:A1007,MATCH(REPT("z",255),A996:A1007))="H","J",IF(INDEX(A996:A1007,MATCH(REPT("z",255),A996:A1007))="N","P",CHAR(CODE(INDEX(A996:A1007,MATCH(REPT("z",255),A996:A1007)))+1))),)</f>
        <v>J</v>
      </c>
      <c r="B1008" s="322" t="s">
        <v>2651</v>
      </c>
      <c r="C1008" s="827">
        <v>2</v>
      </c>
      <c r="D1008" s="724" t="s">
        <v>199</v>
      </c>
      <c r="E1008" s="667">
        <v>3389.57</v>
      </c>
      <c r="F1008" s="667">
        <v>6.6</v>
      </c>
      <c r="G1008" s="667">
        <v>251.82</v>
      </c>
      <c r="H1008" s="667">
        <v>0</v>
      </c>
      <c r="I1008" s="668">
        <f>SUM(E1008:H1008)</f>
        <v>3647.99</v>
      </c>
      <c r="J1008" s="669">
        <f>I1008*C1008</f>
        <v>7295.98</v>
      </c>
      <c r="K1008" s="670"/>
    </row>
    <row r="1009" spans="1:11" s="321" customFormat="1" x14ac:dyDescent="0.2">
      <c r="A1009" s="319"/>
      <c r="B1009" s="333"/>
      <c r="C1009" s="827"/>
      <c r="D1009" s="724"/>
      <c r="E1009" s="725"/>
      <c r="F1009" s="725"/>
      <c r="G1009" s="725"/>
      <c r="H1009" s="725"/>
      <c r="I1009" s="726"/>
      <c r="J1009" s="727"/>
      <c r="K1009" s="704"/>
    </row>
    <row r="1010" spans="1:11" s="321" customFormat="1" x14ac:dyDescent="0.2">
      <c r="A1010" s="319" t="str">
        <f>IF(D1010&gt;0,IF(INDEX(A998:A1009,MATCH(REPT("z",255),A998:A1009))="H","J",IF(INDEX(A998:A1009,MATCH(REPT("z",255),A998:A1009))="N","P",CHAR(CODE(INDEX(A998:A1009,MATCH(REPT("z",255),A998:A1009)))+1))),)</f>
        <v>K</v>
      </c>
      <c r="B1010" s="322" t="s">
        <v>2652</v>
      </c>
      <c r="C1010" s="827">
        <v>1</v>
      </c>
      <c r="D1010" s="724" t="s">
        <v>199</v>
      </c>
      <c r="E1010" s="667">
        <v>3823.64</v>
      </c>
      <c r="F1010" s="667">
        <v>6.6</v>
      </c>
      <c r="G1010" s="667">
        <v>352.55</v>
      </c>
      <c r="H1010" s="667">
        <v>0</v>
      </c>
      <c r="I1010" s="668">
        <f>SUM(E1010:H1010)</f>
        <v>4182.79</v>
      </c>
      <c r="J1010" s="669">
        <f>I1010*C1010</f>
        <v>4182.79</v>
      </c>
      <c r="K1010" s="670"/>
    </row>
    <row r="1011" spans="1:11" s="321" customFormat="1" x14ac:dyDescent="0.2">
      <c r="A1011" s="319"/>
      <c r="B1011" s="333"/>
      <c r="C1011" s="827"/>
      <c r="D1011" s="724"/>
      <c r="E1011" s="725"/>
      <c r="F1011" s="725"/>
      <c r="G1011" s="725"/>
      <c r="H1011" s="725"/>
      <c r="I1011" s="726"/>
      <c r="J1011" s="727"/>
      <c r="K1011" s="704"/>
    </row>
    <row r="1012" spans="1:11" s="321" customFormat="1" x14ac:dyDescent="0.2">
      <c r="A1012" s="319" t="str">
        <f>IF(D1012&gt;0,IF(INDEX(A1007:A1011,MATCH(REPT("z",255),A1007:A1011))="H","J",IF(INDEX(A1007:A1011,MATCH(REPT("z",255),A1007:A1011))="N","P",CHAR(CODE(INDEX(A1007:A1011,MATCH(REPT("z",255),A1007:A1011)))+1))),)</f>
        <v>L</v>
      </c>
      <c r="B1012" s="322" t="s">
        <v>2653</v>
      </c>
      <c r="C1012" s="827">
        <v>1</v>
      </c>
      <c r="D1012" s="724" t="s">
        <v>199</v>
      </c>
      <c r="E1012" s="667">
        <v>3832.5</v>
      </c>
      <c r="F1012" s="667">
        <v>6.6</v>
      </c>
      <c r="G1012" s="667">
        <v>352.55</v>
      </c>
      <c r="H1012" s="667">
        <v>0</v>
      </c>
      <c r="I1012" s="668">
        <f>SUM(E1012:H1012)</f>
        <v>4191.6499999999996</v>
      </c>
      <c r="J1012" s="669">
        <f>I1012*C1012</f>
        <v>4191.6499999999996</v>
      </c>
      <c r="K1012" s="670"/>
    </row>
    <row r="1013" spans="1:11" s="321" customFormat="1" x14ac:dyDescent="0.2">
      <c r="A1013" s="319"/>
      <c r="B1013" s="333"/>
      <c r="C1013" s="827"/>
      <c r="D1013" s="724"/>
      <c r="E1013" s="725"/>
      <c r="F1013" s="725"/>
      <c r="G1013" s="725"/>
      <c r="H1013" s="725"/>
      <c r="I1013" s="726"/>
      <c r="J1013" s="727"/>
      <c r="K1013" s="704"/>
    </row>
    <row r="1014" spans="1:11" s="321" customFormat="1" x14ac:dyDescent="0.2">
      <c r="A1014" s="319" t="str">
        <f>IF(D1014&gt;0,IF(INDEX(A1009:A1013,MATCH(REPT("z",255),A1009:A1013))="H","J",IF(INDEX(A1009:A1013,MATCH(REPT("z",255),A1009:A1013))="N","P",CHAR(CODE(INDEX(A1009:A1013,MATCH(REPT("z",255),A1009:A1013)))+1))),)</f>
        <v>M</v>
      </c>
      <c r="B1014" s="322" t="s">
        <v>2654</v>
      </c>
      <c r="C1014" s="827">
        <v>2</v>
      </c>
      <c r="D1014" s="724" t="s">
        <v>199</v>
      </c>
      <c r="E1014" s="667">
        <v>3454.71</v>
      </c>
      <c r="F1014" s="667">
        <v>6.6</v>
      </c>
      <c r="G1014" s="667">
        <v>302.18</v>
      </c>
      <c r="H1014" s="667">
        <v>0</v>
      </c>
      <c r="I1014" s="668">
        <f>SUM(E1014:H1014)</f>
        <v>3763.49</v>
      </c>
      <c r="J1014" s="669">
        <f>I1014*C1014</f>
        <v>7526.98</v>
      </c>
      <c r="K1014" s="670"/>
    </row>
    <row r="1015" spans="1:11" s="321" customFormat="1" x14ac:dyDescent="0.2">
      <c r="A1015" s="319"/>
      <c r="B1015" s="335"/>
      <c r="C1015" s="827"/>
      <c r="D1015" s="724"/>
      <c r="E1015" s="725"/>
      <c r="F1015" s="725"/>
      <c r="G1015" s="725"/>
      <c r="H1015" s="725"/>
      <c r="I1015" s="726"/>
      <c r="J1015" s="727"/>
      <c r="K1015" s="704"/>
    </row>
    <row r="1016" spans="1:11" s="321" customFormat="1" x14ac:dyDescent="0.2">
      <c r="A1016" s="319" t="str">
        <f>IF(D1016&gt;0,IF(INDEX(A1004:A1015,MATCH(REPT("z",255),A1004:A1015))="H","J",IF(INDEX(A1004:A1015,MATCH(REPT("z",255),A1004:A1015))="N","P",CHAR(CODE(INDEX(A1004:A1015,MATCH(REPT("z",255),A1004:A1015)))+1))),)</f>
        <v>N</v>
      </c>
      <c r="B1016" s="322" t="s">
        <v>2655</v>
      </c>
      <c r="C1016" s="827">
        <v>1</v>
      </c>
      <c r="D1016" s="724" t="s">
        <v>199</v>
      </c>
      <c r="E1016" s="667">
        <v>5878.34</v>
      </c>
      <c r="F1016" s="667">
        <v>6.6</v>
      </c>
      <c r="G1016" s="667">
        <v>856.18</v>
      </c>
      <c r="H1016" s="667">
        <v>0</v>
      </c>
      <c r="I1016" s="668">
        <f>SUM(E1016:H1016)</f>
        <v>6741.12</v>
      </c>
      <c r="J1016" s="669">
        <f>I1016*C1016</f>
        <v>6741.12</v>
      </c>
      <c r="K1016" s="670"/>
    </row>
    <row r="1017" spans="1:11" s="321" customFormat="1" x14ac:dyDescent="0.2">
      <c r="A1017" s="319"/>
      <c r="B1017" s="322"/>
      <c r="C1017" s="827"/>
      <c r="D1017" s="724"/>
      <c r="E1017" s="725"/>
      <c r="F1017" s="725"/>
      <c r="G1017" s="725"/>
      <c r="H1017" s="725"/>
      <c r="I1017" s="726"/>
      <c r="J1017" s="727"/>
      <c r="K1017" s="704"/>
    </row>
    <row r="1018" spans="1:11" s="321" customFormat="1" x14ac:dyDescent="0.2">
      <c r="A1018" s="319"/>
      <c r="B1018" s="322"/>
      <c r="C1018" s="827"/>
      <c r="D1018" s="724"/>
      <c r="E1018" s="725"/>
      <c r="F1018" s="725"/>
      <c r="G1018" s="725"/>
      <c r="H1018" s="725"/>
      <c r="I1018" s="726"/>
      <c r="J1018" s="727"/>
      <c r="K1018" s="704"/>
    </row>
    <row r="1019" spans="1:11" s="321" customFormat="1" hidden="1" x14ac:dyDescent="0.2">
      <c r="A1019" s="319"/>
      <c r="B1019" s="322"/>
      <c r="C1019" s="827"/>
      <c r="D1019" s="724"/>
      <c r="E1019" s="725"/>
      <c r="F1019" s="725"/>
      <c r="G1019" s="725"/>
      <c r="H1019" s="725"/>
      <c r="I1019" s="726"/>
      <c r="J1019" s="727"/>
      <c r="K1019" s="704"/>
    </row>
    <row r="1020" spans="1:11" s="321" customFormat="1" hidden="1" x14ac:dyDescent="0.2">
      <c r="A1020" s="319"/>
      <c r="B1020" s="322"/>
      <c r="C1020" s="827"/>
      <c r="D1020" s="724"/>
      <c r="E1020" s="725"/>
      <c r="F1020" s="725"/>
      <c r="G1020" s="725"/>
      <c r="H1020" s="725"/>
      <c r="I1020" s="726"/>
      <c r="J1020" s="727"/>
      <c r="K1020" s="704"/>
    </row>
    <row r="1021" spans="1:11" s="321" customFormat="1" ht="33" customHeight="1" x14ac:dyDescent="0.2">
      <c r="A1021" s="319"/>
      <c r="B1021" s="81"/>
      <c r="C1021" s="827"/>
      <c r="D1021" s="724"/>
      <c r="E1021" s="725"/>
      <c r="F1021" s="725"/>
      <c r="G1021" s="725"/>
      <c r="H1021" s="725"/>
      <c r="I1021" s="726"/>
      <c r="J1021" s="727"/>
      <c r="K1021" s="704"/>
    </row>
    <row r="1022" spans="1:11" s="321" customFormat="1" x14ac:dyDescent="0.2">
      <c r="A1022" s="319"/>
      <c r="B1022" s="81"/>
      <c r="C1022" s="829"/>
      <c r="D1022" s="724"/>
      <c r="E1022" s="725"/>
      <c r="F1022" s="725"/>
      <c r="G1022" s="725"/>
      <c r="H1022" s="725"/>
      <c r="I1022" s="726"/>
      <c r="J1022" s="727"/>
      <c r="K1022" s="704"/>
    </row>
    <row r="1023" spans="1:11" s="321" customFormat="1" x14ac:dyDescent="0.2">
      <c r="A1023" s="319"/>
      <c r="B1023" s="81"/>
      <c r="C1023" s="829"/>
      <c r="D1023" s="724"/>
      <c r="E1023" s="725"/>
      <c r="F1023" s="725"/>
      <c r="G1023" s="725"/>
      <c r="H1023" s="725"/>
      <c r="I1023" s="726"/>
      <c r="J1023" s="727"/>
      <c r="K1023" s="704"/>
    </row>
    <row r="1024" spans="1:11" s="325" customFormat="1" ht="15.75" thickBot="1" x14ac:dyDescent="0.3">
      <c r="A1024" s="324"/>
      <c r="B1024" s="80" t="s">
        <v>111</v>
      </c>
      <c r="C1024" s="824"/>
      <c r="D1024" s="732"/>
      <c r="E1024" s="733"/>
      <c r="F1024" s="733"/>
      <c r="G1024" s="733"/>
      <c r="H1024" s="733"/>
      <c r="I1024" s="699"/>
      <c r="J1024" s="734">
        <f>SUM(J991:J1023)</f>
        <v>78031.94</v>
      </c>
      <c r="K1024" s="735">
        <v>28</v>
      </c>
    </row>
    <row r="1025" spans="1:11" s="321" customFormat="1" ht="15.75" thickTop="1" x14ac:dyDescent="0.2">
      <c r="A1025" s="319"/>
      <c r="B1025" s="320"/>
      <c r="C1025" s="827"/>
      <c r="D1025" s="724"/>
      <c r="E1025" s="725"/>
      <c r="F1025" s="725"/>
      <c r="G1025" s="725"/>
      <c r="H1025" s="725"/>
      <c r="I1025" s="726"/>
      <c r="J1025" s="727"/>
      <c r="K1025" s="704"/>
    </row>
    <row r="1026" spans="1:11" s="331" customFormat="1" ht="15" x14ac:dyDescent="0.2">
      <c r="A1026" s="319"/>
      <c r="B1026" s="320" t="s">
        <v>2477</v>
      </c>
      <c r="C1026" s="827"/>
      <c r="D1026" s="724"/>
      <c r="E1026" s="725"/>
      <c r="F1026" s="725"/>
      <c r="G1026" s="725"/>
      <c r="H1026" s="725"/>
      <c r="I1026" s="726"/>
      <c r="J1026" s="727"/>
      <c r="K1026" s="670"/>
    </row>
    <row r="1027" spans="1:11" s="321" customFormat="1" ht="15" x14ac:dyDescent="0.2">
      <c r="A1027" s="319"/>
      <c r="B1027" s="320"/>
      <c r="C1027" s="827"/>
      <c r="D1027" s="724"/>
      <c r="E1027" s="725"/>
      <c r="F1027" s="725"/>
      <c r="G1027" s="725"/>
      <c r="H1027" s="725"/>
      <c r="I1027" s="726"/>
      <c r="J1027" s="727"/>
      <c r="K1027" s="704"/>
    </row>
    <row r="1028" spans="1:11" s="321" customFormat="1" ht="28.5" x14ac:dyDescent="0.2">
      <c r="A1028" s="319"/>
      <c r="B1028" s="81" t="s">
        <v>2615</v>
      </c>
      <c r="C1028" s="827"/>
      <c r="D1028" s="724"/>
      <c r="E1028" s="725"/>
      <c r="F1028" s="725"/>
      <c r="G1028" s="725"/>
      <c r="H1028" s="725"/>
      <c r="I1028" s="726"/>
      <c r="J1028" s="727"/>
      <c r="K1028" s="704"/>
    </row>
    <row r="1029" spans="1:11" s="321" customFormat="1" x14ac:dyDescent="0.2">
      <c r="A1029" s="319"/>
      <c r="B1029" s="81"/>
      <c r="C1029" s="827"/>
      <c r="D1029" s="724"/>
      <c r="E1029" s="725"/>
      <c r="F1029" s="725"/>
      <c r="G1029" s="725"/>
      <c r="H1029" s="725"/>
      <c r="I1029" s="726"/>
      <c r="J1029" s="727"/>
      <c r="K1029" s="704"/>
    </row>
    <row r="1030" spans="1:11" s="321" customFormat="1" x14ac:dyDescent="0.2">
      <c r="A1030" s="319" t="s">
        <v>77</v>
      </c>
      <c r="B1030" s="322" t="s">
        <v>2656</v>
      </c>
      <c r="C1030" s="827">
        <v>1</v>
      </c>
      <c r="D1030" s="724" t="s">
        <v>199</v>
      </c>
      <c r="E1030" s="667">
        <v>3894.49</v>
      </c>
      <c r="F1030" s="667">
        <v>6.6</v>
      </c>
      <c r="G1030" s="667">
        <v>352.55</v>
      </c>
      <c r="H1030" s="667">
        <v>0</v>
      </c>
      <c r="I1030" s="668">
        <f>SUM(E1030:H1030)</f>
        <v>4253.6400000000003</v>
      </c>
      <c r="J1030" s="669">
        <f>I1030*C1030</f>
        <v>4253.6400000000003</v>
      </c>
      <c r="K1030" s="670"/>
    </row>
    <row r="1031" spans="1:11" s="321" customFormat="1" x14ac:dyDescent="0.2">
      <c r="A1031" s="319"/>
      <c r="B1031" s="333"/>
      <c r="C1031" s="827"/>
      <c r="D1031" s="724"/>
      <c r="E1031" s="725"/>
      <c r="F1031" s="725"/>
      <c r="G1031" s="725"/>
      <c r="H1031" s="725"/>
      <c r="I1031" s="726"/>
      <c r="J1031" s="727"/>
      <c r="K1031" s="704"/>
    </row>
    <row r="1032" spans="1:11" s="321" customFormat="1" x14ac:dyDescent="0.2">
      <c r="A1032" s="319" t="str">
        <f>IF(D1032&gt;0,IF(INDEX(A1028:A1031,MATCH(REPT("z",255),A1028:A1031))="H","J",IF(INDEX(A1028:A1031,MATCH(REPT("z",255),A1028:A1031))="N","P",CHAR(CODE(INDEX(A1028:A1031,MATCH(REPT("z",255),A1028:A1031)))+1))),)</f>
        <v>B</v>
      </c>
      <c r="B1032" s="322" t="s">
        <v>2657</v>
      </c>
      <c r="C1032" s="827">
        <v>1</v>
      </c>
      <c r="D1032" s="724" t="s">
        <v>199</v>
      </c>
      <c r="E1032" s="667">
        <v>6840.92</v>
      </c>
      <c r="F1032" s="667">
        <v>6.6</v>
      </c>
      <c r="G1032" s="667">
        <v>956.91</v>
      </c>
      <c r="H1032" s="667">
        <v>0</v>
      </c>
      <c r="I1032" s="668">
        <f>SUM(E1032:H1032)</f>
        <v>7804.43</v>
      </c>
      <c r="J1032" s="669">
        <f>I1032*C1032</f>
        <v>7804.43</v>
      </c>
      <c r="K1032" s="670"/>
    </row>
    <row r="1033" spans="1:11" s="321" customFormat="1" x14ac:dyDescent="0.2">
      <c r="A1033" s="319"/>
      <c r="B1033" s="333"/>
      <c r="C1033" s="827"/>
      <c r="D1033" s="724"/>
      <c r="E1033" s="725"/>
      <c r="F1033" s="725"/>
      <c r="G1033" s="725"/>
      <c r="H1033" s="725"/>
      <c r="I1033" s="726"/>
      <c r="J1033" s="727"/>
      <c r="K1033" s="704"/>
    </row>
    <row r="1034" spans="1:11" s="321" customFormat="1" x14ac:dyDescent="0.2">
      <c r="A1034" s="319" t="str">
        <f>IF(D1034&gt;0,IF(INDEX(A1010:A1033,MATCH(REPT("z",255),A1010:A1033))="H","J",IF(INDEX(A1010:A1033,MATCH(REPT("z",255),A1010:A1033))="N","P",CHAR(CODE(INDEX(A1010:A1033,MATCH(REPT("z",255),A1010:A1033)))+1))),)</f>
        <v>C</v>
      </c>
      <c r="B1034" s="322" t="s">
        <v>2658</v>
      </c>
      <c r="C1034" s="827">
        <v>1</v>
      </c>
      <c r="D1034" s="724" t="s">
        <v>199</v>
      </c>
      <c r="E1034" s="667">
        <v>6654.42</v>
      </c>
      <c r="F1034" s="667">
        <v>6.6</v>
      </c>
      <c r="G1034" s="667">
        <v>302.18</v>
      </c>
      <c r="H1034" s="667">
        <v>0</v>
      </c>
      <c r="I1034" s="668">
        <f>SUM(E1034:H1034)</f>
        <v>6963.2</v>
      </c>
      <c r="J1034" s="669">
        <f>I1034*C1034</f>
        <v>6963.2</v>
      </c>
      <c r="K1034" s="670"/>
    </row>
    <row r="1035" spans="1:11" s="321" customFormat="1" x14ac:dyDescent="0.2">
      <c r="A1035" s="319"/>
      <c r="B1035" s="333"/>
      <c r="C1035" s="827"/>
      <c r="D1035" s="724"/>
      <c r="E1035" s="725"/>
      <c r="F1035" s="725"/>
      <c r="G1035" s="725"/>
      <c r="H1035" s="725"/>
      <c r="I1035" s="726"/>
      <c r="J1035" s="727"/>
      <c r="K1035" s="704"/>
    </row>
    <row r="1036" spans="1:11" s="321" customFormat="1" x14ac:dyDescent="0.2">
      <c r="A1036" s="319" t="str">
        <f>IF(D1036&gt;0,IF(INDEX(A1012:A1035,MATCH(REPT("z",255),A1012:A1035))="H","J",IF(INDEX(A1012:A1035,MATCH(REPT("z",255),A1012:A1035))="N","P",CHAR(CODE(INDEX(A1012:A1035,MATCH(REPT("z",255),A1012:A1035)))+1))),)</f>
        <v>D</v>
      </c>
      <c r="B1036" s="322" t="s">
        <v>2659</v>
      </c>
      <c r="C1036" s="827">
        <v>1</v>
      </c>
      <c r="D1036" s="724" t="s">
        <v>199</v>
      </c>
      <c r="E1036" s="667">
        <v>5744.89</v>
      </c>
      <c r="F1036" s="667">
        <v>6.6</v>
      </c>
      <c r="G1036" s="667">
        <v>654.72</v>
      </c>
      <c r="H1036" s="667">
        <v>0</v>
      </c>
      <c r="I1036" s="668">
        <f>SUM(E1036:H1036)</f>
        <v>6406.21</v>
      </c>
      <c r="J1036" s="669">
        <f>I1036*C1036</f>
        <v>6406.21</v>
      </c>
      <c r="K1036" s="670"/>
    </row>
    <row r="1037" spans="1:11" s="321" customFormat="1" x14ac:dyDescent="0.2">
      <c r="A1037" s="319"/>
      <c r="B1037" s="333"/>
      <c r="C1037" s="827"/>
      <c r="D1037" s="724"/>
      <c r="E1037" s="725"/>
      <c r="F1037" s="725"/>
      <c r="G1037" s="725"/>
      <c r="H1037" s="725"/>
      <c r="I1037" s="726"/>
      <c r="J1037" s="727"/>
      <c r="K1037" s="704"/>
    </row>
    <row r="1038" spans="1:11" s="321" customFormat="1" x14ac:dyDescent="0.2">
      <c r="A1038" s="319" t="str">
        <f>IF(D1038&gt;0,IF(INDEX(A1014:A1037,MATCH(REPT("z",255),A1014:A1037))="H","J",IF(INDEX(A1014:A1037,MATCH(REPT("z",255),A1014:A1037))="N","P",CHAR(CODE(INDEX(A1014:A1037,MATCH(REPT("z",255),A1014:A1037)))+1))),)</f>
        <v>E</v>
      </c>
      <c r="B1038" s="322" t="s">
        <v>2660</v>
      </c>
      <c r="C1038" s="827">
        <v>1</v>
      </c>
      <c r="D1038" s="724" t="s">
        <v>199</v>
      </c>
      <c r="E1038" s="667">
        <v>4289.99</v>
      </c>
      <c r="F1038" s="667">
        <v>6.6</v>
      </c>
      <c r="G1038" s="667">
        <v>956.91</v>
      </c>
      <c r="H1038" s="667">
        <v>0</v>
      </c>
      <c r="I1038" s="668">
        <f>SUM(E1038:H1038)</f>
        <v>5253.5</v>
      </c>
      <c r="J1038" s="669">
        <f>I1038*C1038</f>
        <v>5253.5</v>
      </c>
      <c r="K1038" s="670"/>
    </row>
    <row r="1039" spans="1:11" s="321" customFormat="1" x14ac:dyDescent="0.2">
      <c r="A1039" s="319"/>
      <c r="B1039" s="333"/>
      <c r="C1039" s="827"/>
      <c r="D1039" s="724"/>
      <c r="E1039" s="725"/>
      <c r="F1039" s="725"/>
      <c r="G1039" s="725"/>
      <c r="H1039" s="725"/>
      <c r="I1039" s="726"/>
      <c r="J1039" s="727"/>
      <c r="K1039" s="704"/>
    </row>
    <row r="1040" spans="1:11" s="321" customFormat="1" x14ac:dyDescent="0.2">
      <c r="A1040" s="319" t="str">
        <f>IF(D1040&gt;0,IF(INDEX(A1016:A1039,MATCH(REPT("z",255),A1016:A1039))="H","J",IF(INDEX(A1016:A1039,MATCH(REPT("z",255),A1016:A1039))="N","P",CHAR(CODE(INDEX(A1016:A1039,MATCH(REPT("z",255),A1016:A1039)))+1))),)</f>
        <v>F</v>
      </c>
      <c r="B1040" s="322" t="s">
        <v>2661</v>
      </c>
      <c r="C1040" s="827">
        <v>1</v>
      </c>
      <c r="D1040" s="724" t="s">
        <v>199</v>
      </c>
      <c r="E1040" s="667">
        <v>6100.16</v>
      </c>
      <c r="F1040" s="667">
        <v>6.6</v>
      </c>
      <c r="G1040" s="667">
        <v>856.18</v>
      </c>
      <c r="H1040" s="667">
        <v>0</v>
      </c>
      <c r="I1040" s="668">
        <f>SUM(E1040:H1040)</f>
        <v>6962.94</v>
      </c>
      <c r="J1040" s="669">
        <f>I1040*C1040</f>
        <v>6962.94</v>
      </c>
      <c r="K1040" s="670"/>
    </row>
    <row r="1041" spans="1:11" s="321" customFormat="1" x14ac:dyDescent="0.2">
      <c r="A1041" s="319"/>
      <c r="B1041" s="333"/>
      <c r="C1041" s="827"/>
      <c r="D1041" s="724"/>
      <c r="E1041" s="725"/>
      <c r="F1041" s="725"/>
      <c r="G1041" s="725"/>
      <c r="H1041" s="725"/>
      <c r="I1041" s="726"/>
      <c r="J1041" s="727"/>
      <c r="K1041" s="704"/>
    </row>
    <row r="1042" spans="1:11" s="321" customFormat="1" x14ac:dyDescent="0.2">
      <c r="A1042" s="319" t="str">
        <f>IF(D1042&gt;0,IF(INDEX(A1030:A1041,MATCH(REPT("z",255),A1030:A1041))="H","J",IF(INDEX(A1030:A1041,MATCH(REPT("z",255),A1030:A1041))="N","P",CHAR(CODE(INDEX(A1030:A1041,MATCH(REPT("z",255),A1030:A1041)))+1))),)</f>
        <v>G</v>
      </c>
      <c r="B1042" s="322" t="s">
        <v>2662</v>
      </c>
      <c r="C1042" s="827">
        <v>1</v>
      </c>
      <c r="D1042" s="724" t="s">
        <v>199</v>
      </c>
      <c r="E1042" s="667">
        <v>5648.61</v>
      </c>
      <c r="F1042" s="667">
        <v>6.6</v>
      </c>
      <c r="G1042" s="667">
        <v>604.37</v>
      </c>
      <c r="H1042" s="667">
        <v>0</v>
      </c>
      <c r="I1042" s="668">
        <f>SUM(E1042:H1042)</f>
        <v>6259.58</v>
      </c>
      <c r="J1042" s="669">
        <f>I1042*C1042</f>
        <v>6259.58</v>
      </c>
      <c r="K1042" s="670"/>
    </row>
    <row r="1043" spans="1:11" s="321" customFormat="1" x14ac:dyDescent="0.2">
      <c r="A1043" s="319"/>
      <c r="B1043" s="333"/>
      <c r="C1043" s="827"/>
      <c r="D1043" s="724"/>
      <c r="E1043" s="725"/>
      <c r="F1043" s="725"/>
      <c r="G1043" s="725"/>
      <c r="H1043" s="725"/>
      <c r="I1043" s="726"/>
      <c r="J1043" s="727"/>
      <c r="K1043" s="704"/>
    </row>
    <row r="1044" spans="1:11" s="321" customFormat="1" x14ac:dyDescent="0.2">
      <c r="A1044" s="319" t="str">
        <f>IF(D1044&gt;0,IF(INDEX(A1032:A1043,MATCH(REPT("z",255),A1032:A1043))="H","J",IF(INDEX(A1032:A1043,MATCH(REPT("z",255),A1032:A1043))="N","P",CHAR(CODE(INDEX(A1032:A1043,MATCH(REPT("z",255),A1032:A1043)))+1))),)</f>
        <v>H</v>
      </c>
      <c r="B1044" s="322" t="s">
        <v>2663</v>
      </c>
      <c r="C1044" s="827">
        <v>1</v>
      </c>
      <c r="D1044" s="724" t="s">
        <v>199</v>
      </c>
      <c r="E1044" s="667">
        <v>6063.88</v>
      </c>
      <c r="F1044" s="667">
        <v>6.6</v>
      </c>
      <c r="G1044" s="667">
        <v>654.72</v>
      </c>
      <c r="H1044" s="667">
        <v>0</v>
      </c>
      <c r="I1044" s="668">
        <f>SUM(E1044:H1044)</f>
        <v>6725.2</v>
      </c>
      <c r="J1044" s="669">
        <f>I1044*C1044</f>
        <v>6725.2</v>
      </c>
      <c r="K1044" s="670"/>
    </row>
    <row r="1045" spans="1:11" s="321" customFormat="1" x14ac:dyDescent="0.2">
      <c r="A1045" s="319"/>
      <c r="B1045" s="322"/>
      <c r="C1045" s="827"/>
      <c r="D1045" s="724"/>
      <c r="E1045" s="725"/>
      <c r="F1045" s="725"/>
      <c r="G1045" s="725"/>
      <c r="H1045" s="725"/>
      <c r="I1045" s="726"/>
      <c r="J1045" s="727"/>
      <c r="K1045" s="704"/>
    </row>
    <row r="1046" spans="1:11" s="321" customFormat="1" x14ac:dyDescent="0.2">
      <c r="A1046" s="319"/>
      <c r="B1046" s="322"/>
      <c r="C1046" s="827"/>
      <c r="D1046" s="724"/>
      <c r="E1046" s="725"/>
      <c r="F1046" s="725"/>
      <c r="G1046" s="725"/>
      <c r="H1046" s="725"/>
      <c r="I1046" s="726"/>
      <c r="J1046" s="727"/>
      <c r="K1046" s="704"/>
    </row>
    <row r="1047" spans="1:11" s="321" customFormat="1" x14ac:dyDescent="0.2">
      <c r="A1047" s="319"/>
      <c r="B1047" s="322"/>
      <c r="C1047" s="827"/>
      <c r="D1047" s="724"/>
      <c r="E1047" s="725"/>
      <c r="F1047" s="725"/>
      <c r="G1047" s="725"/>
      <c r="H1047" s="725"/>
      <c r="I1047" s="726"/>
      <c r="J1047" s="727"/>
      <c r="K1047" s="704"/>
    </row>
    <row r="1048" spans="1:11" s="321" customFormat="1" x14ac:dyDescent="0.2">
      <c r="A1048" s="319"/>
      <c r="B1048" s="322"/>
      <c r="C1048" s="827"/>
      <c r="D1048" s="724"/>
      <c r="E1048" s="725"/>
      <c r="F1048" s="725"/>
      <c r="G1048" s="725"/>
      <c r="H1048" s="725"/>
      <c r="I1048" s="726"/>
      <c r="J1048" s="727"/>
      <c r="K1048" s="704"/>
    </row>
    <row r="1049" spans="1:11" s="321" customFormat="1" x14ac:dyDescent="0.2">
      <c r="A1049" s="319"/>
      <c r="B1049" s="322"/>
      <c r="C1049" s="827"/>
      <c r="D1049" s="724"/>
      <c r="E1049" s="725"/>
      <c r="F1049" s="725"/>
      <c r="G1049" s="725"/>
      <c r="H1049" s="725"/>
      <c r="I1049" s="726"/>
      <c r="J1049" s="727"/>
      <c r="K1049" s="704"/>
    </row>
    <row r="1050" spans="1:11" s="321" customFormat="1" ht="29.25" customHeight="1" x14ac:dyDescent="0.2">
      <c r="A1050" s="319"/>
      <c r="B1050" s="322"/>
      <c r="C1050" s="827"/>
      <c r="D1050" s="724"/>
      <c r="E1050" s="725"/>
      <c r="F1050" s="725"/>
      <c r="G1050" s="725"/>
      <c r="H1050" s="725"/>
      <c r="I1050" s="726"/>
      <c r="J1050" s="727"/>
      <c r="K1050" s="704"/>
    </row>
    <row r="1051" spans="1:11" s="321" customFormat="1" x14ac:dyDescent="0.2">
      <c r="A1051" s="319"/>
      <c r="B1051" s="322"/>
      <c r="C1051" s="827"/>
      <c r="D1051" s="724"/>
      <c r="E1051" s="725"/>
      <c r="F1051" s="725"/>
      <c r="G1051" s="725"/>
      <c r="H1051" s="725"/>
      <c r="I1051" s="726"/>
      <c r="J1051" s="727"/>
      <c r="K1051" s="704"/>
    </row>
    <row r="1052" spans="1:11" s="321" customFormat="1" x14ac:dyDescent="0.2">
      <c r="A1052" s="319"/>
      <c r="B1052" s="322"/>
      <c r="C1052" s="827"/>
      <c r="D1052" s="724"/>
      <c r="E1052" s="725"/>
      <c r="F1052" s="725"/>
      <c r="G1052" s="725"/>
      <c r="H1052" s="725"/>
      <c r="I1052" s="726"/>
      <c r="J1052" s="727"/>
      <c r="K1052" s="704"/>
    </row>
    <row r="1053" spans="1:11" s="321" customFormat="1" x14ac:dyDescent="0.2">
      <c r="A1053" s="319"/>
      <c r="B1053" s="322"/>
      <c r="C1053" s="827"/>
      <c r="D1053" s="724"/>
      <c r="E1053" s="725"/>
      <c r="F1053" s="725"/>
      <c r="G1053" s="725"/>
      <c r="H1053" s="725"/>
      <c r="I1053" s="726"/>
      <c r="J1053" s="727"/>
      <c r="K1053" s="704"/>
    </row>
    <row r="1054" spans="1:11" s="321" customFormat="1" x14ac:dyDescent="0.2">
      <c r="A1054" s="319"/>
      <c r="B1054" s="322"/>
      <c r="C1054" s="827"/>
      <c r="D1054" s="724"/>
      <c r="E1054" s="725"/>
      <c r="F1054" s="725"/>
      <c r="G1054" s="725"/>
      <c r="H1054" s="725"/>
      <c r="I1054" s="726"/>
      <c r="J1054" s="727"/>
      <c r="K1054" s="704"/>
    </row>
    <row r="1055" spans="1:11" s="321" customFormat="1" hidden="1" x14ac:dyDescent="0.2">
      <c r="A1055" s="319"/>
      <c r="B1055" s="322"/>
      <c r="C1055" s="827"/>
      <c r="D1055" s="724"/>
      <c r="E1055" s="725"/>
      <c r="F1055" s="725"/>
      <c r="G1055" s="725"/>
      <c r="H1055" s="725"/>
      <c r="I1055" s="726"/>
      <c r="J1055" s="727"/>
      <c r="K1055" s="704"/>
    </row>
    <row r="1056" spans="1:11" s="321" customFormat="1" hidden="1" x14ac:dyDescent="0.2">
      <c r="A1056" s="319"/>
      <c r="B1056" s="322"/>
      <c r="C1056" s="827"/>
      <c r="D1056" s="724"/>
      <c r="E1056" s="725"/>
      <c r="F1056" s="725"/>
      <c r="G1056" s="725"/>
      <c r="H1056" s="725"/>
      <c r="I1056" s="726"/>
      <c r="J1056" s="727"/>
      <c r="K1056" s="704"/>
    </row>
    <row r="1057" spans="1:11" s="321" customFormat="1" x14ac:dyDescent="0.2">
      <c r="A1057" s="319"/>
      <c r="B1057" s="322"/>
      <c r="C1057" s="827"/>
      <c r="D1057" s="724"/>
      <c r="E1057" s="725"/>
      <c r="F1057" s="725"/>
      <c r="G1057" s="725"/>
      <c r="H1057" s="725"/>
      <c r="I1057" s="726"/>
      <c r="J1057" s="727"/>
      <c r="K1057" s="704"/>
    </row>
    <row r="1058" spans="1:11" s="321" customFormat="1" x14ac:dyDescent="0.2">
      <c r="A1058" s="319"/>
      <c r="B1058" s="322"/>
      <c r="C1058" s="827"/>
      <c r="D1058" s="724"/>
      <c r="E1058" s="725"/>
      <c r="F1058" s="725"/>
      <c r="G1058" s="725"/>
      <c r="H1058" s="725"/>
      <c r="I1058" s="726"/>
      <c r="J1058" s="727"/>
      <c r="K1058" s="704"/>
    </row>
    <row r="1059" spans="1:11" s="321" customFormat="1" x14ac:dyDescent="0.2">
      <c r="A1059" s="319"/>
      <c r="B1059" s="322"/>
      <c r="C1059" s="827"/>
      <c r="D1059" s="724"/>
      <c r="E1059" s="725"/>
      <c r="F1059" s="725"/>
      <c r="G1059" s="725"/>
      <c r="H1059" s="725"/>
      <c r="I1059" s="726"/>
      <c r="J1059" s="727"/>
      <c r="K1059" s="704"/>
    </row>
    <row r="1060" spans="1:11" s="321" customFormat="1" ht="15" x14ac:dyDescent="0.25">
      <c r="A1060" s="323"/>
      <c r="B1060" s="81"/>
      <c r="C1060" s="828"/>
      <c r="D1060" s="728"/>
      <c r="E1060" s="729"/>
      <c r="F1060" s="729"/>
      <c r="G1060" s="729"/>
      <c r="H1060" s="729"/>
      <c r="I1060" s="730"/>
      <c r="J1060" s="731"/>
      <c r="K1060" s="704"/>
    </row>
    <row r="1061" spans="1:11" s="321" customFormat="1" x14ac:dyDescent="0.2">
      <c r="A1061" s="319"/>
      <c r="B1061" s="322"/>
      <c r="C1061" s="827"/>
      <c r="D1061" s="724"/>
      <c r="E1061" s="725"/>
      <c r="F1061" s="725"/>
      <c r="G1061" s="725"/>
      <c r="H1061" s="725"/>
      <c r="I1061" s="726"/>
      <c r="J1061" s="727"/>
      <c r="K1061" s="704"/>
    </row>
    <row r="1062" spans="1:11" s="325" customFormat="1" ht="15.75" thickBot="1" x14ac:dyDescent="0.3">
      <c r="A1062" s="324"/>
      <c r="B1062" s="80" t="s">
        <v>111</v>
      </c>
      <c r="C1062" s="824"/>
      <c r="D1062" s="732"/>
      <c r="E1062" s="733"/>
      <c r="F1062" s="733"/>
      <c r="G1062" s="733"/>
      <c r="H1062" s="733"/>
      <c r="I1062" s="699"/>
      <c r="J1062" s="734">
        <f>SUM(J1029:J1061)</f>
        <v>50628.7</v>
      </c>
      <c r="K1062" s="735">
        <v>29</v>
      </c>
    </row>
    <row r="1063" spans="1:11" s="321" customFormat="1" ht="15.75" thickTop="1" x14ac:dyDescent="0.2">
      <c r="A1063" s="319"/>
      <c r="B1063" s="320"/>
      <c r="C1063" s="827"/>
      <c r="D1063" s="724"/>
      <c r="E1063" s="725"/>
      <c r="F1063" s="725"/>
      <c r="G1063" s="725"/>
      <c r="H1063" s="725"/>
      <c r="I1063" s="726"/>
      <c r="J1063" s="727"/>
      <c r="K1063" s="704"/>
    </row>
    <row r="1064" spans="1:11" s="321" customFormat="1" ht="15" x14ac:dyDescent="0.2">
      <c r="A1064" s="319"/>
      <c r="B1064" s="320" t="s">
        <v>2664</v>
      </c>
      <c r="C1064" s="827"/>
      <c r="D1064" s="724"/>
      <c r="E1064" s="725"/>
      <c r="F1064" s="725"/>
      <c r="G1064" s="725"/>
      <c r="H1064" s="725"/>
      <c r="I1064" s="726"/>
      <c r="J1064" s="727"/>
      <c r="K1064" s="704"/>
    </row>
    <row r="1065" spans="1:11" s="321" customFormat="1" ht="15" x14ac:dyDescent="0.2">
      <c r="A1065" s="319"/>
      <c r="B1065" s="336"/>
      <c r="C1065" s="827"/>
      <c r="D1065" s="724"/>
      <c r="E1065" s="725"/>
      <c r="F1065" s="725"/>
      <c r="G1065" s="725"/>
      <c r="H1065" s="725"/>
      <c r="I1065" s="726"/>
      <c r="J1065" s="727"/>
      <c r="K1065" s="704"/>
    </row>
    <row r="1066" spans="1:11" s="321" customFormat="1" x14ac:dyDescent="0.2">
      <c r="A1066" s="319"/>
      <c r="B1066" s="81" t="s">
        <v>2665</v>
      </c>
      <c r="C1066" s="827"/>
      <c r="D1066" s="724"/>
      <c r="E1066" s="725"/>
      <c r="F1066" s="725"/>
      <c r="G1066" s="725"/>
      <c r="H1066" s="725"/>
      <c r="I1066" s="726"/>
      <c r="J1066" s="727"/>
      <c r="K1066" s="704"/>
    </row>
    <row r="1067" spans="1:11" s="321" customFormat="1" ht="15" x14ac:dyDescent="0.2">
      <c r="A1067" s="319"/>
      <c r="B1067" s="336"/>
      <c r="C1067" s="827"/>
      <c r="D1067" s="724"/>
      <c r="E1067" s="725"/>
      <c r="F1067" s="725"/>
      <c r="G1067" s="725"/>
      <c r="H1067" s="725"/>
      <c r="I1067" s="726"/>
      <c r="J1067" s="727"/>
      <c r="K1067" s="704"/>
    </row>
    <row r="1068" spans="1:11" s="321" customFormat="1" ht="28.5" x14ac:dyDescent="0.2">
      <c r="A1068" s="319"/>
      <c r="B1068" s="337" t="s">
        <v>3835</v>
      </c>
      <c r="C1068" s="827"/>
      <c r="D1068" s="724"/>
      <c r="E1068" s="725"/>
      <c r="F1068" s="725"/>
      <c r="G1068" s="725"/>
      <c r="H1068" s="725"/>
      <c r="I1068" s="726"/>
      <c r="J1068" s="727"/>
      <c r="K1068" s="704"/>
    </row>
    <row r="1069" spans="1:11" s="321" customFormat="1" x14ac:dyDescent="0.2">
      <c r="A1069" s="319"/>
      <c r="B1069" s="322"/>
      <c r="C1069" s="827"/>
      <c r="D1069" s="724"/>
      <c r="E1069" s="725"/>
      <c r="F1069" s="725"/>
      <c r="G1069" s="725"/>
      <c r="H1069" s="725"/>
      <c r="I1069" s="726"/>
      <c r="J1069" s="727"/>
      <c r="K1069" s="704"/>
    </row>
    <row r="1070" spans="1:11" s="321" customFormat="1" x14ac:dyDescent="0.2">
      <c r="A1070" s="319" t="s">
        <v>77</v>
      </c>
      <c r="B1070" s="322" t="s">
        <v>2666</v>
      </c>
      <c r="C1070" s="827">
        <v>1</v>
      </c>
      <c r="D1070" s="724" t="s">
        <v>199</v>
      </c>
      <c r="E1070" s="667">
        <v>117198.57</v>
      </c>
      <c r="F1070" s="667">
        <v>13.22</v>
      </c>
      <c r="G1070" s="667">
        <v>4532.72</v>
      </c>
      <c r="H1070" s="667">
        <v>0</v>
      </c>
      <c r="I1070" s="668">
        <f>SUM(E1070:H1070)</f>
        <v>121744.51</v>
      </c>
      <c r="J1070" s="669">
        <f>I1070*C1070</f>
        <v>121744.51</v>
      </c>
      <c r="K1070" s="670"/>
    </row>
    <row r="1071" spans="1:11" s="321" customFormat="1" x14ac:dyDescent="0.2">
      <c r="A1071" s="319"/>
      <c r="B1071" s="333"/>
      <c r="C1071" s="827"/>
      <c r="D1071" s="724"/>
      <c r="E1071" s="725"/>
      <c r="F1071" s="725"/>
      <c r="G1071" s="725"/>
      <c r="H1071" s="725"/>
      <c r="I1071" s="726"/>
      <c r="J1071" s="727"/>
      <c r="K1071" s="704"/>
    </row>
    <row r="1072" spans="1:11" s="321" customFormat="1" x14ac:dyDescent="0.2">
      <c r="A1072" s="319" t="str">
        <f>IF(D1072&gt;0,IF(INDEX(A1060:A1071,MATCH(REPT("z",255),A1060:A1071))="H","J",IF(INDEX(A1060:A1071,MATCH(REPT("z",255),A1060:A1071))="N","P",CHAR(CODE(INDEX(A1060:A1071,MATCH(REPT("z",255),A1060:A1071)))+1))),)</f>
        <v>B</v>
      </c>
      <c r="B1072" s="322" t="s">
        <v>2667</v>
      </c>
      <c r="C1072" s="827">
        <v>1</v>
      </c>
      <c r="D1072" s="724" t="s">
        <v>199</v>
      </c>
      <c r="E1072" s="667">
        <v>128817.62</v>
      </c>
      <c r="F1072" s="667">
        <v>13.22</v>
      </c>
      <c r="G1072" s="667">
        <v>4532.72</v>
      </c>
      <c r="H1072" s="667">
        <v>0</v>
      </c>
      <c r="I1072" s="668">
        <f>SUM(E1072:H1072)</f>
        <v>133363.56</v>
      </c>
      <c r="J1072" s="669">
        <f>I1072*C1072</f>
        <v>133363.56</v>
      </c>
      <c r="K1072" s="670"/>
    </row>
    <row r="1073" spans="1:11" s="321" customFormat="1" x14ac:dyDescent="0.2">
      <c r="A1073" s="319"/>
      <c r="B1073" s="322"/>
      <c r="C1073" s="827"/>
      <c r="D1073" s="724"/>
      <c r="E1073" s="725"/>
      <c r="F1073" s="725"/>
      <c r="G1073" s="725"/>
      <c r="H1073" s="725"/>
      <c r="I1073" s="726"/>
      <c r="J1073" s="727"/>
      <c r="K1073" s="704"/>
    </row>
    <row r="1074" spans="1:11" s="321" customFormat="1" x14ac:dyDescent="0.2">
      <c r="A1074" s="319"/>
      <c r="B1074" s="81" t="s">
        <v>2668</v>
      </c>
      <c r="C1074" s="827"/>
      <c r="D1074" s="724"/>
      <c r="E1074" s="725"/>
      <c r="F1074" s="725"/>
      <c r="G1074" s="725"/>
      <c r="H1074" s="725"/>
      <c r="I1074" s="726"/>
      <c r="J1074" s="727"/>
      <c r="K1074" s="704"/>
    </row>
    <row r="1075" spans="1:11" s="321" customFormat="1" x14ac:dyDescent="0.2">
      <c r="A1075" s="319"/>
      <c r="B1075" s="329"/>
      <c r="C1075" s="827"/>
      <c r="D1075" s="724"/>
      <c r="E1075" s="725"/>
      <c r="F1075" s="725"/>
      <c r="G1075" s="725"/>
      <c r="H1075" s="725"/>
      <c r="I1075" s="726"/>
      <c r="J1075" s="727"/>
      <c r="K1075" s="704"/>
    </row>
    <row r="1076" spans="1:11" s="321" customFormat="1" ht="28.5" x14ac:dyDescent="0.2">
      <c r="A1076" s="319"/>
      <c r="B1076" s="326" t="s">
        <v>3834</v>
      </c>
      <c r="C1076" s="827"/>
      <c r="D1076" s="724"/>
      <c r="E1076" s="725"/>
      <c r="F1076" s="725"/>
      <c r="G1076" s="725"/>
      <c r="H1076" s="725"/>
      <c r="I1076" s="726"/>
      <c r="J1076" s="727"/>
      <c r="K1076" s="704"/>
    </row>
    <row r="1077" spans="1:11" s="321" customFormat="1" x14ac:dyDescent="0.2">
      <c r="A1077" s="319"/>
      <c r="B1077" s="322"/>
      <c r="C1077" s="827"/>
      <c r="D1077" s="724"/>
      <c r="E1077" s="725"/>
      <c r="F1077" s="725"/>
      <c r="G1077" s="725"/>
      <c r="H1077" s="725"/>
      <c r="I1077" s="726"/>
      <c r="J1077" s="727"/>
      <c r="K1077" s="704"/>
    </row>
    <row r="1078" spans="1:11" s="321" customFormat="1" x14ac:dyDescent="0.2">
      <c r="A1078" s="319" t="str">
        <f>IF(D1078&gt;0,IF(INDEX(A1066:A1077,MATCH(REPT("z",255),A1066:A1077))="H","J",IF(INDEX(A1066:A1077,MATCH(REPT("z",255),A1066:A1077))="N","P",CHAR(CODE(INDEX(A1066:A1077,MATCH(REPT("z",255),A1066:A1077)))+1))),)</f>
        <v>C</v>
      </c>
      <c r="B1078" s="322" t="s">
        <v>2669</v>
      </c>
      <c r="C1078" s="827">
        <v>2</v>
      </c>
      <c r="D1078" s="724" t="s">
        <v>199</v>
      </c>
      <c r="E1078" s="667">
        <v>25224.12</v>
      </c>
      <c r="F1078" s="667">
        <v>13.22</v>
      </c>
      <c r="G1078" s="667">
        <v>3626.18</v>
      </c>
      <c r="H1078" s="667">
        <v>0</v>
      </c>
      <c r="I1078" s="668">
        <f>SUM(E1078:H1078)</f>
        <v>28863.52</v>
      </c>
      <c r="J1078" s="669">
        <f>I1078*C1078</f>
        <v>57727.040000000001</v>
      </c>
      <c r="K1078" s="670"/>
    </row>
    <row r="1079" spans="1:11" s="321" customFormat="1" x14ac:dyDescent="0.2">
      <c r="A1079" s="319"/>
      <c r="B1079" s="333"/>
      <c r="C1079" s="827"/>
      <c r="D1079" s="724"/>
      <c r="E1079" s="725"/>
      <c r="F1079" s="725"/>
      <c r="G1079" s="725"/>
      <c r="H1079" s="725"/>
      <c r="I1079" s="726"/>
      <c r="J1079" s="727"/>
      <c r="K1079" s="704"/>
    </row>
    <row r="1080" spans="1:11" s="321" customFormat="1" x14ac:dyDescent="0.2">
      <c r="A1080" s="319" t="str">
        <f>IF(D1080&gt;0,IF(INDEX(A1068:A1079,MATCH(REPT("z",255),A1068:A1079))="H","J",IF(INDEX(A1068:A1079,MATCH(REPT("z",255),A1068:A1079))="N","P",CHAR(CODE(INDEX(A1068:A1079,MATCH(REPT("z",255),A1068:A1079)))+1))),)</f>
        <v>D</v>
      </c>
      <c r="B1080" s="322" t="s">
        <v>2670</v>
      </c>
      <c r="C1080" s="827">
        <v>1</v>
      </c>
      <c r="D1080" s="724" t="s">
        <v>199</v>
      </c>
      <c r="E1080" s="667">
        <v>38680.33</v>
      </c>
      <c r="F1080" s="667">
        <v>13.22</v>
      </c>
      <c r="G1080" s="667">
        <v>4532.72</v>
      </c>
      <c r="H1080" s="667">
        <v>0</v>
      </c>
      <c r="I1080" s="668">
        <f>SUM(E1080:H1080)</f>
        <v>43226.27</v>
      </c>
      <c r="J1080" s="669">
        <f>I1080*C1080</f>
        <v>43226.27</v>
      </c>
      <c r="K1080" s="670"/>
    </row>
    <row r="1081" spans="1:11" s="321" customFormat="1" x14ac:dyDescent="0.2">
      <c r="A1081" s="319"/>
      <c r="B1081" s="333"/>
      <c r="C1081" s="827"/>
      <c r="D1081" s="724"/>
      <c r="E1081" s="725"/>
      <c r="F1081" s="725"/>
      <c r="G1081" s="725"/>
      <c r="H1081" s="725"/>
      <c r="I1081" s="726"/>
      <c r="J1081" s="727"/>
      <c r="K1081" s="704"/>
    </row>
    <row r="1082" spans="1:11" s="321" customFormat="1" x14ac:dyDescent="0.2">
      <c r="A1082" s="319" t="str">
        <f>IF(D1082&gt;0,IF(INDEX(A1070:A1081,MATCH(REPT("z",255),A1070:A1081))="H","J",IF(INDEX(A1070:A1081,MATCH(REPT("z",255),A1070:A1081))="N","P",CHAR(CODE(INDEX(A1070:A1081,MATCH(REPT("z",255),A1070:A1081)))+1))),)</f>
        <v>E</v>
      </c>
      <c r="B1082" s="322" t="s">
        <v>2671</v>
      </c>
      <c r="C1082" s="827">
        <v>1</v>
      </c>
      <c r="D1082" s="724" t="s">
        <v>199</v>
      </c>
      <c r="E1082" s="667">
        <v>42790.48</v>
      </c>
      <c r="F1082" s="667">
        <v>13.22</v>
      </c>
      <c r="G1082" s="667">
        <v>4532.72</v>
      </c>
      <c r="H1082" s="667">
        <v>0</v>
      </c>
      <c r="I1082" s="668">
        <f>SUM(E1082:H1082)</f>
        <v>47336.42</v>
      </c>
      <c r="J1082" s="669">
        <f>I1082*C1082</f>
        <v>47336.42</v>
      </c>
      <c r="K1082" s="670"/>
    </row>
    <row r="1083" spans="1:11" s="321" customFormat="1" x14ac:dyDescent="0.2">
      <c r="A1083" s="319"/>
      <c r="B1083" s="333"/>
      <c r="C1083" s="827"/>
      <c r="D1083" s="724"/>
      <c r="E1083" s="725"/>
      <c r="F1083" s="725"/>
      <c r="G1083" s="725"/>
      <c r="H1083" s="725"/>
      <c r="I1083" s="726"/>
      <c r="J1083" s="727"/>
      <c r="K1083" s="704"/>
    </row>
    <row r="1084" spans="1:11" s="321" customFormat="1" x14ac:dyDescent="0.2">
      <c r="A1084" s="319" t="str">
        <f>IF(D1084&gt;0,IF(INDEX(A1072:A1083,MATCH(REPT("z",255),A1072:A1083))="H","J",IF(INDEX(A1072:A1083,MATCH(REPT("z",255),A1072:A1083))="N","P",CHAR(CODE(INDEX(A1072:A1083,MATCH(REPT("z",255),A1072:A1083)))+1))),)</f>
        <v>F</v>
      </c>
      <c r="B1084" s="322" t="s">
        <v>2672</v>
      </c>
      <c r="C1084" s="827">
        <v>1</v>
      </c>
      <c r="D1084" s="724" t="s">
        <v>199</v>
      </c>
      <c r="E1084" s="667">
        <v>29091.8</v>
      </c>
      <c r="F1084" s="667">
        <v>13.22</v>
      </c>
      <c r="G1084" s="667">
        <v>4532.72</v>
      </c>
      <c r="H1084" s="667">
        <v>0</v>
      </c>
      <c r="I1084" s="668">
        <f>SUM(E1084:H1084)</f>
        <v>33637.74</v>
      </c>
      <c r="J1084" s="669">
        <f>I1084*C1084</f>
        <v>33637.74</v>
      </c>
      <c r="K1084" s="670"/>
    </row>
    <row r="1085" spans="1:11" s="321" customFormat="1" x14ac:dyDescent="0.2">
      <c r="A1085" s="319"/>
      <c r="B1085" s="333"/>
      <c r="C1085" s="827"/>
      <c r="D1085" s="724"/>
      <c r="E1085" s="725"/>
      <c r="F1085" s="725"/>
      <c r="G1085" s="725"/>
      <c r="H1085" s="725"/>
      <c r="I1085" s="726"/>
      <c r="J1085" s="727"/>
      <c r="K1085" s="704"/>
    </row>
    <row r="1086" spans="1:11" s="321" customFormat="1" x14ac:dyDescent="0.2">
      <c r="A1086" s="319" t="str">
        <f>IF(D1086&gt;0,IF(INDEX(A1074:A1085,MATCH(REPT("z",255),A1074:A1085))="H","J",IF(INDEX(A1074:A1085,MATCH(REPT("z",255),A1074:A1085))="N","P",CHAR(CODE(INDEX(A1074:A1085,MATCH(REPT("z",255),A1074:A1085)))+1))),)</f>
        <v>G</v>
      </c>
      <c r="B1086" s="322" t="s">
        <v>2673</v>
      </c>
      <c r="C1086" s="827">
        <v>1</v>
      </c>
      <c r="D1086" s="724" t="s">
        <v>199</v>
      </c>
      <c r="E1086" s="667">
        <v>45368.68</v>
      </c>
      <c r="F1086" s="667">
        <v>13.22</v>
      </c>
      <c r="G1086" s="667">
        <v>4532.72</v>
      </c>
      <c r="H1086" s="667">
        <v>0</v>
      </c>
      <c r="I1086" s="668">
        <f>SUM(E1086:H1086)</f>
        <v>49914.62</v>
      </c>
      <c r="J1086" s="669">
        <f>I1086*C1086</f>
        <v>49914.62</v>
      </c>
      <c r="K1086" s="670"/>
    </row>
    <row r="1087" spans="1:11" s="321" customFormat="1" x14ac:dyDescent="0.2">
      <c r="A1087" s="319"/>
      <c r="B1087" s="333"/>
      <c r="C1087" s="827"/>
      <c r="D1087" s="724"/>
      <c r="E1087" s="725"/>
      <c r="F1087" s="725"/>
      <c r="G1087" s="725"/>
      <c r="H1087" s="725"/>
      <c r="I1087" s="726"/>
      <c r="J1087" s="727"/>
      <c r="K1087" s="704"/>
    </row>
    <row r="1088" spans="1:11" s="321" customFormat="1" x14ac:dyDescent="0.2">
      <c r="A1088" s="319" t="str">
        <f>IF(D1088&gt;0,IF(INDEX(A1076:A1087,MATCH(REPT("z",255),A1076:A1087))="H","J",IF(INDEX(A1076:A1087,MATCH(REPT("z",255),A1076:A1087))="N","P",CHAR(CODE(INDEX(A1076:A1087,MATCH(REPT("z",255),A1076:A1087)))+1))),)</f>
        <v>H</v>
      </c>
      <c r="B1088" s="322" t="s">
        <v>2674</v>
      </c>
      <c r="C1088" s="827">
        <v>1</v>
      </c>
      <c r="D1088" s="724" t="s">
        <v>199</v>
      </c>
      <c r="E1088" s="667">
        <v>54731.65</v>
      </c>
      <c r="F1088" s="667">
        <v>13.22</v>
      </c>
      <c r="G1088" s="667">
        <v>6799.08</v>
      </c>
      <c r="H1088" s="667">
        <v>0</v>
      </c>
      <c r="I1088" s="668">
        <f>SUM(E1088:H1088)</f>
        <v>61543.95</v>
      </c>
      <c r="J1088" s="669">
        <f>I1088*C1088</f>
        <v>61543.95</v>
      </c>
      <c r="K1088" s="670"/>
    </row>
    <row r="1089" spans="1:11" s="321" customFormat="1" x14ac:dyDescent="0.2">
      <c r="A1089" s="319"/>
      <c r="B1089" s="333"/>
      <c r="C1089" s="827"/>
      <c r="D1089" s="724"/>
      <c r="E1089" s="725"/>
      <c r="F1089" s="725"/>
      <c r="G1089" s="725"/>
      <c r="H1089" s="725"/>
      <c r="I1089" s="726"/>
      <c r="J1089" s="727"/>
      <c r="K1089" s="704"/>
    </row>
    <row r="1090" spans="1:11" s="321" customFormat="1" x14ac:dyDescent="0.2">
      <c r="A1090" s="319" t="str">
        <f>IF(D1090&gt;0,IF(INDEX(A1078:A1089,MATCH(REPT("z",255),A1078:A1089))="H","J",IF(INDEX(A1078:A1089,MATCH(REPT("z",255),A1078:A1089))="N","P",CHAR(CODE(INDEX(A1078:A1089,MATCH(REPT("z",255),A1078:A1089)))+1))),)</f>
        <v>J</v>
      </c>
      <c r="B1090" s="322" t="s">
        <v>2675</v>
      </c>
      <c r="C1090" s="827">
        <v>1</v>
      </c>
      <c r="D1090" s="724" t="s">
        <v>199</v>
      </c>
      <c r="E1090" s="667">
        <v>56855.42</v>
      </c>
      <c r="F1090" s="667">
        <v>13.22</v>
      </c>
      <c r="G1090" s="667">
        <v>6799.08</v>
      </c>
      <c r="H1090" s="667">
        <v>0</v>
      </c>
      <c r="I1090" s="668">
        <f>SUM(E1090:H1090)</f>
        <v>63667.72</v>
      </c>
      <c r="J1090" s="669">
        <f>I1090*C1090</f>
        <v>63667.72</v>
      </c>
      <c r="K1090" s="670"/>
    </row>
    <row r="1091" spans="1:11" s="321" customFormat="1" x14ac:dyDescent="0.2">
      <c r="A1091" s="319"/>
      <c r="B1091" s="333"/>
      <c r="C1091" s="827"/>
      <c r="D1091" s="724"/>
      <c r="E1091" s="725"/>
      <c r="F1091" s="725"/>
      <c r="G1091" s="725"/>
      <c r="H1091" s="725"/>
      <c r="I1091" s="726"/>
      <c r="J1091" s="727"/>
      <c r="K1091" s="704"/>
    </row>
    <row r="1092" spans="1:11" s="321" customFormat="1" x14ac:dyDescent="0.2">
      <c r="A1092" s="319" t="str">
        <f>IF(D1092&gt;0,IF(INDEX(A1080:A1091,MATCH(REPT("z",255),A1080:A1091))="H","J",IF(INDEX(A1080:A1091,MATCH(REPT("z",255),A1080:A1091))="N","P",CHAR(CODE(INDEX(A1080:A1091,MATCH(REPT("z",255),A1080:A1091)))+1))),)</f>
        <v>K</v>
      </c>
      <c r="B1092" s="322" t="s">
        <v>2676</v>
      </c>
      <c r="C1092" s="827">
        <v>2</v>
      </c>
      <c r="D1092" s="724" t="s">
        <v>199</v>
      </c>
      <c r="E1092" s="667">
        <v>55356.62</v>
      </c>
      <c r="F1092" s="667">
        <v>13.22</v>
      </c>
      <c r="G1092" s="667">
        <v>6799.08</v>
      </c>
      <c r="H1092" s="667">
        <v>0</v>
      </c>
      <c r="I1092" s="668">
        <f>SUM(E1092:H1092)</f>
        <v>62168.92</v>
      </c>
      <c r="J1092" s="669">
        <f>I1092*C1092</f>
        <v>124337.84</v>
      </c>
      <c r="K1092" s="670"/>
    </row>
    <row r="1093" spans="1:11" s="321" customFormat="1" x14ac:dyDescent="0.2">
      <c r="A1093" s="319"/>
      <c r="B1093" s="333"/>
      <c r="C1093" s="827"/>
      <c r="D1093" s="724"/>
      <c r="E1093" s="725"/>
      <c r="F1093" s="725"/>
      <c r="G1093" s="725"/>
      <c r="H1093" s="725"/>
      <c r="I1093" s="726"/>
      <c r="J1093" s="727"/>
      <c r="K1093" s="704"/>
    </row>
    <row r="1094" spans="1:11" s="321" customFormat="1" x14ac:dyDescent="0.2">
      <c r="A1094" s="319" t="str">
        <f>IF(D1094&gt;0,IF(INDEX(A1082:A1093,MATCH(REPT("z",255),A1082:A1093))="H","J",IF(INDEX(A1082:A1093,MATCH(REPT("z",255),A1082:A1093))="N","P",CHAR(CODE(INDEX(A1082:A1093,MATCH(REPT("z",255),A1082:A1093)))+1))),)</f>
        <v>L</v>
      </c>
      <c r="B1094" s="322" t="s">
        <v>2677</v>
      </c>
      <c r="C1094" s="827">
        <v>1</v>
      </c>
      <c r="D1094" s="724" t="s">
        <v>199</v>
      </c>
      <c r="E1094" s="667">
        <v>48498.22</v>
      </c>
      <c r="F1094" s="667">
        <v>13.22</v>
      </c>
      <c r="G1094" s="667">
        <v>4532.72</v>
      </c>
      <c r="H1094" s="667">
        <v>0</v>
      </c>
      <c r="I1094" s="668">
        <f>SUM(E1094:H1094)</f>
        <v>53044.160000000003</v>
      </c>
      <c r="J1094" s="669">
        <f>I1094*C1094</f>
        <v>53044.160000000003</v>
      </c>
      <c r="K1094" s="670"/>
    </row>
    <row r="1095" spans="1:11" s="321" customFormat="1" hidden="1" x14ac:dyDescent="0.2">
      <c r="A1095" s="319"/>
      <c r="B1095" s="322"/>
      <c r="C1095" s="827"/>
      <c r="D1095" s="724"/>
      <c r="E1095" s="725"/>
      <c r="F1095" s="725"/>
      <c r="G1095" s="725"/>
      <c r="H1095" s="725"/>
      <c r="I1095" s="726"/>
      <c r="J1095" s="727"/>
      <c r="K1095" s="704"/>
    </row>
    <row r="1096" spans="1:11" s="321" customFormat="1" hidden="1" x14ac:dyDescent="0.2">
      <c r="A1096" s="319"/>
      <c r="B1096" s="322"/>
      <c r="C1096" s="827"/>
      <c r="D1096" s="724"/>
      <c r="E1096" s="725"/>
      <c r="F1096" s="725"/>
      <c r="G1096" s="725"/>
      <c r="H1096" s="725"/>
      <c r="I1096" s="726"/>
      <c r="J1096" s="727"/>
      <c r="K1096" s="704"/>
    </row>
    <row r="1097" spans="1:11" s="321" customFormat="1" ht="25.5" customHeight="1" x14ac:dyDescent="0.2">
      <c r="A1097" s="319"/>
      <c r="B1097" s="322"/>
      <c r="C1097" s="827"/>
      <c r="D1097" s="724"/>
      <c r="E1097" s="725"/>
      <c r="F1097" s="725"/>
      <c r="G1097" s="725"/>
      <c r="H1097" s="725"/>
      <c r="I1097" s="726"/>
      <c r="J1097" s="727"/>
      <c r="K1097" s="704"/>
    </row>
    <row r="1098" spans="1:11" s="321" customFormat="1" x14ac:dyDescent="0.2">
      <c r="A1098" s="319"/>
      <c r="B1098" s="322"/>
      <c r="C1098" s="827"/>
      <c r="D1098" s="724"/>
      <c r="E1098" s="725"/>
      <c r="F1098" s="725"/>
      <c r="G1098" s="725"/>
      <c r="H1098" s="725"/>
      <c r="I1098" s="726"/>
      <c r="J1098" s="727"/>
      <c r="K1098" s="704"/>
    </row>
    <row r="1099" spans="1:11" s="325" customFormat="1" ht="15.75" thickBot="1" x14ac:dyDescent="0.3">
      <c r="A1099" s="324"/>
      <c r="B1099" s="80" t="s">
        <v>111</v>
      </c>
      <c r="C1099" s="824"/>
      <c r="D1099" s="732"/>
      <c r="E1099" s="733"/>
      <c r="F1099" s="733"/>
      <c r="G1099" s="733"/>
      <c r="H1099" s="733"/>
      <c r="I1099" s="699"/>
      <c r="J1099" s="734">
        <f>SUM(J1066:J1098)</f>
        <v>789543.83</v>
      </c>
      <c r="K1099" s="735">
        <v>30</v>
      </c>
    </row>
    <row r="1100" spans="1:11" s="321" customFormat="1" ht="15" thickTop="1" x14ac:dyDescent="0.2">
      <c r="A1100" s="319"/>
      <c r="B1100" s="322"/>
      <c r="C1100" s="827"/>
      <c r="D1100" s="724"/>
      <c r="E1100" s="725"/>
      <c r="F1100" s="725"/>
      <c r="G1100" s="725"/>
      <c r="H1100" s="725"/>
      <c r="I1100" s="726"/>
      <c r="J1100" s="727"/>
      <c r="K1100" s="704"/>
    </row>
    <row r="1101" spans="1:11" s="321" customFormat="1" ht="15" x14ac:dyDescent="0.2">
      <c r="A1101" s="319"/>
      <c r="B1101" s="320" t="s">
        <v>2678</v>
      </c>
      <c r="C1101" s="827"/>
      <c r="D1101" s="724"/>
      <c r="E1101" s="725"/>
      <c r="F1101" s="725"/>
      <c r="G1101" s="725"/>
      <c r="H1101" s="725"/>
      <c r="I1101" s="726"/>
      <c r="J1101" s="727"/>
      <c r="K1101" s="704"/>
    </row>
    <row r="1102" spans="1:11" s="321" customFormat="1" x14ac:dyDescent="0.2">
      <c r="A1102" s="319"/>
      <c r="B1102" s="322"/>
      <c r="C1102" s="827"/>
      <c r="D1102" s="724"/>
      <c r="E1102" s="725"/>
      <c r="F1102" s="725"/>
      <c r="G1102" s="725"/>
      <c r="H1102" s="725"/>
      <c r="I1102" s="726"/>
      <c r="J1102" s="727"/>
      <c r="K1102" s="704"/>
    </row>
    <row r="1103" spans="1:11" s="321" customFormat="1" ht="28.5" x14ac:dyDescent="0.2">
      <c r="A1103" s="319"/>
      <c r="B1103" s="326" t="s">
        <v>2679</v>
      </c>
      <c r="C1103" s="827"/>
      <c r="D1103" s="724"/>
      <c r="E1103" s="725"/>
      <c r="F1103" s="725"/>
      <c r="G1103" s="725"/>
      <c r="H1103" s="725"/>
      <c r="I1103" s="726"/>
      <c r="J1103" s="727"/>
      <c r="K1103" s="704"/>
    </row>
    <row r="1104" spans="1:11" s="321" customFormat="1" x14ac:dyDescent="0.2">
      <c r="A1104" s="319"/>
      <c r="B1104" s="322"/>
      <c r="C1104" s="827"/>
      <c r="D1104" s="724"/>
      <c r="E1104" s="725"/>
      <c r="F1104" s="725"/>
      <c r="G1104" s="725"/>
      <c r="H1104" s="725"/>
      <c r="I1104" s="726"/>
      <c r="J1104" s="727"/>
      <c r="K1104" s="704"/>
    </row>
    <row r="1105" spans="1:11" s="321" customFormat="1" x14ac:dyDescent="0.2">
      <c r="A1105" s="319" t="s">
        <v>77</v>
      </c>
      <c r="B1105" s="322" t="s">
        <v>2680</v>
      </c>
      <c r="C1105" s="827">
        <v>1</v>
      </c>
      <c r="D1105" s="724" t="s">
        <v>199</v>
      </c>
      <c r="E1105" s="667">
        <v>57286.03</v>
      </c>
      <c r="F1105" s="667">
        <v>13.22</v>
      </c>
      <c r="G1105" s="667">
        <v>6799.08</v>
      </c>
      <c r="H1105" s="667">
        <v>0</v>
      </c>
      <c r="I1105" s="668">
        <f>SUM(E1105:H1105)</f>
        <v>64098.33</v>
      </c>
      <c r="J1105" s="669">
        <f>I1105*C1105</f>
        <v>64098.33</v>
      </c>
      <c r="K1105" s="670"/>
    </row>
    <row r="1106" spans="1:11" s="321" customFormat="1" x14ac:dyDescent="0.2">
      <c r="A1106" s="319"/>
      <c r="B1106" s="333"/>
      <c r="C1106" s="827"/>
      <c r="D1106" s="724"/>
      <c r="E1106" s="725"/>
      <c r="F1106" s="725"/>
      <c r="G1106" s="725"/>
      <c r="H1106" s="725"/>
      <c r="I1106" s="726"/>
      <c r="J1106" s="727"/>
      <c r="K1106" s="704"/>
    </row>
    <row r="1107" spans="1:11" s="321" customFormat="1" x14ac:dyDescent="0.2">
      <c r="A1107" s="319" t="str">
        <f>IF(D1107&gt;0,IF(INDEX(A1092:A1106,MATCH(REPT("z",255),A1092:A1106))="H","J",IF(INDEX(A1092:A1106,MATCH(REPT("z",255),A1092:A1106))="N","P",CHAR(CODE(INDEX(A1092:A1106,MATCH(REPT("z",255),A1092:A1106)))+1))),)</f>
        <v>B</v>
      </c>
      <c r="B1107" s="322" t="s">
        <v>2681</v>
      </c>
      <c r="C1107" s="827">
        <v>1</v>
      </c>
      <c r="D1107" s="724" t="s">
        <v>199</v>
      </c>
      <c r="E1107" s="667">
        <v>71360.53</v>
      </c>
      <c r="F1107" s="667">
        <v>13.22</v>
      </c>
      <c r="G1107" s="667">
        <v>6799.08</v>
      </c>
      <c r="H1107" s="667">
        <v>0</v>
      </c>
      <c r="I1107" s="668">
        <f>SUM(E1107:H1107)</f>
        <v>78172.83</v>
      </c>
      <c r="J1107" s="669">
        <f>I1107*C1107</f>
        <v>78172.83</v>
      </c>
      <c r="K1107" s="670"/>
    </row>
    <row r="1108" spans="1:11" s="321" customFormat="1" x14ac:dyDescent="0.2">
      <c r="A1108" s="319"/>
      <c r="B1108" s="322"/>
      <c r="C1108" s="827"/>
      <c r="D1108" s="724"/>
      <c r="E1108" s="725"/>
      <c r="F1108" s="725"/>
      <c r="G1108" s="725"/>
      <c r="H1108" s="725"/>
      <c r="I1108" s="726"/>
      <c r="J1108" s="727"/>
      <c r="K1108" s="704"/>
    </row>
    <row r="1109" spans="1:11" s="321" customFormat="1" x14ac:dyDescent="0.2">
      <c r="A1109" s="319" t="str">
        <f>IF(D1109&gt;0,IF(INDEX(A1094:A1108,MATCH(REPT("z",255),A1094:A1108))="H","J",IF(INDEX(A1094:A1108,MATCH(REPT("z",255),A1094:A1108))="N","P",CHAR(CODE(INDEX(A1094:A1108,MATCH(REPT("z",255),A1094:A1108)))+1))),)</f>
        <v>C</v>
      </c>
      <c r="B1109" s="322" t="s">
        <v>2682</v>
      </c>
      <c r="C1109" s="827">
        <v>1</v>
      </c>
      <c r="D1109" s="724" t="s">
        <v>199</v>
      </c>
      <c r="E1109" s="667">
        <v>76910.039999999994</v>
      </c>
      <c r="F1109" s="667">
        <v>13.22</v>
      </c>
      <c r="G1109" s="667">
        <v>6799.08</v>
      </c>
      <c r="H1109" s="667">
        <v>0</v>
      </c>
      <c r="I1109" s="668">
        <f>SUM(E1109:H1109)</f>
        <v>83722.34</v>
      </c>
      <c r="J1109" s="669">
        <f>I1109*C1109</f>
        <v>83722.34</v>
      </c>
      <c r="K1109" s="670"/>
    </row>
    <row r="1110" spans="1:11" s="321" customFormat="1" x14ac:dyDescent="0.2">
      <c r="A1110" s="319"/>
      <c r="B1110" s="333"/>
      <c r="C1110" s="827"/>
      <c r="D1110" s="724"/>
      <c r="E1110" s="725"/>
      <c r="F1110" s="725"/>
      <c r="G1110" s="725"/>
      <c r="H1110" s="725"/>
      <c r="I1110" s="726"/>
      <c r="J1110" s="727"/>
      <c r="K1110" s="704"/>
    </row>
    <row r="1111" spans="1:11" s="321" customFormat="1" x14ac:dyDescent="0.2">
      <c r="A1111" s="319" t="str">
        <f>IF(D1111&gt;0,IF(INDEX(A1099:A1110,MATCH(REPT("z",255),A1099:A1110))="H","J",IF(INDEX(A1099:A1110,MATCH(REPT("z",255),A1099:A1110))="N","P",CHAR(CODE(INDEX(A1099:A1110,MATCH(REPT("z",255),A1099:A1110)))+1))),)</f>
        <v>D</v>
      </c>
      <c r="B1111" s="322" t="s">
        <v>2683</v>
      </c>
      <c r="C1111" s="827">
        <v>1</v>
      </c>
      <c r="D1111" s="724" t="s">
        <v>199</v>
      </c>
      <c r="E1111" s="667">
        <v>107257.53</v>
      </c>
      <c r="F1111" s="667">
        <v>13.22</v>
      </c>
      <c r="G1111" s="667">
        <v>6799.08</v>
      </c>
      <c r="H1111" s="667">
        <v>0</v>
      </c>
      <c r="I1111" s="668">
        <f>SUM(E1111:H1111)</f>
        <v>114069.83</v>
      </c>
      <c r="J1111" s="669">
        <f>I1111*C1111</f>
        <v>114069.83</v>
      </c>
      <c r="K1111" s="670"/>
    </row>
    <row r="1112" spans="1:11" s="321" customFormat="1" x14ac:dyDescent="0.2">
      <c r="A1112" s="319"/>
      <c r="B1112" s="333"/>
      <c r="C1112" s="827"/>
      <c r="D1112" s="724"/>
      <c r="E1112" s="725"/>
      <c r="F1112" s="725"/>
      <c r="G1112" s="725"/>
      <c r="H1112" s="725"/>
      <c r="I1112" s="726"/>
      <c r="J1112" s="727"/>
      <c r="K1112" s="704"/>
    </row>
    <row r="1113" spans="1:11" s="321" customFormat="1" x14ac:dyDescent="0.2">
      <c r="A1113" s="319" t="str">
        <f>IF(D1113&gt;0,IF(INDEX(A1101:A1112,MATCH(REPT("z",255),A1101:A1112))="H","J",IF(INDEX(A1101:A1112,MATCH(REPT("z",255),A1101:A1112))="N","P",CHAR(CODE(INDEX(A1101:A1112,MATCH(REPT("z",255),A1101:A1112)))+1))),)</f>
        <v>E</v>
      </c>
      <c r="B1113" s="322" t="s">
        <v>2684</v>
      </c>
      <c r="C1113" s="827">
        <v>1</v>
      </c>
      <c r="D1113" s="724" t="s">
        <v>199</v>
      </c>
      <c r="E1113" s="667">
        <v>27741.45</v>
      </c>
      <c r="F1113" s="667">
        <v>13.22</v>
      </c>
      <c r="G1113" s="667">
        <v>4532.72</v>
      </c>
      <c r="H1113" s="667">
        <v>0</v>
      </c>
      <c r="I1113" s="668">
        <f>SUM(E1113:H1113)</f>
        <v>32287.39</v>
      </c>
      <c r="J1113" s="669">
        <f>I1113*C1113</f>
        <v>32287.39</v>
      </c>
      <c r="K1113" s="670"/>
    </row>
    <row r="1114" spans="1:11" s="321" customFormat="1" x14ac:dyDescent="0.2">
      <c r="A1114" s="319"/>
      <c r="B1114" s="322"/>
      <c r="C1114" s="827"/>
      <c r="D1114" s="724"/>
      <c r="E1114" s="725"/>
      <c r="F1114" s="725"/>
      <c r="G1114" s="725"/>
      <c r="H1114" s="725"/>
      <c r="I1114" s="726"/>
      <c r="J1114" s="727"/>
      <c r="K1114" s="704"/>
    </row>
    <row r="1115" spans="1:11" s="321" customFormat="1" ht="28.5" x14ac:dyDescent="0.2">
      <c r="A1115" s="319"/>
      <c r="B1115" s="81" t="s">
        <v>3836</v>
      </c>
      <c r="C1115" s="827"/>
      <c r="D1115" s="724"/>
      <c r="E1115" s="725"/>
      <c r="F1115" s="725"/>
      <c r="G1115" s="725"/>
      <c r="H1115" s="725"/>
      <c r="I1115" s="726"/>
      <c r="J1115" s="727"/>
      <c r="K1115" s="704"/>
    </row>
    <row r="1116" spans="1:11" s="321" customFormat="1" x14ac:dyDescent="0.2">
      <c r="A1116" s="319"/>
      <c r="B1116" s="322"/>
      <c r="C1116" s="827"/>
      <c r="D1116" s="724"/>
      <c r="E1116" s="725"/>
      <c r="F1116" s="725"/>
      <c r="G1116" s="725"/>
      <c r="H1116" s="725"/>
      <c r="I1116" s="726"/>
      <c r="J1116" s="727"/>
      <c r="K1116" s="704"/>
    </row>
    <row r="1117" spans="1:11" s="321" customFormat="1" x14ac:dyDescent="0.2">
      <c r="A1117" s="319" t="str">
        <f>IF(D1117&gt;0,IF(INDEX(A1105:A1116,MATCH(REPT("z",255),A1105:A1116))="H","J",IF(INDEX(A1105:A1116,MATCH(REPT("z",255),A1105:A1116))="N","P",CHAR(CODE(INDEX(A1105:A1116,MATCH(REPT("z",255),A1105:A1116)))+1))),)</f>
        <v>F</v>
      </c>
      <c r="B1117" s="322" t="s">
        <v>2685</v>
      </c>
      <c r="C1117" s="827">
        <v>19</v>
      </c>
      <c r="D1117" s="724" t="s">
        <v>199</v>
      </c>
      <c r="E1117" s="667">
        <v>7472.78</v>
      </c>
      <c r="F1117" s="667">
        <v>0</v>
      </c>
      <c r="G1117" s="667">
        <v>453.27</v>
      </c>
      <c r="H1117" s="667">
        <v>0</v>
      </c>
      <c r="I1117" s="668">
        <f>SUM(E1117:H1117)</f>
        <v>7926.05</v>
      </c>
      <c r="J1117" s="669">
        <f>I1117*C1117</f>
        <v>150594.95000000001</v>
      </c>
      <c r="K1117" s="670"/>
    </row>
    <row r="1118" spans="1:11" s="321" customFormat="1" x14ac:dyDescent="0.2">
      <c r="A1118" s="319"/>
      <c r="B1118" s="322"/>
      <c r="C1118" s="827"/>
      <c r="D1118" s="724"/>
      <c r="E1118" s="725"/>
      <c r="F1118" s="725"/>
      <c r="G1118" s="725"/>
      <c r="H1118" s="725"/>
      <c r="I1118" s="726"/>
      <c r="J1118" s="727"/>
      <c r="K1118" s="704"/>
    </row>
    <row r="1119" spans="1:11" s="321" customFormat="1" x14ac:dyDescent="0.2">
      <c r="A1119" s="319" t="str">
        <f>IF(D1119&gt;0,IF(INDEX(A1107:A1118,MATCH(REPT("z",255),A1107:A1118))="H","J",IF(INDEX(A1107:A1118,MATCH(REPT("z",255),A1107:A1118))="N","P",CHAR(CODE(INDEX(A1107:A1118,MATCH(REPT("z",255),A1107:A1118)))+1))),)</f>
        <v>G</v>
      </c>
      <c r="B1119" s="322" t="s">
        <v>2686</v>
      </c>
      <c r="C1119" s="827">
        <v>13</v>
      </c>
      <c r="D1119" s="724" t="s">
        <v>199</v>
      </c>
      <c r="E1119" s="667">
        <v>7943.26</v>
      </c>
      <c r="F1119" s="667">
        <v>0</v>
      </c>
      <c r="G1119" s="667">
        <v>453.27</v>
      </c>
      <c r="H1119" s="667">
        <v>0</v>
      </c>
      <c r="I1119" s="668">
        <f>SUM(E1119:H1119)</f>
        <v>8396.5300000000007</v>
      </c>
      <c r="J1119" s="669">
        <f>I1119*C1119</f>
        <v>109154.89</v>
      </c>
      <c r="K1119" s="670"/>
    </row>
    <row r="1120" spans="1:11" s="321" customFormat="1" x14ac:dyDescent="0.2">
      <c r="A1120" s="319"/>
      <c r="B1120" s="322"/>
      <c r="C1120" s="827"/>
      <c r="D1120" s="724"/>
      <c r="E1120" s="725"/>
      <c r="F1120" s="725"/>
      <c r="G1120" s="725"/>
      <c r="H1120" s="725"/>
      <c r="I1120" s="726"/>
      <c r="J1120" s="727"/>
      <c r="K1120" s="704"/>
    </row>
    <row r="1121" spans="1:11" s="321" customFormat="1" x14ac:dyDescent="0.2">
      <c r="A1121" s="319" t="str">
        <f>IF(D1121&gt;0,IF(INDEX(A1109:A1120,MATCH(REPT("z",255),A1109:A1120))="H","J",IF(INDEX(A1109:A1120,MATCH(REPT("z",255),A1109:A1120))="N","P",CHAR(CODE(INDEX(A1109:A1120,MATCH(REPT("z",255),A1109:A1120)))+1))),)</f>
        <v>H</v>
      </c>
      <c r="B1121" s="322" t="s">
        <v>2687</v>
      </c>
      <c r="C1121" s="827">
        <v>10</v>
      </c>
      <c r="D1121" s="724" t="s">
        <v>199</v>
      </c>
      <c r="E1121" s="667">
        <v>8263.5400000000009</v>
      </c>
      <c r="F1121" s="667">
        <v>0</v>
      </c>
      <c r="G1121" s="667">
        <v>755.45</v>
      </c>
      <c r="H1121" s="667">
        <v>0</v>
      </c>
      <c r="I1121" s="668">
        <f>SUM(E1121:H1121)</f>
        <v>9018.99</v>
      </c>
      <c r="J1121" s="669">
        <f>I1121*C1121</f>
        <v>90189.9</v>
      </c>
      <c r="K1121" s="670"/>
    </row>
    <row r="1122" spans="1:11" s="321" customFormat="1" x14ac:dyDescent="0.2">
      <c r="A1122" s="319"/>
      <c r="B1122" s="322"/>
      <c r="C1122" s="827"/>
      <c r="D1122" s="724"/>
      <c r="E1122" s="725"/>
      <c r="F1122" s="725"/>
      <c r="G1122" s="725"/>
      <c r="H1122" s="725"/>
      <c r="I1122" s="726"/>
      <c r="J1122" s="727"/>
      <c r="K1122" s="704"/>
    </row>
    <row r="1123" spans="1:11" s="321" customFormat="1" x14ac:dyDescent="0.2">
      <c r="A1123" s="319" t="str">
        <f>IF(D1123&gt;0,IF(INDEX(A1111:A1122,MATCH(REPT("z",255),A1111:A1122))="H","J",IF(INDEX(A1111:A1122,MATCH(REPT("z",255),A1111:A1122))="N","P",CHAR(CODE(INDEX(A1111:A1122,MATCH(REPT("z",255),A1111:A1122)))+1))),)</f>
        <v>J</v>
      </c>
      <c r="B1123" s="322" t="s">
        <v>2688</v>
      </c>
      <c r="C1123" s="827">
        <v>7</v>
      </c>
      <c r="D1123" s="724" t="s">
        <v>199</v>
      </c>
      <c r="E1123" s="667">
        <v>9193.2900000000009</v>
      </c>
      <c r="F1123" s="667">
        <v>0</v>
      </c>
      <c r="G1123" s="667">
        <v>755.45</v>
      </c>
      <c r="H1123" s="667">
        <v>0</v>
      </c>
      <c r="I1123" s="668">
        <f>SUM(E1123:H1123)</f>
        <v>9948.74</v>
      </c>
      <c r="J1123" s="669">
        <f>I1123*C1123</f>
        <v>69641.179999999993</v>
      </c>
      <c r="K1123" s="670"/>
    </row>
    <row r="1124" spans="1:11" s="321" customFormat="1" x14ac:dyDescent="0.2">
      <c r="A1124" s="319"/>
      <c r="B1124" s="322"/>
      <c r="C1124" s="827"/>
      <c r="D1124" s="724"/>
      <c r="E1124" s="725"/>
      <c r="F1124" s="725"/>
      <c r="G1124" s="725"/>
      <c r="H1124" s="725"/>
      <c r="I1124" s="726"/>
      <c r="J1124" s="727"/>
      <c r="K1124" s="704"/>
    </row>
    <row r="1125" spans="1:11" s="321" customFormat="1" x14ac:dyDescent="0.2">
      <c r="A1125" s="319" t="str">
        <f>IF(D1125&gt;0,IF(INDEX(A1113:A1124,MATCH(REPT("z",255),A1113:A1124))="H","J",IF(INDEX(A1113:A1124,MATCH(REPT("z",255),A1113:A1124))="N","P",CHAR(CODE(INDEX(A1113:A1124,MATCH(REPT("z",255),A1113:A1124)))+1))),)</f>
        <v>K</v>
      </c>
      <c r="B1125" s="322" t="s">
        <v>2689</v>
      </c>
      <c r="C1125" s="827">
        <v>21</v>
      </c>
      <c r="D1125" s="724" t="s">
        <v>199</v>
      </c>
      <c r="E1125" s="667">
        <v>9424.66</v>
      </c>
      <c r="F1125" s="667">
        <v>0</v>
      </c>
      <c r="G1125" s="667">
        <v>755.45</v>
      </c>
      <c r="H1125" s="667">
        <v>0</v>
      </c>
      <c r="I1125" s="668">
        <f>SUM(E1125:H1125)</f>
        <v>10180.11</v>
      </c>
      <c r="J1125" s="669">
        <f>I1125*C1125</f>
        <v>213782.31</v>
      </c>
      <c r="K1125" s="670"/>
    </row>
    <row r="1126" spans="1:11" s="321" customFormat="1" x14ac:dyDescent="0.2">
      <c r="A1126" s="319"/>
      <c r="B1126" s="322"/>
      <c r="C1126" s="827"/>
      <c r="D1126" s="724"/>
      <c r="E1126" s="725"/>
      <c r="F1126" s="725"/>
      <c r="G1126" s="725"/>
      <c r="H1126" s="725"/>
      <c r="I1126" s="726"/>
      <c r="J1126" s="727"/>
      <c r="K1126" s="704"/>
    </row>
    <row r="1127" spans="1:11" s="321" customFormat="1" x14ac:dyDescent="0.2">
      <c r="A1127" s="319" t="str">
        <f>IF(D1127&gt;0,IF(INDEX(A1115:A1126,MATCH(REPT("z",255),A1115:A1126))="H","J",IF(INDEX(A1115:A1126,MATCH(REPT("z",255),A1115:A1126))="N","P",CHAR(CODE(INDEX(A1115:A1126,MATCH(REPT("z",255),A1115:A1126)))+1))),)</f>
        <v>L</v>
      </c>
      <c r="B1127" s="322" t="s">
        <v>2690</v>
      </c>
      <c r="C1127" s="827">
        <v>1</v>
      </c>
      <c r="D1127" s="724" t="s">
        <v>199</v>
      </c>
      <c r="E1127" s="667">
        <v>10328.34</v>
      </c>
      <c r="F1127" s="667">
        <v>0</v>
      </c>
      <c r="G1127" s="667">
        <v>755.45</v>
      </c>
      <c r="H1127" s="667">
        <v>0</v>
      </c>
      <c r="I1127" s="668">
        <f>SUM(E1127:H1127)</f>
        <v>11083.79</v>
      </c>
      <c r="J1127" s="669">
        <f>I1127*C1127</f>
        <v>11083.79</v>
      </c>
      <c r="K1127" s="670"/>
    </row>
    <row r="1128" spans="1:11" s="321" customFormat="1" x14ac:dyDescent="0.2">
      <c r="A1128" s="319"/>
      <c r="B1128" s="322"/>
      <c r="C1128" s="827"/>
      <c r="D1128" s="724"/>
      <c r="E1128" s="725"/>
      <c r="F1128" s="725"/>
      <c r="G1128" s="725"/>
      <c r="H1128" s="725"/>
      <c r="I1128" s="726"/>
      <c r="J1128" s="727"/>
      <c r="K1128" s="704"/>
    </row>
    <row r="1129" spans="1:11" s="321" customFormat="1" x14ac:dyDescent="0.2">
      <c r="A1129" s="319" t="str">
        <f>IF(D1129&gt;0,IF(INDEX(A1117:A1128,MATCH(REPT("z",255),A1117:A1128))="H","J",IF(INDEX(A1117:A1128,MATCH(REPT("z",255),A1117:A1128))="N","P",CHAR(CODE(INDEX(A1117:A1128,MATCH(REPT("z",255),A1117:A1128)))+1))),)</f>
        <v>M</v>
      </c>
      <c r="B1129" s="322" t="s">
        <v>2691</v>
      </c>
      <c r="C1129" s="827">
        <v>14</v>
      </c>
      <c r="D1129" s="724" t="s">
        <v>199</v>
      </c>
      <c r="E1129" s="667">
        <v>17131.46</v>
      </c>
      <c r="F1129" s="667">
        <v>0</v>
      </c>
      <c r="G1129" s="667">
        <v>755.45</v>
      </c>
      <c r="H1129" s="667">
        <v>0</v>
      </c>
      <c r="I1129" s="668">
        <f>SUM(E1129:H1129)</f>
        <v>17886.91</v>
      </c>
      <c r="J1129" s="669">
        <f>I1129*C1129</f>
        <v>250416.74</v>
      </c>
      <c r="K1129" s="670"/>
    </row>
    <row r="1130" spans="1:11" s="321" customFormat="1" x14ac:dyDescent="0.2">
      <c r="A1130" s="319"/>
      <c r="B1130" s="322"/>
      <c r="C1130" s="827"/>
      <c r="D1130" s="724"/>
      <c r="E1130" s="725"/>
      <c r="F1130" s="725"/>
      <c r="G1130" s="725"/>
      <c r="H1130" s="725"/>
      <c r="I1130" s="726"/>
      <c r="J1130" s="727"/>
      <c r="K1130" s="704"/>
    </row>
    <row r="1131" spans="1:11" s="321" customFormat="1" x14ac:dyDescent="0.2">
      <c r="A1131" s="319"/>
      <c r="B1131" s="322"/>
      <c r="C1131" s="827"/>
      <c r="D1131" s="724"/>
      <c r="E1131" s="725"/>
      <c r="F1131" s="725"/>
      <c r="G1131" s="725"/>
      <c r="H1131" s="725"/>
      <c r="I1131" s="726"/>
      <c r="J1131" s="727"/>
      <c r="K1131" s="704"/>
    </row>
    <row r="1132" spans="1:11" s="321" customFormat="1" hidden="1" x14ac:dyDescent="0.2">
      <c r="A1132" s="319"/>
      <c r="B1132" s="322"/>
      <c r="C1132" s="827"/>
      <c r="D1132" s="724"/>
      <c r="E1132" s="725"/>
      <c r="F1132" s="725"/>
      <c r="G1132" s="725"/>
      <c r="H1132" s="725"/>
      <c r="I1132" s="726"/>
      <c r="J1132" s="727"/>
      <c r="K1132" s="704"/>
    </row>
    <row r="1133" spans="1:11" s="321" customFormat="1" hidden="1" x14ac:dyDescent="0.2">
      <c r="A1133" s="319"/>
      <c r="B1133" s="322"/>
      <c r="C1133" s="827"/>
      <c r="D1133" s="724"/>
      <c r="E1133" s="725"/>
      <c r="F1133" s="725"/>
      <c r="G1133" s="725"/>
      <c r="H1133" s="725"/>
      <c r="I1133" s="726"/>
      <c r="J1133" s="727"/>
      <c r="K1133" s="704"/>
    </row>
    <row r="1134" spans="1:11" s="321" customFormat="1" ht="11.25" customHeight="1" x14ac:dyDescent="0.2">
      <c r="A1134" s="319"/>
      <c r="B1134" s="322"/>
      <c r="C1134" s="827"/>
      <c r="D1134" s="724"/>
      <c r="E1134" s="725"/>
      <c r="F1134" s="725"/>
      <c r="G1134" s="725"/>
      <c r="H1134" s="725"/>
      <c r="I1134" s="726"/>
      <c r="J1134" s="727"/>
      <c r="K1134" s="704"/>
    </row>
    <row r="1135" spans="1:11" s="321" customFormat="1" x14ac:dyDescent="0.2">
      <c r="A1135" s="319"/>
      <c r="B1135" s="322"/>
      <c r="C1135" s="827"/>
      <c r="D1135" s="724"/>
      <c r="E1135" s="725"/>
      <c r="F1135" s="725"/>
      <c r="G1135" s="725"/>
      <c r="H1135" s="725"/>
      <c r="I1135" s="726"/>
      <c r="J1135" s="727"/>
      <c r="K1135" s="704"/>
    </row>
    <row r="1136" spans="1:11" s="321" customFormat="1" x14ac:dyDescent="0.2">
      <c r="A1136" s="319"/>
      <c r="B1136" s="322"/>
      <c r="C1136" s="827"/>
      <c r="D1136" s="724"/>
      <c r="E1136" s="725"/>
      <c r="F1136" s="725"/>
      <c r="G1136" s="725"/>
      <c r="H1136" s="725"/>
      <c r="I1136" s="726"/>
      <c r="J1136" s="727"/>
      <c r="K1136" s="704"/>
    </row>
    <row r="1137" spans="1:11" s="325" customFormat="1" ht="15.75" thickBot="1" x14ac:dyDescent="0.3">
      <c r="A1137" s="324"/>
      <c r="B1137" s="80" t="s">
        <v>111</v>
      </c>
      <c r="C1137" s="824"/>
      <c r="D1137" s="732"/>
      <c r="E1137" s="733"/>
      <c r="F1137" s="733"/>
      <c r="G1137" s="733"/>
      <c r="H1137" s="733"/>
      <c r="I1137" s="699"/>
      <c r="J1137" s="734">
        <f>SUM(J1104:J1136)</f>
        <v>1267214.48</v>
      </c>
      <c r="K1137" s="735">
        <v>31</v>
      </c>
    </row>
    <row r="1138" spans="1:11" s="321" customFormat="1" ht="15" thickTop="1" x14ac:dyDescent="0.2">
      <c r="A1138" s="319"/>
      <c r="B1138" s="322"/>
      <c r="C1138" s="827"/>
      <c r="D1138" s="724"/>
      <c r="E1138" s="725"/>
      <c r="F1138" s="725"/>
      <c r="G1138" s="725"/>
      <c r="H1138" s="725"/>
      <c r="I1138" s="726"/>
      <c r="J1138" s="727"/>
      <c r="K1138" s="704"/>
    </row>
    <row r="1139" spans="1:11" s="321" customFormat="1" ht="15" x14ac:dyDescent="0.2">
      <c r="A1139" s="319"/>
      <c r="B1139" s="320" t="s">
        <v>2678</v>
      </c>
      <c r="C1139" s="827"/>
      <c r="D1139" s="724"/>
      <c r="E1139" s="725"/>
      <c r="F1139" s="725"/>
      <c r="G1139" s="725"/>
      <c r="H1139" s="725"/>
      <c r="I1139" s="726"/>
      <c r="J1139" s="727"/>
      <c r="K1139" s="704"/>
    </row>
    <row r="1140" spans="1:11" s="321" customFormat="1" x14ac:dyDescent="0.2">
      <c r="A1140" s="319"/>
      <c r="B1140" s="322"/>
      <c r="C1140" s="827"/>
      <c r="D1140" s="724"/>
      <c r="E1140" s="725"/>
      <c r="F1140" s="725"/>
      <c r="G1140" s="725"/>
      <c r="H1140" s="725"/>
      <c r="I1140" s="726"/>
      <c r="J1140" s="727"/>
      <c r="K1140" s="704"/>
    </row>
    <row r="1141" spans="1:11" s="321" customFormat="1" ht="28.5" x14ac:dyDescent="0.2">
      <c r="A1141" s="319"/>
      <c r="B1141" s="81" t="s">
        <v>3837</v>
      </c>
      <c r="C1141" s="827"/>
      <c r="D1141" s="724"/>
      <c r="E1141" s="725"/>
      <c r="F1141" s="725"/>
      <c r="G1141" s="725"/>
      <c r="H1141" s="725"/>
      <c r="I1141" s="726"/>
      <c r="J1141" s="727"/>
      <c r="K1141" s="704"/>
    </row>
    <row r="1142" spans="1:11" s="321" customFormat="1" x14ac:dyDescent="0.2">
      <c r="A1142" s="319"/>
      <c r="B1142" s="81"/>
      <c r="C1142" s="827"/>
      <c r="D1142" s="724"/>
      <c r="E1142" s="725"/>
      <c r="F1142" s="725"/>
      <c r="G1142" s="725"/>
      <c r="H1142" s="725"/>
      <c r="I1142" s="726"/>
      <c r="J1142" s="727"/>
      <c r="K1142" s="704"/>
    </row>
    <row r="1143" spans="1:11" s="321" customFormat="1" x14ac:dyDescent="0.2">
      <c r="A1143" s="319" t="s">
        <v>77</v>
      </c>
      <c r="B1143" s="322" t="s">
        <v>2692</v>
      </c>
      <c r="C1143" s="827">
        <v>1</v>
      </c>
      <c r="D1143" s="724" t="s">
        <v>65</v>
      </c>
      <c r="E1143" s="667">
        <v>2688.39</v>
      </c>
      <c r="F1143" s="667">
        <v>1.57</v>
      </c>
      <c r="G1143" s="667">
        <v>201.45</v>
      </c>
      <c r="H1143" s="667">
        <v>0</v>
      </c>
      <c r="I1143" s="668">
        <f>SUM(E1143:H1143)</f>
        <v>2891.41</v>
      </c>
      <c r="J1143" s="669">
        <f>I1143*C1143</f>
        <v>2891.41</v>
      </c>
      <c r="K1143" s="670"/>
    </row>
    <row r="1144" spans="1:11" s="321" customFormat="1" ht="15" x14ac:dyDescent="0.2">
      <c r="A1144" s="319"/>
      <c r="B1144" s="320"/>
      <c r="C1144" s="827"/>
      <c r="D1144" s="724"/>
      <c r="E1144" s="725"/>
      <c r="F1144" s="725"/>
      <c r="G1144" s="725"/>
      <c r="H1144" s="725"/>
      <c r="I1144" s="726"/>
      <c r="J1144" s="727"/>
      <c r="K1144" s="704"/>
    </row>
    <row r="1145" spans="1:11" s="339" customFormat="1" ht="15" x14ac:dyDescent="0.25">
      <c r="A1145" s="338"/>
      <c r="B1145" s="320" t="s">
        <v>2693</v>
      </c>
      <c r="C1145" s="830"/>
      <c r="D1145" s="736"/>
      <c r="E1145" s="737"/>
      <c r="F1145" s="737"/>
      <c r="G1145" s="737"/>
      <c r="H1145" s="737"/>
      <c r="I1145" s="738"/>
      <c r="J1145" s="739"/>
      <c r="K1145" s="740"/>
    </row>
    <row r="1146" spans="1:11" s="339" customFormat="1" ht="15" x14ac:dyDescent="0.25">
      <c r="A1146" s="338"/>
      <c r="B1146" s="340"/>
      <c r="C1146" s="830"/>
      <c r="D1146" s="736"/>
      <c r="E1146" s="737"/>
      <c r="F1146" s="737"/>
      <c r="G1146" s="737"/>
      <c r="H1146" s="737"/>
      <c r="I1146" s="738"/>
      <c r="J1146" s="739"/>
      <c r="K1146" s="740"/>
    </row>
    <row r="1147" spans="1:11" s="321" customFormat="1" ht="15" x14ac:dyDescent="0.25">
      <c r="A1147" s="341"/>
      <c r="B1147" s="81" t="s">
        <v>2694</v>
      </c>
      <c r="C1147" s="816"/>
      <c r="D1147" s="684"/>
      <c r="E1147" s="741"/>
      <c r="F1147" s="741"/>
      <c r="G1147" s="741"/>
      <c r="H1147" s="741"/>
      <c r="I1147" s="742"/>
      <c r="J1147" s="712"/>
      <c r="K1147" s="704"/>
    </row>
    <row r="1148" spans="1:11" s="321" customFormat="1" ht="15" x14ac:dyDescent="0.25">
      <c r="A1148" s="341"/>
      <c r="B1148" s="342"/>
      <c r="C1148" s="816"/>
      <c r="D1148" s="684"/>
      <c r="E1148" s="741"/>
      <c r="F1148" s="741"/>
      <c r="G1148" s="741"/>
      <c r="H1148" s="741"/>
      <c r="I1148" s="742"/>
      <c r="J1148" s="712"/>
      <c r="K1148" s="704"/>
    </row>
    <row r="1149" spans="1:11" s="321" customFormat="1" ht="42.75" x14ac:dyDescent="0.2">
      <c r="A1149" s="319"/>
      <c r="B1149" s="322" t="s">
        <v>3838</v>
      </c>
      <c r="C1149" s="827"/>
      <c r="D1149" s="724"/>
      <c r="E1149" s="725"/>
      <c r="F1149" s="725"/>
      <c r="G1149" s="725"/>
      <c r="H1149" s="725"/>
      <c r="I1149" s="726"/>
      <c r="J1149" s="727"/>
      <c r="K1149" s="704"/>
    </row>
    <row r="1150" spans="1:11" s="321" customFormat="1" x14ac:dyDescent="0.2">
      <c r="A1150" s="319"/>
      <c r="B1150" s="322"/>
      <c r="C1150" s="827"/>
      <c r="D1150" s="724"/>
      <c r="E1150" s="725"/>
      <c r="F1150" s="725"/>
      <c r="G1150" s="725"/>
      <c r="H1150" s="725"/>
      <c r="I1150" s="726"/>
      <c r="J1150" s="727"/>
      <c r="K1150" s="704"/>
    </row>
    <row r="1151" spans="1:11" s="321" customFormat="1" x14ac:dyDescent="0.2">
      <c r="A1151" s="319" t="s">
        <v>78</v>
      </c>
      <c r="B1151" s="322" t="s">
        <v>2695</v>
      </c>
      <c r="C1151" s="827">
        <v>34</v>
      </c>
      <c r="D1151" s="724" t="s">
        <v>98</v>
      </c>
      <c r="E1151" s="667">
        <v>8325.6</v>
      </c>
      <c r="F1151" s="667">
        <v>28.51</v>
      </c>
      <c r="G1151" s="667">
        <v>352.55</v>
      </c>
      <c r="H1151" s="667">
        <v>0</v>
      </c>
      <c r="I1151" s="668">
        <f>SUM(E1151:H1151)</f>
        <v>8706.66</v>
      </c>
      <c r="J1151" s="669">
        <f>I1151*C1151</f>
        <v>296026.44</v>
      </c>
      <c r="K1151" s="670"/>
    </row>
    <row r="1152" spans="1:11" s="321" customFormat="1" x14ac:dyDescent="0.2">
      <c r="A1152" s="319"/>
      <c r="B1152" s="322"/>
      <c r="C1152" s="827"/>
      <c r="D1152" s="724"/>
      <c r="E1152" s="725"/>
      <c r="F1152" s="725"/>
      <c r="G1152" s="725"/>
      <c r="H1152" s="725"/>
      <c r="I1152" s="726"/>
      <c r="J1152" s="727"/>
      <c r="K1152" s="704"/>
    </row>
    <row r="1153" spans="1:11" s="321" customFormat="1" ht="15" x14ac:dyDescent="0.2">
      <c r="A1153" s="319"/>
      <c r="B1153" s="320" t="s">
        <v>2696</v>
      </c>
      <c r="C1153" s="827"/>
      <c r="D1153" s="724"/>
      <c r="E1153" s="725"/>
      <c r="F1153" s="725"/>
      <c r="G1153" s="725"/>
      <c r="H1153" s="725"/>
      <c r="I1153" s="726"/>
      <c r="J1153" s="727"/>
      <c r="K1153" s="704"/>
    </row>
    <row r="1154" spans="1:11" s="321" customFormat="1" x14ac:dyDescent="0.2">
      <c r="A1154" s="319"/>
      <c r="B1154" s="322"/>
      <c r="C1154" s="827"/>
      <c r="D1154" s="724"/>
      <c r="E1154" s="725"/>
      <c r="F1154" s="725"/>
      <c r="G1154" s="725"/>
      <c r="H1154" s="725"/>
      <c r="I1154" s="726"/>
      <c r="J1154" s="727"/>
      <c r="K1154" s="704"/>
    </row>
    <row r="1155" spans="1:11" s="321" customFormat="1" ht="28.5" x14ac:dyDescent="0.2">
      <c r="A1155" s="319"/>
      <c r="B1155" s="81" t="s">
        <v>3839</v>
      </c>
      <c r="C1155" s="827"/>
      <c r="D1155" s="724"/>
      <c r="E1155" s="725"/>
      <c r="F1155" s="725"/>
      <c r="G1155" s="725"/>
      <c r="H1155" s="725"/>
      <c r="I1155" s="726"/>
      <c r="J1155" s="727"/>
      <c r="K1155" s="704"/>
    </row>
    <row r="1156" spans="1:11" s="321" customFormat="1" x14ac:dyDescent="0.2">
      <c r="A1156" s="319"/>
      <c r="B1156" s="322"/>
      <c r="C1156" s="827"/>
      <c r="D1156" s="724"/>
      <c r="E1156" s="725"/>
      <c r="F1156" s="725"/>
      <c r="G1156" s="725"/>
      <c r="H1156" s="725"/>
      <c r="I1156" s="726"/>
      <c r="J1156" s="727"/>
      <c r="K1156" s="704"/>
    </row>
    <row r="1157" spans="1:11" s="321" customFormat="1" x14ac:dyDescent="0.2">
      <c r="A1157" s="319" t="str">
        <f>IF(D1157&gt;0,IF(INDEX(A1145:A1156,MATCH(REPT("z",255),A1145:A1156))="H","J",IF(INDEX(A1145:A1156,MATCH(REPT("z",255),A1145:A1156))="N","P",CHAR(CODE(INDEX(A1145:A1156,MATCH(REPT("z",255),A1145:A1156)))+1))),)</f>
        <v>C</v>
      </c>
      <c r="B1157" s="322" t="s">
        <v>2697</v>
      </c>
      <c r="C1157" s="827">
        <v>20</v>
      </c>
      <c r="D1157" s="724" t="s">
        <v>199</v>
      </c>
      <c r="E1157" s="667">
        <v>145.80000000000001</v>
      </c>
      <c r="F1157" s="667">
        <v>1.57</v>
      </c>
      <c r="G1157" s="667">
        <v>50.37</v>
      </c>
      <c r="H1157" s="667">
        <v>0</v>
      </c>
      <c r="I1157" s="668">
        <f>SUM(E1157:H1157)</f>
        <v>197.74</v>
      </c>
      <c r="J1157" s="669">
        <f>I1157*C1157</f>
        <v>3954.8</v>
      </c>
      <c r="K1157" s="670"/>
    </row>
    <row r="1158" spans="1:11" s="321" customFormat="1" x14ac:dyDescent="0.2">
      <c r="A1158" s="319"/>
      <c r="B1158" s="322"/>
      <c r="C1158" s="827"/>
      <c r="D1158" s="724"/>
      <c r="E1158" s="725"/>
      <c r="F1158" s="725"/>
      <c r="G1158" s="725"/>
      <c r="H1158" s="725"/>
      <c r="I1158" s="726"/>
      <c r="J1158" s="727"/>
      <c r="K1158" s="704"/>
    </row>
    <row r="1159" spans="1:11" s="321" customFormat="1" x14ac:dyDescent="0.2">
      <c r="A1159" s="319" t="str">
        <f>IF(D1159&gt;0,IF(INDEX(A1147:A1158,MATCH(REPT("z",255),A1147:A1158))="H","J",IF(INDEX(A1147:A1158,MATCH(REPT("z",255),A1147:A1158))="N","P",CHAR(CODE(INDEX(A1147:A1158,MATCH(REPT("z",255),A1147:A1158)))+1))),)</f>
        <v>D</v>
      </c>
      <c r="B1159" s="322" t="s">
        <v>2698</v>
      </c>
      <c r="C1159" s="827">
        <v>275</v>
      </c>
      <c r="D1159" s="724" t="s">
        <v>199</v>
      </c>
      <c r="E1159" s="667">
        <v>152.85</v>
      </c>
      <c r="F1159" s="667">
        <v>1.57</v>
      </c>
      <c r="G1159" s="667">
        <v>60.43</v>
      </c>
      <c r="H1159" s="667">
        <v>0</v>
      </c>
      <c r="I1159" s="668">
        <f>SUM(E1159:H1159)</f>
        <v>214.85</v>
      </c>
      <c r="J1159" s="669">
        <f>I1159*C1159</f>
        <v>59083.75</v>
      </c>
      <c r="K1159" s="670"/>
    </row>
    <row r="1160" spans="1:11" s="321" customFormat="1" x14ac:dyDescent="0.2">
      <c r="A1160" s="319"/>
      <c r="B1160" s="322"/>
      <c r="C1160" s="827"/>
      <c r="D1160" s="724"/>
      <c r="E1160" s="725"/>
      <c r="F1160" s="725"/>
      <c r="G1160" s="725"/>
      <c r="H1160" s="725"/>
      <c r="I1160" s="726"/>
      <c r="J1160" s="727"/>
      <c r="K1160" s="704"/>
    </row>
    <row r="1161" spans="1:11" s="321" customFormat="1" x14ac:dyDescent="0.2">
      <c r="A1161" s="319" t="str">
        <f>IF(D1161&gt;0,IF(INDEX(A1149:A1160,MATCH(REPT("z",255),A1149:A1160))="H","J",IF(INDEX(A1149:A1160,MATCH(REPT("z",255),A1149:A1160))="N","P",CHAR(CODE(INDEX(A1149:A1160,MATCH(REPT("z",255),A1149:A1160)))+1))),)</f>
        <v>E</v>
      </c>
      <c r="B1161" s="322" t="s">
        <v>2699</v>
      </c>
      <c r="C1161" s="827">
        <v>48</v>
      </c>
      <c r="D1161" s="724" t="s">
        <v>199</v>
      </c>
      <c r="E1161" s="667">
        <v>156.74</v>
      </c>
      <c r="F1161" s="667">
        <v>1.57</v>
      </c>
      <c r="G1161" s="667">
        <v>60.43</v>
      </c>
      <c r="H1161" s="667">
        <v>0</v>
      </c>
      <c r="I1161" s="668">
        <f>SUM(E1161:H1161)</f>
        <v>218.74</v>
      </c>
      <c r="J1161" s="669">
        <f>I1161*C1161</f>
        <v>10499.52</v>
      </c>
      <c r="K1161" s="670"/>
    </row>
    <row r="1162" spans="1:11" s="321" customFormat="1" x14ac:dyDescent="0.2">
      <c r="A1162" s="319"/>
      <c r="B1162" s="322"/>
      <c r="C1162" s="827"/>
      <c r="D1162" s="724"/>
      <c r="E1162" s="725"/>
      <c r="F1162" s="725"/>
      <c r="G1162" s="725"/>
      <c r="H1162" s="725"/>
      <c r="I1162" s="726"/>
      <c r="J1162" s="727"/>
      <c r="K1162" s="704"/>
    </row>
    <row r="1163" spans="1:11" s="321" customFormat="1" x14ac:dyDescent="0.2">
      <c r="A1163" s="319" t="str">
        <f>IF(D1163&gt;0,IF(INDEX(A1151:A1162,MATCH(REPT("z",255),A1151:A1162))="H","J",IF(INDEX(A1151:A1162,MATCH(REPT("z",255),A1151:A1162))="N","P",CHAR(CODE(INDEX(A1151:A1162,MATCH(REPT("z",255),A1151:A1162)))+1))),)</f>
        <v>F</v>
      </c>
      <c r="B1163" s="322" t="s">
        <v>2700</v>
      </c>
      <c r="C1163" s="827">
        <v>4</v>
      </c>
      <c r="D1163" s="724" t="s">
        <v>199</v>
      </c>
      <c r="E1163" s="667">
        <v>156.74</v>
      </c>
      <c r="F1163" s="667">
        <v>1.57</v>
      </c>
      <c r="G1163" s="667">
        <v>60.43</v>
      </c>
      <c r="H1163" s="667">
        <v>0</v>
      </c>
      <c r="I1163" s="668">
        <f>SUM(E1163:H1163)</f>
        <v>218.74</v>
      </c>
      <c r="J1163" s="669">
        <f>I1163*C1163</f>
        <v>874.96</v>
      </c>
      <c r="K1163" s="670"/>
    </row>
    <row r="1164" spans="1:11" s="321" customFormat="1" x14ac:dyDescent="0.2">
      <c r="A1164" s="319"/>
      <c r="B1164" s="322"/>
      <c r="C1164" s="827"/>
      <c r="D1164" s="724"/>
      <c r="E1164" s="725"/>
      <c r="F1164" s="725"/>
      <c r="G1164" s="725"/>
      <c r="H1164" s="725"/>
      <c r="I1164" s="726"/>
      <c r="J1164" s="727"/>
      <c r="K1164" s="704"/>
    </row>
    <row r="1165" spans="1:11" s="321" customFormat="1" x14ac:dyDescent="0.2">
      <c r="A1165" s="319"/>
      <c r="B1165" s="322"/>
      <c r="C1165" s="827"/>
      <c r="D1165" s="724"/>
      <c r="E1165" s="725"/>
      <c r="F1165" s="725"/>
      <c r="G1165" s="725"/>
      <c r="H1165" s="725"/>
      <c r="I1165" s="726"/>
      <c r="J1165" s="727"/>
      <c r="K1165" s="704"/>
    </row>
    <row r="1166" spans="1:11" s="321" customFormat="1" hidden="1" x14ac:dyDescent="0.2">
      <c r="A1166" s="319"/>
      <c r="B1166" s="322"/>
      <c r="C1166" s="827"/>
      <c r="D1166" s="724"/>
      <c r="E1166" s="725"/>
      <c r="F1166" s="725"/>
      <c r="G1166" s="725"/>
      <c r="H1166" s="725"/>
      <c r="I1166" s="726"/>
      <c r="J1166" s="727"/>
      <c r="K1166" s="704"/>
    </row>
    <row r="1167" spans="1:11" s="321" customFormat="1" hidden="1" x14ac:dyDescent="0.2">
      <c r="A1167" s="319"/>
      <c r="B1167" s="322"/>
      <c r="C1167" s="829"/>
      <c r="D1167" s="724"/>
      <c r="E1167" s="725"/>
      <c r="F1167" s="725"/>
      <c r="G1167" s="725"/>
      <c r="H1167" s="725"/>
      <c r="I1167" s="726"/>
      <c r="J1167" s="727"/>
      <c r="K1167" s="704"/>
    </row>
    <row r="1168" spans="1:11" s="321" customFormat="1" ht="21.75" customHeight="1" x14ac:dyDescent="0.2">
      <c r="A1168" s="319"/>
      <c r="B1168" s="322"/>
      <c r="C1168" s="829"/>
      <c r="D1168" s="724"/>
      <c r="E1168" s="725"/>
      <c r="F1168" s="725"/>
      <c r="G1168" s="725"/>
      <c r="H1168" s="725"/>
      <c r="I1168" s="726"/>
      <c r="J1168" s="727"/>
      <c r="K1168" s="704"/>
    </row>
    <row r="1169" spans="1:11" s="321" customFormat="1" x14ac:dyDescent="0.2">
      <c r="A1169" s="319"/>
      <c r="B1169" s="322"/>
      <c r="C1169" s="829"/>
      <c r="D1169" s="724"/>
      <c r="E1169" s="725"/>
      <c r="F1169" s="725"/>
      <c r="G1169" s="725"/>
      <c r="H1169" s="725"/>
      <c r="I1169" s="726"/>
      <c r="J1169" s="727"/>
      <c r="K1169" s="704"/>
    </row>
    <row r="1170" spans="1:11" s="321" customFormat="1" x14ac:dyDescent="0.2">
      <c r="A1170" s="319"/>
      <c r="B1170" s="322"/>
      <c r="C1170" s="829"/>
      <c r="D1170" s="724"/>
      <c r="E1170" s="725"/>
      <c r="F1170" s="725"/>
      <c r="G1170" s="725"/>
      <c r="H1170" s="725"/>
      <c r="I1170" s="726"/>
      <c r="J1170" s="727"/>
      <c r="K1170" s="704"/>
    </row>
    <row r="1171" spans="1:11" s="321" customFormat="1" x14ac:dyDescent="0.2">
      <c r="A1171" s="319"/>
      <c r="B1171" s="322"/>
      <c r="C1171" s="829"/>
      <c r="D1171" s="724"/>
      <c r="E1171" s="725"/>
      <c r="F1171" s="725"/>
      <c r="G1171" s="725"/>
      <c r="H1171" s="725"/>
      <c r="I1171" s="726"/>
      <c r="J1171" s="727"/>
      <c r="K1171" s="704"/>
    </row>
    <row r="1172" spans="1:11" s="325" customFormat="1" ht="15.75" thickBot="1" x14ac:dyDescent="0.3">
      <c r="A1172" s="324"/>
      <c r="B1172" s="80" t="s">
        <v>111</v>
      </c>
      <c r="C1172" s="824"/>
      <c r="D1172" s="732"/>
      <c r="E1172" s="733"/>
      <c r="F1172" s="733"/>
      <c r="G1172" s="733"/>
      <c r="H1172" s="733"/>
      <c r="I1172" s="699"/>
      <c r="J1172" s="734">
        <f>SUM(J1139:J1171)</f>
        <v>373330.88</v>
      </c>
      <c r="K1172" s="735">
        <v>32</v>
      </c>
    </row>
    <row r="1173" spans="1:11" s="321" customFormat="1" ht="15" thickTop="1" x14ac:dyDescent="0.2">
      <c r="A1173" s="319"/>
      <c r="B1173" s="322"/>
      <c r="C1173" s="827"/>
      <c r="D1173" s="724"/>
      <c r="E1173" s="725"/>
      <c r="F1173" s="725"/>
      <c r="G1173" s="725"/>
      <c r="H1173" s="725"/>
      <c r="I1173" s="726"/>
      <c r="J1173" s="727"/>
      <c r="K1173" s="704"/>
    </row>
    <row r="1174" spans="1:11" s="321" customFormat="1" ht="15" x14ac:dyDescent="0.2">
      <c r="A1174" s="319"/>
      <c r="B1174" s="320" t="s">
        <v>2701</v>
      </c>
      <c r="C1174" s="827"/>
      <c r="D1174" s="724"/>
      <c r="E1174" s="725"/>
      <c r="F1174" s="725"/>
      <c r="G1174" s="725"/>
      <c r="H1174" s="725"/>
      <c r="I1174" s="726"/>
      <c r="J1174" s="727"/>
      <c r="K1174" s="704"/>
    </row>
    <row r="1175" spans="1:11" s="321" customFormat="1" x14ac:dyDescent="0.2">
      <c r="A1175" s="319"/>
      <c r="B1175" s="322"/>
      <c r="C1175" s="827"/>
      <c r="D1175" s="724"/>
      <c r="E1175" s="725"/>
      <c r="F1175" s="725"/>
      <c r="G1175" s="725"/>
      <c r="H1175" s="725"/>
      <c r="I1175" s="726"/>
      <c r="J1175" s="727"/>
      <c r="K1175" s="704"/>
    </row>
    <row r="1176" spans="1:11" s="321" customFormat="1" ht="28.5" x14ac:dyDescent="0.2">
      <c r="A1176" s="319"/>
      <c r="B1176" s="81" t="s">
        <v>3839</v>
      </c>
      <c r="C1176" s="827"/>
      <c r="D1176" s="724"/>
      <c r="E1176" s="725"/>
      <c r="F1176" s="725"/>
      <c r="G1176" s="725"/>
      <c r="H1176" s="725"/>
      <c r="I1176" s="726"/>
      <c r="J1176" s="727"/>
      <c r="K1176" s="704"/>
    </row>
    <row r="1177" spans="1:11" s="321" customFormat="1" x14ac:dyDescent="0.2">
      <c r="A1177" s="319"/>
      <c r="B1177" s="322"/>
      <c r="C1177" s="827"/>
      <c r="D1177" s="724"/>
      <c r="E1177" s="725"/>
      <c r="F1177" s="725"/>
      <c r="G1177" s="725"/>
      <c r="H1177" s="725"/>
      <c r="I1177" s="726"/>
      <c r="J1177" s="727"/>
      <c r="K1177" s="704"/>
    </row>
    <row r="1178" spans="1:11" s="321" customFormat="1" x14ac:dyDescent="0.2">
      <c r="A1178" s="319" t="s">
        <v>77</v>
      </c>
      <c r="B1178" s="322" t="s">
        <v>2702</v>
      </c>
      <c r="C1178" s="827">
        <v>277</v>
      </c>
      <c r="D1178" s="724" t="s">
        <v>199</v>
      </c>
      <c r="E1178" s="667">
        <v>169.07</v>
      </c>
      <c r="F1178" s="667">
        <v>1.57</v>
      </c>
      <c r="G1178" s="667">
        <v>60.43</v>
      </c>
      <c r="H1178" s="667">
        <v>0</v>
      </c>
      <c r="I1178" s="668">
        <f>SUM(E1178:H1178)</f>
        <v>231.07</v>
      </c>
      <c r="J1178" s="669">
        <f>I1178*C1178</f>
        <v>64006.39</v>
      </c>
      <c r="K1178" s="670"/>
    </row>
    <row r="1179" spans="1:11" s="321" customFormat="1" x14ac:dyDescent="0.2">
      <c r="A1179" s="319"/>
      <c r="B1179" s="322"/>
      <c r="C1179" s="827"/>
      <c r="D1179" s="724"/>
      <c r="E1179" s="725"/>
      <c r="F1179" s="725"/>
      <c r="G1179" s="725"/>
      <c r="H1179" s="725"/>
      <c r="I1179" s="726"/>
      <c r="J1179" s="727"/>
      <c r="K1179" s="704"/>
    </row>
    <row r="1180" spans="1:11" s="321" customFormat="1" x14ac:dyDescent="0.2">
      <c r="A1180" s="319" t="str">
        <f>IF(D1180&gt;0,IF(INDEX(A1162:A1179,MATCH(REPT("z",255),A1162:A1179))="H","J",IF(INDEX(A1162:A1179,MATCH(REPT("z",255),A1162:A1179))="N","P",CHAR(CODE(INDEX(A1162:A1179,MATCH(REPT("z",255),A1162:A1179)))+1))),)</f>
        <v>B</v>
      </c>
      <c r="B1180" s="322" t="s">
        <v>2703</v>
      </c>
      <c r="C1180" s="827">
        <v>81</v>
      </c>
      <c r="D1180" s="724" t="s">
        <v>199</v>
      </c>
      <c r="E1180" s="667">
        <v>174.34</v>
      </c>
      <c r="F1180" s="667">
        <v>1.57</v>
      </c>
      <c r="G1180" s="667">
        <v>60.43</v>
      </c>
      <c r="H1180" s="667">
        <v>0</v>
      </c>
      <c r="I1180" s="668">
        <f>SUM(E1180:H1180)</f>
        <v>236.34</v>
      </c>
      <c r="J1180" s="669">
        <f>I1180*C1180</f>
        <v>19143.54</v>
      </c>
      <c r="K1180" s="670"/>
    </row>
    <row r="1181" spans="1:11" s="321" customFormat="1" x14ac:dyDescent="0.2">
      <c r="A1181" s="319"/>
      <c r="B1181" s="322"/>
      <c r="C1181" s="827"/>
      <c r="D1181" s="724"/>
      <c r="E1181" s="725"/>
      <c r="F1181" s="725"/>
      <c r="G1181" s="725"/>
      <c r="H1181" s="725"/>
      <c r="I1181" s="726"/>
      <c r="J1181" s="727"/>
      <c r="K1181" s="704"/>
    </row>
    <row r="1182" spans="1:11" s="321" customFormat="1" x14ac:dyDescent="0.2">
      <c r="A1182" s="319" t="str">
        <f>IF(D1182&gt;0,IF(INDEX(A1167:A1181,MATCH(REPT("z",255),A1167:A1181))="H","J",IF(INDEX(A1167:A1181,MATCH(REPT("z",255),A1167:A1181))="N","P",CHAR(CODE(INDEX(A1167:A1181,MATCH(REPT("z",255),A1167:A1181)))+1))),)</f>
        <v>C</v>
      </c>
      <c r="B1182" s="322" t="s">
        <v>2704</v>
      </c>
      <c r="C1182" s="827">
        <v>198</v>
      </c>
      <c r="D1182" s="724" t="s">
        <v>199</v>
      </c>
      <c r="E1182" s="667">
        <v>160.94999999999999</v>
      </c>
      <c r="F1182" s="667">
        <v>1.57</v>
      </c>
      <c r="G1182" s="667">
        <v>60.43</v>
      </c>
      <c r="H1182" s="667">
        <v>0</v>
      </c>
      <c r="I1182" s="668">
        <f>SUM(E1182:H1182)</f>
        <v>222.95</v>
      </c>
      <c r="J1182" s="669">
        <f>I1182*C1182</f>
        <v>44144.1</v>
      </c>
      <c r="K1182" s="670"/>
    </row>
    <row r="1183" spans="1:11" s="321" customFormat="1" x14ac:dyDescent="0.2">
      <c r="A1183" s="319"/>
      <c r="B1183" s="322"/>
      <c r="C1183" s="827"/>
      <c r="D1183" s="724"/>
      <c r="E1183" s="725"/>
      <c r="F1183" s="725"/>
      <c r="G1183" s="725"/>
      <c r="H1183" s="725"/>
      <c r="I1183" s="726"/>
      <c r="J1183" s="727"/>
      <c r="K1183" s="704"/>
    </row>
    <row r="1184" spans="1:11" s="321" customFormat="1" x14ac:dyDescent="0.2">
      <c r="A1184" s="319" t="str">
        <f>IF(D1184&gt;0,IF(INDEX(A1173:A1183,MATCH(REPT("z",255),A1173:A1183))="H","J",IF(INDEX(A1173:A1183,MATCH(REPT("z",255),A1173:A1183))="N","P",CHAR(CODE(INDEX(A1173:A1183,MATCH(REPT("z",255),A1173:A1183)))+1))),)</f>
        <v>D</v>
      </c>
      <c r="B1184" s="322" t="s">
        <v>2705</v>
      </c>
      <c r="C1184" s="827">
        <v>2</v>
      </c>
      <c r="D1184" s="724" t="s">
        <v>199</v>
      </c>
      <c r="E1184" s="667">
        <v>167.67</v>
      </c>
      <c r="F1184" s="667">
        <v>1.57</v>
      </c>
      <c r="G1184" s="667">
        <v>60.43</v>
      </c>
      <c r="H1184" s="667">
        <v>0</v>
      </c>
      <c r="I1184" s="668">
        <f>SUM(E1184:H1184)</f>
        <v>229.67</v>
      </c>
      <c r="J1184" s="669">
        <f>I1184*C1184</f>
        <v>459.34</v>
      </c>
      <c r="K1184" s="670"/>
    </row>
    <row r="1185" spans="1:11" s="321" customFormat="1" x14ac:dyDescent="0.2">
      <c r="A1185" s="319"/>
      <c r="B1185" s="322"/>
      <c r="C1185" s="827"/>
      <c r="D1185" s="724"/>
      <c r="E1185" s="725"/>
      <c r="F1185" s="725"/>
      <c r="G1185" s="725"/>
      <c r="H1185" s="725"/>
      <c r="I1185" s="726"/>
      <c r="J1185" s="727"/>
      <c r="K1185" s="704"/>
    </row>
    <row r="1186" spans="1:11" s="321" customFormat="1" x14ac:dyDescent="0.2">
      <c r="A1186" s="319" t="str">
        <f>IF(D1186&gt;0,IF(INDEX(A1175:A1185,MATCH(REPT("z",255),A1175:A1185))="H","J",IF(INDEX(A1175:A1185,MATCH(REPT("z",255),A1175:A1185))="N","P",CHAR(CODE(INDEX(A1175:A1185,MATCH(REPT("z",255),A1175:A1185)))+1))),)</f>
        <v>E</v>
      </c>
      <c r="B1186" s="322" t="s">
        <v>2706</v>
      </c>
      <c r="C1186" s="827">
        <v>53</v>
      </c>
      <c r="D1186" s="724" t="s">
        <v>199</v>
      </c>
      <c r="E1186" s="667">
        <v>167.67</v>
      </c>
      <c r="F1186" s="667">
        <v>1.57</v>
      </c>
      <c r="G1186" s="667">
        <v>60.43</v>
      </c>
      <c r="H1186" s="667">
        <v>0</v>
      </c>
      <c r="I1186" s="668">
        <f>SUM(E1186:H1186)</f>
        <v>229.67</v>
      </c>
      <c r="J1186" s="669">
        <f>I1186*C1186</f>
        <v>12172.51</v>
      </c>
      <c r="K1186" s="670"/>
    </row>
    <row r="1187" spans="1:11" s="321" customFormat="1" x14ac:dyDescent="0.2">
      <c r="A1187" s="319"/>
      <c r="B1187" s="322"/>
      <c r="C1187" s="827"/>
      <c r="D1187" s="724"/>
      <c r="E1187" s="725"/>
      <c r="F1187" s="725"/>
      <c r="G1187" s="725"/>
      <c r="H1187" s="725"/>
      <c r="I1187" s="726"/>
      <c r="J1187" s="727"/>
      <c r="K1187" s="704"/>
    </row>
    <row r="1188" spans="1:11" s="321" customFormat="1" x14ac:dyDescent="0.2">
      <c r="A1188" s="319" t="str">
        <f>IF(D1188&gt;0,IF(INDEX(A1177:A1187,MATCH(REPT("z",255),A1177:A1187))="H","J",IF(INDEX(A1177:A1187,MATCH(REPT("z",255),A1177:A1187))="N","P",CHAR(CODE(INDEX(A1177:A1187,MATCH(REPT("z",255),A1177:A1187)))+1))),)</f>
        <v>F</v>
      </c>
      <c r="B1188" s="322" t="s">
        <v>2707</v>
      </c>
      <c r="C1188" s="827">
        <v>7</v>
      </c>
      <c r="D1188" s="724" t="s">
        <v>199</v>
      </c>
      <c r="E1188" s="667">
        <v>180.62</v>
      </c>
      <c r="F1188" s="667">
        <v>1.57</v>
      </c>
      <c r="G1188" s="667">
        <v>65.47</v>
      </c>
      <c r="H1188" s="667">
        <v>0</v>
      </c>
      <c r="I1188" s="668">
        <f>SUM(E1188:H1188)</f>
        <v>247.66</v>
      </c>
      <c r="J1188" s="669">
        <f>I1188*C1188</f>
        <v>1733.62</v>
      </c>
      <c r="K1188" s="670"/>
    </row>
    <row r="1189" spans="1:11" s="321" customFormat="1" x14ac:dyDescent="0.2">
      <c r="A1189" s="319"/>
      <c r="B1189" s="328"/>
      <c r="C1189" s="827"/>
      <c r="D1189" s="724"/>
      <c r="E1189" s="725"/>
      <c r="F1189" s="725"/>
      <c r="G1189" s="725"/>
      <c r="H1189" s="725"/>
      <c r="I1189" s="726"/>
      <c r="J1189" s="727"/>
      <c r="K1189" s="704"/>
    </row>
    <row r="1190" spans="1:11" s="321" customFormat="1" ht="28.5" x14ac:dyDescent="0.2">
      <c r="A1190" s="319"/>
      <c r="B1190" s="326" t="s">
        <v>3818</v>
      </c>
      <c r="C1190" s="827"/>
      <c r="D1190" s="724"/>
      <c r="E1190" s="725"/>
      <c r="F1190" s="725"/>
      <c r="G1190" s="725"/>
      <c r="H1190" s="725"/>
      <c r="I1190" s="726"/>
      <c r="J1190" s="727"/>
      <c r="K1190" s="704"/>
    </row>
    <row r="1191" spans="1:11" s="321" customFormat="1" x14ac:dyDescent="0.2">
      <c r="A1191" s="319"/>
      <c r="B1191" s="81"/>
      <c r="C1191" s="827"/>
      <c r="D1191" s="724"/>
      <c r="E1191" s="725"/>
      <c r="F1191" s="725"/>
      <c r="G1191" s="725"/>
      <c r="H1191" s="725"/>
      <c r="I1191" s="726"/>
      <c r="J1191" s="727"/>
      <c r="K1191" s="704"/>
    </row>
    <row r="1192" spans="1:11" s="321" customFormat="1" x14ac:dyDescent="0.2">
      <c r="A1192" s="319" t="str">
        <f>IF(D1192&gt;0,IF(INDEX(A1180:A1191,MATCH(REPT("z",255),A1180:A1191))="H","J",IF(INDEX(A1180:A1191,MATCH(REPT("z",255),A1180:A1191))="N","P",CHAR(CODE(INDEX(A1180:A1191,MATCH(REPT("z",255),A1180:A1191)))+1))),)</f>
        <v>G</v>
      </c>
      <c r="B1192" s="322" t="s">
        <v>2708</v>
      </c>
      <c r="C1192" s="827">
        <v>20</v>
      </c>
      <c r="D1192" s="724" t="s">
        <v>199</v>
      </c>
      <c r="E1192" s="667">
        <v>0</v>
      </c>
      <c r="F1192" s="667">
        <v>0</v>
      </c>
      <c r="G1192" s="667">
        <v>0</v>
      </c>
      <c r="H1192" s="667">
        <v>0</v>
      </c>
      <c r="I1192" s="668">
        <f>SUM(E1192:H1192)</f>
        <v>0</v>
      </c>
      <c r="J1192" s="765" t="s">
        <v>4090</v>
      </c>
      <c r="K1192" s="670"/>
    </row>
    <row r="1193" spans="1:11" s="321" customFormat="1" x14ac:dyDescent="0.2">
      <c r="A1193" s="319"/>
      <c r="B1193" s="322"/>
      <c r="C1193" s="827"/>
      <c r="D1193" s="724"/>
      <c r="E1193" s="725"/>
      <c r="F1193" s="725"/>
      <c r="G1193" s="725"/>
      <c r="H1193" s="725"/>
      <c r="I1193" s="726"/>
      <c r="J1193" s="727"/>
      <c r="K1193" s="704"/>
    </row>
    <row r="1194" spans="1:11" s="321" customFormat="1" x14ac:dyDescent="0.2">
      <c r="A1194" s="319" t="str">
        <f>IF(D1194&gt;0,IF(INDEX(A1182:A1193,MATCH(REPT("z",255),A1182:A1193))="H","J",IF(INDEX(A1182:A1193,MATCH(REPT("z",255),A1182:A1193))="N","P",CHAR(CODE(INDEX(A1182:A1193,MATCH(REPT("z",255),A1182:A1193)))+1))),)</f>
        <v>H</v>
      </c>
      <c r="B1194" s="322" t="s">
        <v>2709</v>
      </c>
      <c r="C1194" s="827">
        <v>275</v>
      </c>
      <c r="D1194" s="724" t="s">
        <v>199</v>
      </c>
      <c r="E1194" s="667">
        <v>0</v>
      </c>
      <c r="F1194" s="667">
        <v>0</v>
      </c>
      <c r="G1194" s="667">
        <v>0</v>
      </c>
      <c r="H1194" s="667">
        <v>0</v>
      </c>
      <c r="I1194" s="668">
        <f>SUM(E1194:H1194)</f>
        <v>0</v>
      </c>
      <c r="J1194" s="765" t="s">
        <v>4090</v>
      </c>
      <c r="K1194" s="670"/>
    </row>
    <row r="1195" spans="1:11" s="321" customFormat="1" x14ac:dyDescent="0.2">
      <c r="A1195" s="319"/>
      <c r="B1195" s="322"/>
      <c r="C1195" s="827"/>
      <c r="D1195" s="724"/>
      <c r="E1195" s="725"/>
      <c r="F1195" s="725"/>
      <c r="G1195" s="725"/>
      <c r="H1195" s="725"/>
      <c r="I1195" s="726"/>
      <c r="J1195" s="727"/>
      <c r="K1195" s="704"/>
    </row>
    <row r="1196" spans="1:11" s="321" customFormat="1" x14ac:dyDescent="0.2">
      <c r="A1196" s="319" t="str">
        <f>IF(D1196&gt;0,IF(INDEX(A1184:A1195,MATCH(REPT("z",255),A1184:A1195))="H","J",IF(INDEX(A1184:A1195,MATCH(REPT("z",255),A1184:A1195))="N","P",CHAR(CODE(INDEX(A1184:A1195,MATCH(REPT("z",255),A1184:A1195)))+1))),)</f>
        <v>J</v>
      </c>
      <c r="B1196" s="322" t="s">
        <v>2710</v>
      </c>
      <c r="C1196" s="827">
        <v>48</v>
      </c>
      <c r="D1196" s="724" t="s">
        <v>199</v>
      </c>
      <c r="E1196" s="667">
        <v>0</v>
      </c>
      <c r="F1196" s="667">
        <v>0</v>
      </c>
      <c r="G1196" s="667">
        <v>0</v>
      </c>
      <c r="H1196" s="667">
        <v>0</v>
      </c>
      <c r="I1196" s="668">
        <f>SUM(E1196:H1196)</f>
        <v>0</v>
      </c>
      <c r="J1196" s="765" t="s">
        <v>4090</v>
      </c>
      <c r="K1196" s="670"/>
    </row>
    <row r="1197" spans="1:11" s="321" customFormat="1" x14ac:dyDescent="0.2">
      <c r="A1197" s="319"/>
      <c r="B1197" s="322"/>
      <c r="C1197" s="827"/>
      <c r="D1197" s="724"/>
      <c r="E1197" s="725"/>
      <c r="F1197" s="725"/>
      <c r="G1197" s="725"/>
      <c r="H1197" s="725"/>
      <c r="I1197" s="726"/>
      <c r="J1197" s="727"/>
      <c r="K1197" s="704"/>
    </row>
    <row r="1198" spans="1:11" s="321" customFormat="1" x14ac:dyDescent="0.2">
      <c r="A1198" s="319" t="str">
        <f>IF(D1198&gt;0,IF(INDEX(A1186:A1197,MATCH(REPT("z",255),A1186:A1197))="H","J",IF(INDEX(A1186:A1197,MATCH(REPT("z",255),A1186:A1197))="N","P",CHAR(CODE(INDEX(A1186:A1197,MATCH(REPT("z",255),A1186:A1197)))+1))),)</f>
        <v>K</v>
      </c>
      <c r="B1198" s="322" t="s">
        <v>2711</v>
      </c>
      <c r="C1198" s="827">
        <v>4</v>
      </c>
      <c r="D1198" s="724" t="s">
        <v>199</v>
      </c>
      <c r="E1198" s="667">
        <v>0</v>
      </c>
      <c r="F1198" s="667">
        <v>0</v>
      </c>
      <c r="G1198" s="667">
        <v>0</v>
      </c>
      <c r="H1198" s="667">
        <v>0</v>
      </c>
      <c r="I1198" s="668">
        <f>SUM(E1198:H1198)</f>
        <v>0</v>
      </c>
      <c r="J1198" s="765" t="s">
        <v>4090</v>
      </c>
      <c r="K1198" s="670"/>
    </row>
    <row r="1199" spans="1:11" s="321" customFormat="1" x14ac:dyDescent="0.2">
      <c r="A1199" s="319"/>
      <c r="B1199" s="322"/>
      <c r="C1199" s="827"/>
      <c r="D1199" s="724"/>
      <c r="E1199" s="725"/>
      <c r="F1199" s="725"/>
      <c r="G1199" s="725"/>
      <c r="H1199" s="725"/>
      <c r="I1199" s="726"/>
      <c r="J1199" s="727"/>
      <c r="K1199" s="704"/>
    </row>
    <row r="1200" spans="1:11" s="321" customFormat="1" x14ac:dyDescent="0.2">
      <c r="A1200" s="319" t="str">
        <f>IF(D1200&gt;0,IF(INDEX(A1188:A1199,MATCH(REPT("z",255),A1188:A1199))="H","J",IF(INDEX(A1188:A1199,MATCH(REPT("z",255),A1188:A1199))="N","P",CHAR(CODE(INDEX(A1188:A1199,MATCH(REPT("z",255),A1188:A1199)))+1))),)</f>
        <v>L</v>
      </c>
      <c r="B1200" s="322" t="s">
        <v>2712</v>
      </c>
      <c r="C1200" s="827">
        <v>277</v>
      </c>
      <c r="D1200" s="724" t="s">
        <v>199</v>
      </c>
      <c r="E1200" s="667">
        <v>0</v>
      </c>
      <c r="F1200" s="667">
        <v>0</v>
      </c>
      <c r="G1200" s="667">
        <v>0</v>
      </c>
      <c r="H1200" s="667">
        <v>0</v>
      </c>
      <c r="I1200" s="668">
        <f>SUM(E1200:H1200)</f>
        <v>0</v>
      </c>
      <c r="J1200" s="765" t="s">
        <v>4090</v>
      </c>
      <c r="K1200" s="670"/>
    </row>
    <row r="1201" spans="1:11" s="321" customFormat="1" x14ac:dyDescent="0.2">
      <c r="A1201" s="319"/>
      <c r="B1201" s="322"/>
      <c r="C1201" s="827"/>
      <c r="D1201" s="724"/>
      <c r="E1201" s="725"/>
      <c r="F1201" s="725"/>
      <c r="G1201" s="725"/>
      <c r="H1201" s="725"/>
      <c r="I1201" s="726"/>
      <c r="J1201" s="727"/>
      <c r="K1201" s="704"/>
    </row>
    <row r="1202" spans="1:11" s="321" customFormat="1" x14ac:dyDescent="0.2">
      <c r="A1202" s="319" t="str">
        <f>IF(D1202&gt;0,IF(INDEX(A1190:A1201,MATCH(REPT("z",255),A1190:A1201))="H","J",IF(INDEX(A1190:A1201,MATCH(REPT("z",255),A1190:A1201))="N","P",CHAR(CODE(INDEX(A1190:A1201,MATCH(REPT("z",255),A1190:A1201)))+1))),)</f>
        <v>M</v>
      </c>
      <c r="B1202" s="322" t="s">
        <v>2713</v>
      </c>
      <c r="C1202" s="827">
        <v>81</v>
      </c>
      <c r="D1202" s="724" t="s">
        <v>199</v>
      </c>
      <c r="E1202" s="667">
        <v>0</v>
      </c>
      <c r="F1202" s="667">
        <v>0</v>
      </c>
      <c r="G1202" s="667">
        <v>0</v>
      </c>
      <c r="H1202" s="667">
        <v>0</v>
      </c>
      <c r="I1202" s="668">
        <f>SUM(E1202:H1202)</f>
        <v>0</v>
      </c>
      <c r="J1202" s="765" t="s">
        <v>4090</v>
      </c>
      <c r="K1202" s="670"/>
    </row>
    <row r="1203" spans="1:11" s="321" customFormat="1" x14ac:dyDescent="0.2">
      <c r="A1203" s="319"/>
      <c r="B1203" s="322"/>
      <c r="C1203" s="827"/>
      <c r="D1203" s="724"/>
      <c r="E1203" s="725"/>
      <c r="F1203" s="725"/>
      <c r="G1203" s="725"/>
      <c r="H1203" s="725"/>
      <c r="I1203" s="726"/>
      <c r="J1203" s="727"/>
      <c r="K1203" s="704"/>
    </row>
    <row r="1204" spans="1:11" s="321" customFormat="1" hidden="1" x14ac:dyDescent="0.2">
      <c r="A1204" s="319"/>
      <c r="B1204" s="322"/>
      <c r="C1204" s="827"/>
      <c r="D1204" s="724"/>
      <c r="E1204" s="725"/>
      <c r="F1204" s="725"/>
      <c r="G1204" s="725"/>
      <c r="H1204" s="725"/>
      <c r="I1204" s="726"/>
      <c r="J1204" s="727"/>
      <c r="K1204" s="704"/>
    </row>
    <row r="1205" spans="1:11" s="321" customFormat="1" x14ac:dyDescent="0.2">
      <c r="A1205" s="319"/>
      <c r="B1205" s="322"/>
      <c r="C1205" s="827"/>
      <c r="D1205" s="724"/>
      <c r="E1205" s="725"/>
      <c r="F1205" s="725"/>
      <c r="G1205" s="725"/>
      <c r="H1205" s="725"/>
      <c r="I1205" s="726"/>
      <c r="J1205" s="727"/>
      <c r="K1205" s="704"/>
    </row>
    <row r="1206" spans="1:11" s="321" customFormat="1" hidden="1" x14ac:dyDescent="0.2">
      <c r="A1206" s="319"/>
      <c r="B1206" s="322"/>
      <c r="C1206" s="827"/>
      <c r="D1206" s="724"/>
      <c r="E1206" s="725"/>
      <c r="F1206" s="725"/>
      <c r="G1206" s="725"/>
      <c r="H1206" s="725"/>
      <c r="I1206" s="726"/>
      <c r="J1206" s="727"/>
      <c r="K1206" s="704"/>
    </row>
    <row r="1207" spans="1:11" s="321" customFormat="1" ht="26.25" customHeight="1" x14ac:dyDescent="0.2">
      <c r="A1207" s="319"/>
      <c r="B1207" s="322"/>
      <c r="C1207" s="827"/>
      <c r="D1207" s="724"/>
      <c r="E1207" s="725"/>
      <c r="F1207" s="725"/>
      <c r="G1207" s="725"/>
      <c r="H1207" s="725"/>
      <c r="I1207" s="726"/>
      <c r="J1207" s="727"/>
      <c r="K1207" s="704"/>
    </row>
    <row r="1208" spans="1:11" s="321" customFormat="1" ht="18" customHeight="1" x14ac:dyDescent="0.2">
      <c r="A1208" s="319"/>
      <c r="B1208" s="322"/>
      <c r="C1208" s="827"/>
      <c r="D1208" s="724"/>
      <c r="E1208" s="725"/>
      <c r="F1208" s="725"/>
      <c r="G1208" s="725"/>
      <c r="H1208" s="725"/>
      <c r="I1208" s="726"/>
      <c r="J1208" s="727"/>
      <c r="K1208" s="704"/>
    </row>
    <row r="1209" spans="1:11" s="325" customFormat="1" ht="15.75" thickBot="1" x14ac:dyDescent="0.3">
      <c r="A1209" s="324"/>
      <c r="B1209" s="80" t="s">
        <v>111</v>
      </c>
      <c r="C1209" s="824"/>
      <c r="D1209" s="732"/>
      <c r="E1209" s="733"/>
      <c r="F1209" s="733"/>
      <c r="G1209" s="733"/>
      <c r="H1209" s="733"/>
      <c r="I1209" s="699"/>
      <c r="J1209" s="734">
        <f>SUM(J1176:J1208)</f>
        <v>141659.5</v>
      </c>
      <c r="K1209" s="735">
        <v>33</v>
      </c>
    </row>
    <row r="1210" spans="1:11" s="321" customFormat="1" ht="15" thickTop="1" x14ac:dyDescent="0.2">
      <c r="A1210" s="319"/>
      <c r="B1210" s="322"/>
      <c r="C1210" s="827"/>
      <c r="D1210" s="724"/>
      <c r="E1210" s="725"/>
      <c r="F1210" s="725"/>
      <c r="G1210" s="725"/>
      <c r="H1210" s="725"/>
      <c r="I1210" s="726"/>
      <c r="J1210" s="727"/>
      <c r="K1210" s="704"/>
    </row>
    <row r="1211" spans="1:11" s="321" customFormat="1" ht="15" x14ac:dyDescent="0.2">
      <c r="A1211" s="319"/>
      <c r="B1211" s="320" t="s">
        <v>2701</v>
      </c>
      <c r="C1211" s="827"/>
      <c r="D1211" s="724"/>
      <c r="E1211" s="725"/>
      <c r="F1211" s="725"/>
      <c r="G1211" s="725"/>
      <c r="H1211" s="725"/>
      <c r="I1211" s="726"/>
      <c r="J1211" s="727"/>
      <c r="K1211" s="704"/>
    </row>
    <row r="1212" spans="1:11" s="321" customFormat="1" x14ac:dyDescent="0.2">
      <c r="A1212" s="319"/>
      <c r="B1212" s="322"/>
      <c r="C1212" s="827"/>
      <c r="D1212" s="724"/>
      <c r="E1212" s="725"/>
      <c r="F1212" s="725"/>
      <c r="G1212" s="725"/>
      <c r="H1212" s="725"/>
      <c r="I1212" s="726"/>
      <c r="J1212" s="727"/>
      <c r="K1212" s="704"/>
    </row>
    <row r="1213" spans="1:11" s="321" customFormat="1" ht="28.5" x14ac:dyDescent="0.2">
      <c r="A1213" s="319"/>
      <c r="B1213" s="326" t="s">
        <v>3840</v>
      </c>
      <c r="C1213" s="827"/>
      <c r="D1213" s="724"/>
      <c r="E1213" s="725"/>
      <c r="F1213" s="725"/>
      <c r="G1213" s="725"/>
      <c r="H1213" s="725"/>
      <c r="I1213" s="726"/>
      <c r="J1213" s="727"/>
      <c r="K1213" s="704"/>
    </row>
    <row r="1214" spans="1:11" s="321" customFormat="1" x14ac:dyDescent="0.2">
      <c r="A1214" s="319"/>
      <c r="B1214" s="322"/>
      <c r="C1214" s="827"/>
      <c r="D1214" s="724"/>
      <c r="E1214" s="725"/>
      <c r="F1214" s="725"/>
      <c r="G1214" s="725"/>
      <c r="H1214" s="725"/>
      <c r="I1214" s="726"/>
      <c r="J1214" s="727"/>
      <c r="K1214" s="704"/>
    </row>
    <row r="1215" spans="1:11" s="321" customFormat="1" x14ac:dyDescent="0.2">
      <c r="A1215" s="319" t="s">
        <v>77</v>
      </c>
      <c r="B1215" s="322" t="s">
        <v>2715</v>
      </c>
      <c r="C1215" s="827">
        <v>198</v>
      </c>
      <c r="D1215" s="724" t="s">
        <v>199</v>
      </c>
      <c r="E1215" s="667">
        <v>0</v>
      </c>
      <c r="F1215" s="667">
        <v>0</v>
      </c>
      <c r="G1215" s="667">
        <v>0</v>
      </c>
      <c r="H1215" s="667">
        <v>0</v>
      </c>
      <c r="I1215" s="668">
        <f>SUM(E1215:H1215)</f>
        <v>0</v>
      </c>
      <c r="J1215" s="765" t="s">
        <v>4090</v>
      </c>
      <c r="K1215" s="670"/>
    </row>
    <row r="1216" spans="1:11" s="321" customFormat="1" x14ac:dyDescent="0.2">
      <c r="A1216" s="319"/>
      <c r="B1216" s="322"/>
      <c r="C1216" s="827"/>
      <c r="D1216" s="724"/>
      <c r="E1216" s="725"/>
      <c r="F1216" s="725"/>
      <c r="G1216" s="725"/>
      <c r="H1216" s="725"/>
      <c r="I1216" s="726"/>
      <c r="J1216" s="727"/>
      <c r="K1216" s="704"/>
    </row>
    <row r="1217" spans="1:11" s="321" customFormat="1" x14ac:dyDescent="0.2">
      <c r="A1217" s="319" t="str">
        <f>IF(D1217&gt;0,IF(INDEX(A1201:A1216,MATCH(REPT("z",255),A1201:A1216))="H","J",IF(INDEX(A1201:A1216,MATCH(REPT("z",255),A1201:A1216))="N","P",CHAR(CODE(INDEX(A1201:A1216,MATCH(REPT("z",255),A1201:A1216)))+1))),)</f>
        <v>B</v>
      </c>
      <c r="B1217" s="322" t="s">
        <v>2716</v>
      </c>
      <c r="C1217" s="827">
        <v>2</v>
      </c>
      <c r="D1217" s="724" t="s">
        <v>199</v>
      </c>
      <c r="E1217" s="667">
        <v>0</v>
      </c>
      <c r="F1217" s="667">
        <v>0</v>
      </c>
      <c r="G1217" s="667">
        <v>0</v>
      </c>
      <c r="H1217" s="667">
        <v>0</v>
      </c>
      <c r="I1217" s="668">
        <f>SUM(E1217:H1217)</f>
        <v>0</v>
      </c>
      <c r="J1217" s="765" t="s">
        <v>4090</v>
      </c>
      <c r="K1217" s="670"/>
    </row>
    <row r="1218" spans="1:11" s="321" customFormat="1" x14ac:dyDescent="0.2">
      <c r="A1218" s="319"/>
      <c r="B1218" s="322"/>
      <c r="C1218" s="827"/>
      <c r="D1218" s="724"/>
      <c r="E1218" s="725"/>
      <c r="F1218" s="725"/>
      <c r="G1218" s="725"/>
      <c r="H1218" s="725"/>
      <c r="I1218" s="726"/>
      <c r="J1218" s="727"/>
      <c r="K1218" s="704"/>
    </row>
    <row r="1219" spans="1:11" s="321" customFormat="1" x14ac:dyDescent="0.2">
      <c r="A1219" s="319" t="str">
        <f>IF(D1219&gt;0,IF(INDEX(A1203:A1218,MATCH(REPT("z",255),A1203:A1218))="H","J",IF(INDEX(A1203:A1218,MATCH(REPT("z",255),A1203:A1218))="N","P",CHAR(CODE(INDEX(A1203:A1218,MATCH(REPT("z",255),A1203:A1218)))+1))),)</f>
        <v>C</v>
      </c>
      <c r="B1219" s="322" t="s">
        <v>2717</v>
      </c>
      <c r="C1219" s="827">
        <v>53</v>
      </c>
      <c r="D1219" s="724" t="s">
        <v>199</v>
      </c>
      <c r="E1219" s="667">
        <v>0</v>
      </c>
      <c r="F1219" s="667">
        <v>0</v>
      </c>
      <c r="G1219" s="667">
        <v>0</v>
      </c>
      <c r="H1219" s="667">
        <v>0</v>
      </c>
      <c r="I1219" s="668">
        <f>SUM(E1219:H1219)</f>
        <v>0</v>
      </c>
      <c r="J1219" s="765" t="s">
        <v>4090</v>
      </c>
      <c r="K1219" s="670"/>
    </row>
    <row r="1220" spans="1:11" s="321" customFormat="1" x14ac:dyDescent="0.2">
      <c r="A1220" s="319"/>
      <c r="B1220" s="322"/>
      <c r="C1220" s="827"/>
      <c r="D1220" s="724"/>
      <c r="E1220" s="725"/>
      <c r="F1220" s="725"/>
      <c r="G1220" s="725"/>
      <c r="H1220" s="725"/>
      <c r="I1220" s="726"/>
      <c r="J1220" s="727"/>
      <c r="K1220" s="704"/>
    </row>
    <row r="1221" spans="1:11" s="321" customFormat="1" x14ac:dyDescent="0.2">
      <c r="A1221" s="319" t="str">
        <f>IF(D1221&gt;0,IF(INDEX(A1209:A1220,MATCH(REPT("z",255),A1209:A1220))="H","J",IF(INDEX(A1209:A1220,MATCH(REPT("z",255),A1209:A1220))="N","P",CHAR(CODE(INDEX(A1209:A1220,MATCH(REPT("z",255),A1209:A1220)))+1))),)</f>
        <v>D</v>
      </c>
      <c r="B1221" s="322" t="s">
        <v>2718</v>
      </c>
      <c r="C1221" s="827">
        <v>7</v>
      </c>
      <c r="D1221" s="724" t="s">
        <v>199</v>
      </c>
      <c r="E1221" s="667">
        <v>0</v>
      </c>
      <c r="F1221" s="667">
        <v>0</v>
      </c>
      <c r="G1221" s="667">
        <v>0</v>
      </c>
      <c r="H1221" s="667">
        <v>0</v>
      </c>
      <c r="I1221" s="668">
        <f>SUM(E1221:H1221)</f>
        <v>0</v>
      </c>
      <c r="J1221" s="765" t="s">
        <v>4090</v>
      </c>
      <c r="K1221" s="670"/>
    </row>
    <row r="1222" spans="1:11" s="321" customFormat="1" x14ac:dyDescent="0.2">
      <c r="A1222" s="319"/>
      <c r="B1222" s="322"/>
      <c r="C1222" s="827"/>
      <c r="D1222" s="724"/>
      <c r="E1222" s="725"/>
      <c r="F1222" s="725"/>
      <c r="G1222" s="725"/>
      <c r="H1222" s="725"/>
      <c r="I1222" s="726"/>
      <c r="J1222" s="727"/>
      <c r="K1222" s="704"/>
    </row>
    <row r="1223" spans="1:11" s="343" customFormat="1" ht="15" x14ac:dyDescent="0.25">
      <c r="A1223" s="323"/>
      <c r="B1223" s="81" t="s">
        <v>2719</v>
      </c>
      <c r="C1223" s="828"/>
      <c r="D1223" s="728"/>
      <c r="E1223" s="729"/>
      <c r="F1223" s="729"/>
      <c r="G1223" s="729"/>
      <c r="H1223" s="729"/>
      <c r="I1223" s="730"/>
      <c r="J1223" s="731"/>
      <c r="K1223" s="713"/>
    </row>
    <row r="1224" spans="1:11" s="321" customFormat="1" x14ac:dyDescent="0.2">
      <c r="A1224" s="319"/>
      <c r="B1224" s="322"/>
      <c r="C1224" s="827"/>
      <c r="D1224" s="724"/>
      <c r="E1224" s="725"/>
      <c r="F1224" s="725"/>
      <c r="G1224" s="725"/>
      <c r="H1224" s="725"/>
      <c r="I1224" s="726"/>
      <c r="J1224" s="727"/>
      <c r="K1224" s="704"/>
    </row>
    <row r="1225" spans="1:11" s="321" customFormat="1" ht="28.5" x14ac:dyDescent="0.2">
      <c r="A1225" s="319"/>
      <c r="B1225" s="81" t="s">
        <v>3841</v>
      </c>
      <c r="C1225" s="827"/>
      <c r="D1225" s="724"/>
      <c r="E1225" s="725"/>
      <c r="F1225" s="725"/>
      <c r="G1225" s="725"/>
      <c r="H1225" s="725"/>
      <c r="I1225" s="726"/>
      <c r="J1225" s="727"/>
      <c r="K1225" s="704"/>
    </row>
    <row r="1226" spans="1:11" s="321" customFormat="1" x14ac:dyDescent="0.2">
      <c r="A1226" s="319"/>
      <c r="B1226" s="81"/>
      <c r="C1226" s="827"/>
      <c r="D1226" s="724"/>
      <c r="E1226" s="725"/>
      <c r="F1226" s="725"/>
      <c r="G1226" s="725"/>
      <c r="H1226" s="725"/>
      <c r="I1226" s="726"/>
      <c r="J1226" s="727"/>
      <c r="K1226" s="704"/>
    </row>
    <row r="1227" spans="1:11" s="321" customFormat="1" x14ac:dyDescent="0.2">
      <c r="A1227" s="319" t="str">
        <f>IF(D1227&gt;0,IF(INDEX(A1215:A1226,MATCH(REPT("z",255),A1215:A1226))="H","J",IF(INDEX(A1215:A1226,MATCH(REPT("z",255),A1215:A1226))="N","P",CHAR(CODE(INDEX(A1215:A1226,MATCH(REPT("z",255),A1215:A1226)))+1))),)</f>
        <v>E</v>
      </c>
      <c r="B1227" s="322" t="s">
        <v>2720</v>
      </c>
      <c r="C1227" s="827">
        <v>437</v>
      </c>
      <c r="D1227" s="724" t="s">
        <v>199</v>
      </c>
      <c r="E1227" s="667">
        <v>204.5</v>
      </c>
      <c r="F1227" s="667">
        <v>1.57</v>
      </c>
      <c r="G1227" s="667">
        <v>50.37</v>
      </c>
      <c r="H1227" s="667">
        <v>0</v>
      </c>
      <c r="I1227" s="668">
        <f>SUM(E1227:H1227)</f>
        <v>256.44</v>
      </c>
      <c r="J1227" s="669">
        <f>I1227*C1227</f>
        <v>112064.28</v>
      </c>
      <c r="K1227" s="670"/>
    </row>
    <row r="1228" spans="1:11" s="321" customFormat="1" x14ac:dyDescent="0.2">
      <c r="A1228" s="319"/>
      <c r="B1228" s="322"/>
      <c r="C1228" s="827"/>
      <c r="D1228" s="724"/>
      <c r="E1228" s="725"/>
      <c r="F1228" s="725"/>
      <c r="G1228" s="725"/>
      <c r="H1228" s="725"/>
      <c r="I1228" s="726"/>
      <c r="J1228" s="727"/>
      <c r="K1228" s="704"/>
    </row>
    <row r="1229" spans="1:11" s="321" customFormat="1" x14ac:dyDescent="0.2">
      <c r="A1229" s="319" t="str">
        <f>IF(D1229&gt;0,IF(INDEX(A1217:A1228,MATCH(REPT("z",255),A1217:A1228))="H","J",IF(INDEX(A1217:A1228,MATCH(REPT("z",255),A1217:A1228))="N","P",CHAR(CODE(INDEX(A1217:A1228,MATCH(REPT("z",255),A1217:A1228)))+1))),)</f>
        <v>F</v>
      </c>
      <c r="B1229" s="322" t="s">
        <v>2721</v>
      </c>
      <c r="C1229" s="827">
        <f>820-1</f>
        <v>819</v>
      </c>
      <c r="D1229" s="724" t="s">
        <v>199</v>
      </c>
      <c r="E1229" s="667">
        <v>481.73</v>
      </c>
      <c r="F1229" s="667">
        <v>1.57</v>
      </c>
      <c r="G1229" s="667">
        <v>75.540000000000006</v>
      </c>
      <c r="H1229" s="667">
        <v>0</v>
      </c>
      <c r="I1229" s="668">
        <f>SUM(E1229:H1229)</f>
        <v>558.84</v>
      </c>
      <c r="J1229" s="669">
        <f>I1229*C1229</f>
        <v>457689.96</v>
      </c>
      <c r="K1229" s="670"/>
    </row>
    <row r="1230" spans="1:11" s="321" customFormat="1" x14ac:dyDescent="0.2">
      <c r="A1230" s="319"/>
      <c r="B1230" s="322"/>
      <c r="C1230" s="827"/>
      <c r="D1230" s="724"/>
      <c r="E1230" s="725"/>
      <c r="F1230" s="725"/>
      <c r="G1230" s="725"/>
      <c r="H1230" s="725"/>
      <c r="I1230" s="726"/>
      <c r="J1230" s="727"/>
      <c r="K1230" s="704"/>
    </row>
    <row r="1231" spans="1:11" s="321" customFormat="1" x14ac:dyDescent="0.2">
      <c r="A1231" s="319" t="str">
        <f>IF(D1231&gt;0,IF(INDEX(A1219:A1230,MATCH(REPT("z",255),A1219:A1230))="H","J",IF(INDEX(A1219:A1230,MATCH(REPT("z",255),A1219:A1230))="N","P",CHAR(CODE(INDEX(A1219:A1230,MATCH(REPT("z",255),A1219:A1230)))+1))),)</f>
        <v>G</v>
      </c>
      <c r="B1231" s="322" t="s">
        <v>2722</v>
      </c>
      <c r="C1231" s="827">
        <v>476</v>
      </c>
      <c r="D1231" s="724" t="s">
        <v>199</v>
      </c>
      <c r="E1231" s="667">
        <v>481.73</v>
      </c>
      <c r="F1231" s="667">
        <v>1.57</v>
      </c>
      <c r="G1231" s="667">
        <v>75.540000000000006</v>
      </c>
      <c r="H1231" s="667">
        <v>0</v>
      </c>
      <c r="I1231" s="668">
        <f>SUM(E1231:H1231)</f>
        <v>558.84</v>
      </c>
      <c r="J1231" s="669">
        <f>I1231*C1231</f>
        <v>266007.84000000003</v>
      </c>
      <c r="K1231" s="670"/>
    </row>
    <row r="1232" spans="1:11" s="321" customFormat="1" x14ac:dyDescent="0.2">
      <c r="A1232" s="319"/>
      <c r="B1232" s="322"/>
      <c r="C1232" s="827"/>
      <c r="D1232" s="724"/>
      <c r="E1232" s="725"/>
      <c r="F1232" s="725"/>
      <c r="G1232" s="725"/>
      <c r="H1232" s="725"/>
      <c r="I1232" s="726"/>
      <c r="J1232" s="727"/>
      <c r="K1232" s="704"/>
    </row>
    <row r="1233" spans="1:11" s="321" customFormat="1" x14ac:dyDescent="0.2">
      <c r="A1233" s="319" t="str">
        <f>IF(D1233&gt;0,IF(INDEX(A1221:A1232,MATCH(REPT("z",255),A1221:A1232))="H","J",IF(INDEX(A1221:A1232,MATCH(REPT("z",255),A1221:A1232))="N","P",CHAR(CODE(INDEX(A1221:A1232,MATCH(REPT("z",255),A1221:A1232)))+1))),)</f>
        <v>H</v>
      </c>
      <c r="B1233" s="322" t="s">
        <v>2723</v>
      </c>
      <c r="C1233" s="827">
        <v>141</v>
      </c>
      <c r="D1233" s="724" t="s">
        <v>199</v>
      </c>
      <c r="E1233" s="667">
        <v>287.76</v>
      </c>
      <c r="F1233" s="667">
        <v>1.57</v>
      </c>
      <c r="G1233" s="667">
        <v>65.47</v>
      </c>
      <c r="H1233" s="667">
        <v>0</v>
      </c>
      <c r="I1233" s="668">
        <f>SUM(E1233:H1233)</f>
        <v>354.8</v>
      </c>
      <c r="J1233" s="669">
        <f>I1233*C1233</f>
        <v>50026.8</v>
      </c>
      <c r="K1233" s="670"/>
    </row>
    <row r="1234" spans="1:11" s="321" customFormat="1" x14ac:dyDescent="0.2">
      <c r="A1234" s="319"/>
      <c r="B1234" s="322"/>
      <c r="C1234" s="827"/>
      <c r="D1234" s="724"/>
      <c r="E1234" s="725"/>
      <c r="F1234" s="725"/>
      <c r="G1234" s="725"/>
      <c r="H1234" s="725"/>
      <c r="I1234" s="726"/>
      <c r="J1234" s="727"/>
      <c r="K1234" s="704"/>
    </row>
    <row r="1235" spans="1:11" s="321" customFormat="1" x14ac:dyDescent="0.2">
      <c r="A1235" s="319" t="str">
        <f>IF(D1235&gt;0,IF(INDEX(A1223:A1234,MATCH(REPT("z",255),A1223:A1234))="H","J",IF(INDEX(A1223:A1234,MATCH(REPT("z",255),A1223:A1234))="N","P",CHAR(CODE(INDEX(A1223:A1234,MATCH(REPT("z",255),A1223:A1234)))+1))),)</f>
        <v>J</v>
      </c>
      <c r="B1235" s="322" t="s">
        <v>2724</v>
      </c>
      <c r="C1235" s="827">
        <v>585</v>
      </c>
      <c r="D1235" s="724" t="s">
        <v>199</v>
      </c>
      <c r="E1235" s="667">
        <v>181.4</v>
      </c>
      <c r="F1235" s="667">
        <v>1.57</v>
      </c>
      <c r="G1235" s="667">
        <v>60.43</v>
      </c>
      <c r="H1235" s="667">
        <v>0</v>
      </c>
      <c r="I1235" s="668">
        <f>SUM(E1235:H1235)</f>
        <v>243.4</v>
      </c>
      <c r="J1235" s="669">
        <f>I1235*C1235</f>
        <v>142389</v>
      </c>
      <c r="K1235" s="670"/>
    </row>
    <row r="1236" spans="1:11" s="321" customFormat="1" x14ac:dyDescent="0.2">
      <c r="A1236" s="319"/>
      <c r="B1236" s="322"/>
      <c r="C1236" s="827"/>
      <c r="D1236" s="724"/>
      <c r="E1236" s="725"/>
      <c r="F1236" s="725"/>
      <c r="G1236" s="725"/>
      <c r="H1236" s="725"/>
      <c r="I1236" s="726"/>
      <c r="J1236" s="727"/>
      <c r="K1236" s="704"/>
    </row>
    <row r="1237" spans="1:11" s="321" customFormat="1" x14ac:dyDescent="0.2">
      <c r="A1237" s="319" t="str">
        <f>IF(D1237&gt;0,IF(INDEX(A1225:A1236,MATCH(REPT("z",255),A1225:A1236))="H","J",IF(INDEX(A1225:A1236,MATCH(REPT("z",255),A1225:A1236))="N","P",CHAR(CODE(INDEX(A1225:A1236,MATCH(REPT("z",255),A1225:A1236)))+1))),)</f>
        <v>K</v>
      </c>
      <c r="B1237" s="322" t="s">
        <v>2725</v>
      </c>
      <c r="C1237" s="827">
        <v>262</v>
      </c>
      <c r="D1237" s="724" t="s">
        <v>199</v>
      </c>
      <c r="E1237" s="667">
        <v>287.76</v>
      </c>
      <c r="F1237" s="667">
        <v>1.57</v>
      </c>
      <c r="G1237" s="667">
        <v>65.47</v>
      </c>
      <c r="H1237" s="667">
        <v>0</v>
      </c>
      <c r="I1237" s="668">
        <f>SUM(E1237:H1237)</f>
        <v>354.8</v>
      </c>
      <c r="J1237" s="669">
        <f>I1237*C1237</f>
        <v>92957.6</v>
      </c>
      <c r="K1237" s="670"/>
    </row>
    <row r="1238" spans="1:11" s="321" customFormat="1" x14ac:dyDescent="0.2">
      <c r="A1238" s="319"/>
      <c r="B1238" s="322"/>
      <c r="C1238" s="827"/>
      <c r="D1238" s="724"/>
      <c r="E1238" s="725"/>
      <c r="F1238" s="725"/>
      <c r="G1238" s="725"/>
      <c r="H1238" s="725"/>
      <c r="I1238" s="726"/>
      <c r="J1238" s="727"/>
      <c r="K1238" s="704"/>
    </row>
    <row r="1239" spans="1:11" s="321" customFormat="1" x14ac:dyDescent="0.2">
      <c r="A1239" s="319" t="str">
        <f>IF(D1239&gt;0,IF(INDEX(A1227:A1238,MATCH(REPT("z",255),A1227:A1238))="H","J",IF(INDEX(A1227:A1238,MATCH(REPT("z",255),A1227:A1238))="N","P",CHAR(CODE(INDEX(A1227:A1238,MATCH(REPT("z",255),A1227:A1238)))+1))),)</f>
        <v>L</v>
      </c>
      <c r="B1239" s="322" t="s">
        <v>2726</v>
      </c>
      <c r="C1239" s="827">
        <v>115</v>
      </c>
      <c r="D1239" s="724" t="s">
        <v>199</v>
      </c>
      <c r="E1239" s="667">
        <v>212.6</v>
      </c>
      <c r="F1239" s="667">
        <v>1.57</v>
      </c>
      <c r="G1239" s="667">
        <v>60.43</v>
      </c>
      <c r="H1239" s="667">
        <v>0</v>
      </c>
      <c r="I1239" s="668">
        <f>SUM(E1239:H1239)</f>
        <v>274.60000000000002</v>
      </c>
      <c r="J1239" s="669">
        <f>I1239*C1239</f>
        <v>31579</v>
      </c>
      <c r="K1239" s="670"/>
    </row>
    <row r="1240" spans="1:11" s="321" customFormat="1" x14ac:dyDescent="0.2">
      <c r="A1240" s="319"/>
      <c r="B1240" s="322"/>
      <c r="C1240" s="827"/>
      <c r="D1240" s="724"/>
      <c r="E1240" s="725"/>
      <c r="F1240" s="725"/>
      <c r="G1240" s="725"/>
      <c r="H1240" s="725"/>
      <c r="I1240" s="726"/>
      <c r="J1240" s="727"/>
      <c r="K1240" s="704"/>
    </row>
    <row r="1241" spans="1:11" s="321" customFormat="1" x14ac:dyDescent="0.2">
      <c r="A1241" s="319" t="str">
        <f>IF(D1241&gt;0,IF(INDEX(A1229:A1240,MATCH(REPT("z",255),A1229:A1240))="H","J",IF(INDEX(A1229:A1240,MATCH(REPT("z",255),A1229:A1240))="N","P",CHAR(CODE(INDEX(A1229:A1240,MATCH(REPT("z",255),A1229:A1240)))+1))),)</f>
        <v>M</v>
      </c>
      <c r="B1241" s="322" t="s">
        <v>2727</v>
      </c>
      <c r="C1241" s="827">
        <v>243</v>
      </c>
      <c r="D1241" s="724" t="s">
        <v>199</v>
      </c>
      <c r="E1241" s="667">
        <v>198.47</v>
      </c>
      <c r="F1241" s="667">
        <v>1.57</v>
      </c>
      <c r="G1241" s="667">
        <v>60.43</v>
      </c>
      <c r="H1241" s="667">
        <v>0</v>
      </c>
      <c r="I1241" s="668">
        <f>SUM(E1241:H1241)</f>
        <v>260.47000000000003</v>
      </c>
      <c r="J1241" s="669">
        <f>I1241*C1241</f>
        <v>63294.21</v>
      </c>
      <c r="K1241" s="670"/>
    </row>
    <row r="1242" spans="1:11" s="321" customFormat="1" hidden="1" x14ac:dyDescent="0.2">
      <c r="A1242" s="319"/>
      <c r="B1242" s="322"/>
      <c r="C1242" s="827"/>
      <c r="D1242" s="724"/>
      <c r="E1242" s="725"/>
      <c r="F1242" s="725"/>
      <c r="G1242" s="725"/>
      <c r="H1242" s="725"/>
      <c r="I1242" s="726"/>
      <c r="J1242" s="727"/>
      <c r="K1242" s="704"/>
    </row>
    <row r="1243" spans="1:11" s="321" customFormat="1" hidden="1" x14ac:dyDescent="0.2">
      <c r="A1243" s="319"/>
      <c r="B1243" s="322"/>
      <c r="C1243" s="827"/>
      <c r="D1243" s="724"/>
      <c r="E1243" s="725"/>
      <c r="F1243" s="725"/>
      <c r="G1243" s="725"/>
      <c r="H1243" s="725"/>
      <c r="I1243" s="726"/>
      <c r="J1243" s="727"/>
      <c r="K1243" s="704"/>
    </row>
    <row r="1244" spans="1:11" s="321" customFormat="1" ht="29.25" customHeight="1" x14ac:dyDescent="0.2">
      <c r="A1244" s="319"/>
      <c r="B1244" s="322"/>
      <c r="C1244" s="827"/>
      <c r="D1244" s="724"/>
      <c r="E1244" s="725"/>
      <c r="F1244" s="725"/>
      <c r="G1244" s="725"/>
      <c r="H1244" s="725"/>
      <c r="I1244" s="726"/>
      <c r="J1244" s="727"/>
      <c r="K1244" s="704"/>
    </row>
    <row r="1245" spans="1:11" s="321" customFormat="1" ht="15.75" customHeight="1" x14ac:dyDescent="0.2">
      <c r="A1245" s="319"/>
      <c r="B1245" s="322"/>
      <c r="C1245" s="827"/>
      <c r="D1245" s="724"/>
      <c r="E1245" s="725"/>
      <c r="F1245" s="725"/>
      <c r="G1245" s="725"/>
      <c r="H1245" s="725"/>
      <c r="I1245" s="726"/>
      <c r="J1245" s="727"/>
      <c r="K1245" s="704"/>
    </row>
    <row r="1246" spans="1:11" s="325" customFormat="1" ht="15.75" thickBot="1" x14ac:dyDescent="0.3">
      <c r="A1246" s="324"/>
      <c r="B1246" s="80" t="s">
        <v>111</v>
      </c>
      <c r="C1246" s="824"/>
      <c r="D1246" s="732"/>
      <c r="E1246" s="733"/>
      <c r="F1246" s="733"/>
      <c r="G1246" s="733"/>
      <c r="H1246" s="733"/>
      <c r="I1246" s="699"/>
      <c r="J1246" s="734">
        <f>SUM(J1213:J1245)</f>
        <v>1216008.69</v>
      </c>
      <c r="K1246" s="735">
        <v>34</v>
      </c>
    </row>
    <row r="1247" spans="1:11" s="321" customFormat="1" ht="15" thickTop="1" x14ac:dyDescent="0.2">
      <c r="A1247" s="319"/>
      <c r="B1247" s="322"/>
      <c r="C1247" s="827"/>
      <c r="D1247" s="724"/>
      <c r="E1247" s="725"/>
      <c r="F1247" s="725"/>
      <c r="G1247" s="725"/>
      <c r="H1247" s="725"/>
      <c r="I1247" s="726"/>
      <c r="J1247" s="727"/>
      <c r="K1247" s="704"/>
    </row>
    <row r="1248" spans="1:11" s="321" customFormat="1" ht="15" x14ac:dyDescent="0.2">
      <c r="A1248" s="319"/>
      <c r="B1248" s="320" t="s">
        <v>2701</v>
      </c>
      <c r="C1248" s="827"/>
      <c r="D1248" s="724"/>
      <c r="E1248" s="725"/>
      <c r="F1248" s="725"/>
      <c r="G1248" s="725"/>
      <c r="H1248" s="725"/>
      <c r="I1248" s="726"/>
      <c r="J1248" s="727"/>
      <c r="K1248" s="704"/>
    </row>
    <row r="1249" spans="1:11" s="321" customFormat="1" x14ac:dyDescent="0.2">
      <c r="A1249" s="319"/>
      <c r="B1249" s="322"/>
      <c r="C1249" s="827"/>
      <c r="D1249" s="724"/>
      <c r="E1249" s="725"/>
      <c r="F1249" s="725"/>
      <c r="G1249" s="725"/>
      <c r="H1249" s="725"/>
      <c r="I1249" s="726"/>
      <c r="J1249" s="727"/>
      <c r="K1249" s="704"/>
    </row>
    <row r="1250" spans="1:11" s="343" customFormat="1" ht="15" x14ac:dyDescent="0.25">
      <c r="A1250" s="323"/>
      <c r="B1250" s="81" t="s">
        <v>2728</v>
      </c>
      <c r="C1250" s="828"/>
      <c r="D1250" s="728"/>
      <c r="E1250" s="729"/>
      <c r="F1250" s="729"/>
      <c r="G1250" s="729"/>
      <c r="H1250" s="729"/>
      <c r="I1250" s="730"/>
      <c r="J1250" s="731"/>
      <c r="K1250" s="713"/>
    </row>
    <row r="1251" spans="1:11" s="321" customFormat="1" x14ac:dyDescent="0.2">
      <c r="A1251" s="319"/>
      <c r="B1251" s="322"/>
      <c r="C1251" s="827"/>
      <c r="D1251" s="724"/>
      <c r="E1251" s="725"/>
      <c r="F1251" s="725"/>
      <c r="G1251" s="725"/>
      <c r="H1251" s="725"/>
      <c r="I1251" s="726"/>
      <c r="J1251" s="727"/>
      <c r="K1251" s="704"/>
    </row>
    <row r="1252" spans="1:11" s="321" customFormat="1" ht="42.75" x14ac:dyDescent="0.2">
      <c r="A1252" s="319"/>
      <c r="B1252" s="81" t="s">
        <v>3842</v>
      </c>
      <c r="C1252" s="827"/>
      <c r="D1252" s="724"/>
      <c r="E1252" s="725"/>
      <c r="F1252" s="725"/>
      <c r="G1252" s="725"/>
      <c r="H1252" s="725"/>
      <c r="I1252" s="726"/>
      <c r="J1252" s="727"/>
      <c r="K1252" s="704"/>
    </row>
    <row r="1253" spans="1:11" s="321" customFormat="1" x14ac:dyDescent="0.2">
      <c r="A1253" s="319"/>
      <c r="B1253" s="322"/>
      <c r="C1253" s="827"/>
      <c r="D1253" s="724"/>
      <c r="E1253" s="725"/>
      <c r="F1253" s="725"/>
      <c r="G1253" s="725"/>
      <c r="H1253" s="725"/>
      <c r="I1253" s="726"/>
      <c r="J1253" s="727"/>
      <c r="K1253" s="704"/>
    </row>
    <row r="1254" spans="1:11" s="321" customFormat="1" x14ac:dyDescent="0.2">
      <c r="A1254" s="319" t="s">
        <v>77</v>
      </c>
      <c r="B1254" s="322" t="s">
        <v>2729</v>
      </c>
      <c r="C1254" s="827">
        <v>396</v>
      </c>
      <c r="D1254" s="724" t="s">
        <v>199</v>
      </c>
      <c r="E1254" s="667">
        <v>194.43</v>
      </c>
      <c r="F1254" s="667">
        <v>1.57</v>
      </c>
      <c r="G1254" s="667">
        <v>65.47</v>
      </c>
      <c r="H1254" s="667">
        <v>0</v>
      </c>
      <c r="I1254" s="668">
        <f>SUM(E1254:H1254)</f>
        <v>261.47000000000003</v>
      </c>
      <c r="J1254" s="669">
        <f>I1254*C1254</f>
        <v>103542.12</v>
      </c>
      <c r="K1254" s="670"/>
    </row>
    <row r="1255" spans="1:11" s="321" customFormat="1" x14ac:dyDescent="0.2">
      <c r="A1255" s="319"/>
      <c r="B1255" s="322"/>
      <c r="C1255" s="827"/>
      <c r="D1255" s="724"/>
      <c r="E1255" s="725"/>
      <c r="F1255" s="725"/>
      <c r="G1255" s="725"/>
      <c r="H1255" s="725"/>
      <c r="I1255" s="726"/>
      <c r="J1255" s="727"/>
      <c r="K1255" s="704"/>
    </row>
    <row r="1256" spans="1:11" s="321" customFormat="1" x14ac:dyDescent="0.2">
      <c r="A1256" s="319" t="str">
        <f>IF(D1256&gt;0,IF(INDEX(A1241:A1255,MATCH(REPT("z",255),A1241:A1255))="H","J",IF(INDEX(A1241:A1255,MATCH(REPT("z",255),A1241:A1255))="N","P",CHAR(CODE(INDEX(A1241:A1255,MATCH(REPT("z",255),A1241:A1255)))+1))),)</f>
        <v>B</v>
      </c>
      <c r="B1256" s="322" t="s">
        <v>2730</v>
      </c>
      <c r="C1256" s="827">
        <v>6</v>
      </c>
      <c r="D1256" s="724" t="s">
        <v>199</v>
      </c>
      <c r="E1256" s="667">
        <v>316.77</v>
      </c>
      <c r="F1256" s="667">
        <v>1.57</v>
      </c>
      <c r="G1256" s="667">
        <v>65.47</v>
      </c>
      <c r="H1256" s="667">
        <v>0</v>
      </c>
      <c r="I1256" s="668">
        <f>SUM(E1256:H1256)</f>
        <v>383.81</v>
      </c>
      <c r="J1256" s="669">
        <f>I1256*C1256</f>
        <v>2302.86</v>
      </c>
      <c r="K1256" s="670"/>
    </row>
    <row r="1257" spans="1:11" s="321" customFormat="1" x14ac:dyDescent="0.2">
      <c r="A1257" s="319"/>
      <c r="B1257" s="322"/>
      <c r="C1257" s="827"/>
      <c r="D1257" s="724"/>
      <c r="E1257" s="725"/>
      <c r="F1257" s="725"/>
      <c r="G1257" s="725"/>
      <c r="H1257" s="725"/>
      <c r="I1257" s="726"/>
      <c r="J1257" s="727"/>
      <c r="K1257" s="704"/>
    </row>
    <row r="1258" spans="1:11" s="321" customFormat="1" x14ac:dyDescent="0.2">
      <c r="A1258" s="319" t="str">
        <f>IF(D1258&gt;0,IF(INDEX(A1246:A1257,MATCH(REPT("z",255),A1246:A1257))="H","J",IF(INDEX(A1246:A1257,MATCH(REPT("z",255),A1246:A1257))="N","P",CHAR(CODE(INDEX(A1246:A1257,MATCH(REPT("z",255),A1246:A1257)))+1))),)</f>
        <v>C</v>
      </c>
      <c r="B1258" s="322" t="s">
        <v>2731</v>
      </c>
      <c r="C1258" s="827">
        <v>12</v>
      </c>
      <c r="D1258" s="724" t="s">
        <v>199</v>
      </c>
      <c r="E1258" s="667">
        <v>235.89</v>
      </c>
      <c r="F1258" s="667">
        <v>1.57</v>
      </c>
      <c r="G1258" s="667">
        <v>50.37</v>
      </c>
      <c r="H1258" s="667">
        <v>0</v>
      </c>
      <c r="I1258" s="668">
        <f>SUM(E1258:H1258)</f>
        <v>287.83</v>
      </c>
      <c r="J1258" s="669">
        <f>I1258*C1258</f>
        <v>3453.96</v>
      </c>
      <c r="K1258" s="670"/>
    </row>
    <row r="1259" spans="1:11" s="321" customFormat="1" x14ac:dyDescent="0.2">
      <c r="A1259" s="319"/>
      <c r="B1259" s="322"/>
      <c r="C1259" s="827"/>
      <c r="D1259" s="724"/>
      <c r="E1259" s="725"/>
      <c r="F1259" s="725"/>
      <c r="G1259" s="725"/>
      <c r="H1259" s="725"/>
      <c r="I1259" s="726"/>
      <c r="J1259" s="727"/>
      <c r="K1259" s="704"/>
    </row>
    <row r="1260" spans="1:11" s="321" customFormat="1" x14ac:dyDescent="0.2">
      <c r="A1260" s="319" t="str">
        <f>IF(D1260&gt;0,IF(INDEX(A1248:A1259,MATCH(REPT("z",255),A1248:A1259))="H","J",IF(INDEX(A1248:A1259,MATCH(REPT("z",255),A1248:A1259))="N","P",CHAR(CODE(INDEX(A1248:A1259,MATCH(REPT("z",255),A1248:A1259)))+1))),)</f>
        <v>D</v>
      </c>
      <c r="B1260" s="322" t="s">
        <v>2732</v>
      </c>
      <c r="C1260" s="827">
        <v>48</v>
      </c>
      <c r="D1260" s="724" t="s">
        <v>199</v>
      </c>
      <c r="E1260" s="667">
        <v>223.73</v>
      </c>
      <c r="F1260" s="667">
        <v>1.57</v>
      </c>
      <c r="G1260" s="667">
        <v>60.43</v>
      </c>
      <c r="H1260" s="667">
        <v>0</v>
      </c>
      <c r="I1260" s="668">
        <f>SUM(E1260:H1260)</f>
        <v>285.73</v>
      </c>
      <c r="J1260" s="669">
        <f>I1260*C1260</f>
        <v>13715.04</v>
      </c>
      <c r="K1260" s="670"/>
    </row>
    <row r="1261" spans="1:11" s="321" customFormat="1" x14ac:dyDescent="0.2">
      <c r="A1261" s="319"/>
      <c r="B1261" s="322"/>
      <c r="C1261" s="827"/>
      <c r="D1261" s="724"/>
      <c r="E1261" s="725"/>
      <c r="F1261" s="725"/>
      <c r="G1261" s="725"/>
      <c r="H1261" s="725"/>
      <c r="I1261" s="726"/>
      <c r="J1261" s="727"/>
      <c r="K1261" s="704"/>
    </row>
    <row r="1262" spans="1:11" s="321" customFormat="1" x14ac:dyDescent="0.2">
      <c r="A1262" s="319" t="str">
        <f>IF(D1262&gt;0,IF(INDEX(A1250:A1261,MATCH(REPT("z",255),A1250:A1261))="H","J",IF(INDEX(A1250:A1261,MATCH(REPT("z",255),A1250:A1261))="N","P",CHAR(CODE(INDEX(A1250:A1261,MATCH(REPT("z",255),A1250:A1261)))+1))),)</f>
        <v>E</v>
      </c>
      <c r="B1262" s="322" t="s">
        <v>2733</v>
      </c>
      <c r="C1262" s="827">
        <v>8</v>
      </c>
      <c r="D1262" s="724" t="s">
        <v>199</v>
      </c>
      <c r="E1262" s="667">
        <v>194.43</v>
      </c>
      <c r="F1262" s="667">
        <v>1.57</v>
      </c>
      <c r="G1262" s="667">
        <v>65.47</v>
      </c>
      <c r="H1262" s="667">
        <v>0</v>
      </c>
      <c r="I1262" s="668">
        <f>SUM(E1262:H1262)</f>
        <v>261.47000000000003</v>
      </c>
      <c r="J1262" s="669">
        <f>I1262*C1262</f>
        <v>2091.7600000000002</v>
      </c>
      <c r="K1262" s="670"/>
    </row>
    <row r="1263" spans="1:11" s="321" customFormat="1" x14ac:dyDescent="0.2">
      <c r="A1263" s="319"/>
      <c r="B1263" s="322"/>
      <c r="C1263" s="827"/>
      <c r="D1263" s="724"/>
      <c r="E1263" s="725"/>
      <c r="F1263" s="725"/>
      <c r="G1263" s="725"/>
      <c r="H1263" s="725"/>
      <c r="I1263" s="726"/>
      <c r="J1263" s="727"/>
      <c r="K1263" s="704"/>
    </row>
    <row r="1264" spans="1:11" s="321" customFormat="1" x14ac:dyDescent="0.2">
      <c r="A1264" s="319" t="str">
        <f>IF(D1264&gt;0,IF(INDEX(A1252:A1263,MATCH(REPT("z",255),A1252:A1263))="H","J",IF(INDEX(A1252:A1263,MATCH(REPT("z",255),A1252:A1263))="N","P",CHAR(CODE(INDEX(A1252:A1263,MATCH(REPT("z",255),A1252:A1263)))+1))),)</f>
        <v>F</v>
      </c>
      <c r="B1264" s="322" t="s">
        <v>2734</v>
      </c>
      <c r="C1264" s="827">
        <v>126</v>
      </c>
      <c r="D1264" s="724" t="s">
        <v>199</v>
      </c>
      <c r="E1264" s="667">
        <v>270.83</v>
      </c>
      <c r="F1264" s="667">
        <v>1.57</v>
      </c>
      <c r="G1264" s="667">
        <v>75.540000000000006</v>
      </c>
      <c r="H1264" s="667">
        <v>0</v>
      </c>
      <c r="I1264" s="668">
        <f>SUM(E1264:H1264)</f>
        <v>347.94</v>
      </c>
      <c r="J1264" s="669">
        <f>I1264*C1264</f>
        <v>43840.44</v>
      </c>
      <c r="K1264" s="670"/>
    </row>
    <row r="1265" spans="1:11" s="321" customFormat="1" x14ac:dyDescent="0.2">
      <c r="A1265" s="319"/>
      <c r="B1265" s="322"/>
      <c r="C1265" s="827"/>
      <c r="D1265" s="724"/>
      <c r="E1265" s="725"/>
      <c r="F1265" s="725"/>
      <c r="G1265" s="725"/>
      <c r="H1265" s="725"/>
      <c r="I1265" s="726"/>
      <c r="J1265" s="727"/>
      <c r="K1265" s="704"/>
    </row>
    <row r="1266" spans="1:11" s="321" customFormat="1" x14ac:dyDescent="0.2">
      <c r="A1266" s="319" t="str">
        <f>IF(D1266&gt;0,IF(INDEX(A1254:A1265,MATCH(REPT("z",255),A1254:A1265))="H","J",IF(INDEX(A1254:A1265,MATCH(REPT("z",255),A1254:A1265))="N","P",CHAR(CODE(INDEX(A1254:A1265,MATCH(REPT("z",255),A1254:A1265)))+1))),)</f>
        <v>G</v>
      </c>
      <c r="B1266" s="322" t="s">
        <v>2735</v>
      </c>
      <c r="C1266" s="827">
        <v>472</v>
      </c>
      <c r="D1266" s="724" t="s">
        <v>199</v>
      </c>
      <c r="E1266" s="667">
        <v>284.19</v>
      </c>
      <c r="F1266" s="667">
        <v>1.57</v>
      </c>
      <c r="G1266" s="667">
        <v>75.540000000000006</v>
      </c>
      <c r="H1266" s="667">
        <v>0</v>
      </c>
      <c r="I1266" s="668">
        <f>SUM(E1266:H1266)</f>
        <v>361.3</v>
      </c>
      <c r="J1266" s="669">
        <f>I1266*C1266</f>
        <v>170533.6</v>
      </c>
      <c r="K1266" s="670"/>
    </row>
    <row r="1267" spans="1:11" s="321" customFormat="1" x14ac:dyDescent="0.2">
      <c r="A1267" s="319"/>
      <c r="B1267" s="322"/>
      <c r="C1267" s="827"/>
      <c r="D1267" s="724"/>
      <c r="E1267" s="725"/>
      <c r="F1267" s="725"/>
      <c r="G1267" s="725"/>
      <c r="H1267" s="725"/>
      <c r="I1267" s="726"/>
      <c r="J1267" s="727"/>
      <c r="K1267" s="704"/>
    </row>
    <row r="1268" spans="1:11" s="321" customFormat="1" x14ac:dyDescent="0.2">
      <c r="A1268" s="319" t="str">
        <f>IF(D1268&gt;0,IF(INDEX(A1256:A1267,MATCH(REPT("z",255),A1256:A1267))="H","J",IF(INDEX(A1256:A1267,MATCH(REPT("z",255),A1256:A1267))="N","P",CHAR(CODE(INDEX(A1256:A1267,MATCH(REPT("z",255),A1256:A1267)))+1))),)</f>
        <v>H</v>
      </c>
      <c r="B1268" s="322" t="s">
        <v>2736</v>
      </c>
      <c r="C1268" s="827">
        <v>4</v>
      </c>
      <c r="D1268" s="724" t="s">
        <v>199</v>
      </c>
      <c r="E1268" s="667">
        <v>325.35000000000002</v>
      </c>
      <c r="F1268" s="667">
        <v>1.57</v>
      </c>
      <c r="G1268" s="667">
        <v>65.47</v>
      </c>
      <c r="H1268" s="667">
        <v>0</v>
      </c>
      <c r="I1268" s="668">
        <f>SUM(E1268:H1268)</f>
        <v>392.39</v>
      </c>
      <c r="J1268" s="669">
        <f>I1268*C1268</f>
        <v>1569.56</v>
      </c>
      <c r="K1268" s="670"/>
    </row>
    <row r="1269" spans="1:11" s="321" customFormat="1" x14ac:dyDescent="0.2">
      <c r="A1269" s="319"/>
      <c r="B1269" s="322"/>
      <c r="C1269" s="827"/>
      <c r="D1269" s="724"/>
      <c r="E1269" s="725"/>
      <c r="F1269" s="725"/>
      <c r="G1269" s="725"/>
      <c r="H1269" s="725"/>
      <c r="I1269" s="726"/>
      <c r="J1269" s="727"/>
      <c r="K1269" s="704"/>
    </row>
    <row r="1270" spans="1:11" s="321" customFormat="1" x14ac:dyDescent="0.2">
      <c r="A1270" s="319" t="str">
        <f>IF(D1270&gt;0,IF(INDEX(A1258:A1269,MATCH(REPT("z",255),A1258:A1269))="H","J",IF(INDEX(A1258:A1269,MATCH(REPT("z",255),A1258:A1269))="N","P",CHAR(CODE(INDEX(A1258:A1269,MATCH(REPT("z",255),A1258:A1269)))+1))),)</f>
        <v>J</v>
      </c>
      <c r="B1270" s="322" t="s">
        <v>2737</v>
      </c>
      <c r="C1270" s="827">
        <v>59</v>
      </c>
      <c r="D1270" s="724" t="s">
        <v>199</v>
      </c>
      <c r="E1270" s="667">
        <v>325.35000000000002</v>
      </c>
      <c r="F1270" s="667">
        <v>1.57</v>
      </c>
      <c r="G1270" s="667">
        <v>65.47</v>
      </c>
      <c r="H1270" s="667">
        <v>0</v>
      </c>
      <c r="I1270" s="668">
        <f>SUM(E1270:H1270)</f>
        <v>392.39</v>
      </c>
      <c r="J1270" s="669">
        <f>I1270*C1270</f>
        <v>23151.01</v>
      </c>
      <c r="K1270" s="670"/>
    </row>
    <row r="1271" spans="1:11" s="321" customFormat="1" x14ac:dyDescent="0.2">
      <c r="A1271" s="319"/>
      <c r="B1271" s="322"/>
      <c r="C1271" s="827"/>
      <c r="D1271" s="724"/>
      <c r="E1271" s="725"/>
      <c r="F1271" s="725"/>
      <c r="G1271" s="725"/>
      <c r="H1271" s="725"/>
      <c r="I1271" s="726"/>
      <c r="J1271" s="727"/>
      <c r="K1271" s="704"/>
    </row>
    <row r="1272" spans="1:11" s="321" customFormat="1" x14ac:dyDescent="0.2">
      <c r="A1272" s="319" t="str">
        <f>IF(D1272&gt;0,IF(INDEX(A1260:A1271,MATCH(REPT("z",255),A1260:A1271))="H","J",IF(INDEX(A1260:A1271,MATCH(REPT("z",255),A1260:A1271))="N","P",CHAR(CODE(INDEX(A1260:A1271,MATCH(REPT("z",255),A1260:A1271)))+1))),)</f>
        <v>K</v>
      </c>
      <c r="B1272" s="322" t="s">
        <v>2738</v>
      </c>
      <c r="C1272" s="827">
        <v>40</v>
      </c>
      <c r="D1272" s="724" t="s">
        <v>199</v>
      </c>
      <c r="E1272" s="667">
        <v>215.87</v>
      </c>
      <c r="F1272" s="667">
        <v>1.57</v>
      </c>
      <c r="G1272" s="667">
        <v>60.43</v>
      </c>
      <c r="H1272" s="667">
        <v>0</v>
      </c>
      <c r="I1272" s="668">
        <f>SUM(E1272:H1272)</f>
        <v>277.87</v>
      </c>
      <c r="J1272" s="669">
        <f>I1272*C1272</f>
        <v>11114.8</v>
      </c>
      <c r="K1272" s="670"/>
    </row>
    <row r="1273" spans="1:11" s="321" customFormat="1" x14ac:dyDescent="0.2">
      <c r="A1273" s="319"/>
      <c r="B1273" s="322"/>
      <c r="C1273" s="827"/>
      <c r="D1273" s="724"/>
      <c r="E1273" s="725"/>
      <c r="F1273" s="725"/>
      <c r="G1273" s="725"/>
      <c r="H1273" s="725"/>
      <c r="I1273" s="726"/>
      <c r="J1273" s="727"/>
      <c r="K1273" s="704"/>
    </row>
    <row r="1274" spans="1:11" s="321" customFormat="1" x14ac:dyDescent="0.2">
      <c r="A1274" s="319" t="str">
        <f>IF(D1274&gt;0,IF(INDEX(A1262:A1273,MATCH(REPT("z",255),A1262:A1273))="H","J",IF(INDEX(A1262:A1273,MATCH(REPT("z",255),A1262:A1273))="N","P",CHAR(CODE(INDEX(A1262:A1273,MATCH(REPT("z",255),A1262:A1273)))+1))),)</f>
        <v>L</v>
      </c>
      <c r="B1274" s="322" t="s">
        <v>2739</v>
      </c>
      <c r="C1274" s="827">
        <v>103</v>
      </c>
      <c r="D1274" s="724" t="s">
        <v>199</v>
      </c>
      <c r="E1274" s="667">
        <v>466.72</v>
      </c>
      <c r="F1274" s="667">
        <v>0.79</v>
      </c>
      <c r="G1274" s="667">
        <v>151.09</v>
      </c>
      <c r="H1274" s="667">
        <v>0</v>
      </c>
      <c r="I1274" s="668">
        <f>SUM(E1274:H1274)</f>
        <v>618.6</v>
      </c>
      <c r="J1274" s="669">
        <f>I1274*C1274</f>
        <v>63715.8</v>
      </c>
      <c r="K1274" s="670"/>
    </row>
    <row r="1275" spans="1:11" s="321" customFormat="1" x14ac:dyDescent="0.2">
      <c r="A1275" s="319"/>
      <c r="B1275" s="322"/>
      <c r="C1275" s="827"/>
      <c r="D1275" s="724"/>
      <c r="E1275" s="725"/>
      <c r="F1275" s="725"/>
      <c r="G1275" s="725"/>
      <c r="H1275" s="725"/>
      <c r="I1275" s="726"/>
      <c r="J1275" s="727"/>
      <c r="K1275" s="704"/>
    </row>
    <row r="1276" spans="1:11" s="321" customFormat="1" x14ac:dyDescent="0.2">
      <c r="A1276" s="319" t="str">
        <f>IF(D1276&gt;0,IF(INDEX(A1264:A1275,MATCH(REPT("z",255),A1264:A1275))="H","J",IF(INDEX(A1264:A1275,MATCH(REPT("z",255),A1264:A1275))="N","P",CHAR(CODE(INDEX(A1264:A1275,MATCH(REPT("z",255),A1264:A1275)))+1))),)</f>
        <v>M</v>
      </c>
      <c r="B1276" s="322" t="s">
        <v>2740</v>
      </c>
      <c r="C1276" s="827">
        <v>83</v>
      </c>
      <c r="D1276" s="724" t="s">
        <v>199</v>
      </c>
      <c r="E1276" s="667">
        <v>1693.3</v>
      </c>
      <c r="F1276" s="667">
        <v>0.79</v>
      </c>
      <c r="G1276" s="667">
        <v>151.09</v>
      </c>
      <c r="H1276" s="667">
        <v>0</v>
      </c>
      <c r="I1276" s="668">
        <f>SUM(E1276:H1276)</f>
        <v>1845.18</v>
      </c>
      <c r="J1276" s="669">
        <f>I1276*C1276</f>
        <v>153149.94</v>
      </c>
      <c r="K1276" s="670"/>
    </row>
    <row r="1277" spans="1:11" s="321" customFormat="1" x14ac:dyDescent="0.2">
      <c r="A1277" s="319"/>
      <c r="B1277" s="322"/>
      <c r="C1277" s="827"/>
      <c r="D1277" s="724"/>
      <c r="E1277" s="725"/>
      <c r="F1277" s="725"/>
      <c r="G1277" s="725"/>
      <c r="H1277" s="725"/>
      <c r="I1277" s="726"/>
      <c r="J1277" s="727"/>
      <c r="K1277" s="704"/>
    </row>
    <row r="1278" spans="1:11" s="321" customFormat="1" x14ac:dyDescent="0.2">
      <c r="A1278" s="319" t="str">
        <f>IF(D1278&gt;0,IF(INDEX(A1266:A1277,MATCH(REPT("z",255),A1266:A1277))="H","J",IF(INDEX(A1266:A1277,MATCH(REPT("z",255),A1266:A1277))="N","P",CHAR(CODE(INDEX(A1266:A1277,MATCH(REPT("z",255),A1266:A1277)))+1))),)</f>
        <v>N</v>
      </c>
      <c r="B1278" s="322" t="s">
        <v>3959</v>
      </c>
      <c r="C1278" s="827">
        <v>29</v>
      </c>
      <c r="D1278" s="724" t="s">
        <v>199</v>
      </c>
      <c r="E1278" s="667">
        <v>1693.3</v>
      </c>
      <c r="F1278" s="667">
        <v>0.79</v>
      </c>
      <c r="G1278" s="667">
        <v>151.09</v>
      </c>
      <c r="H1278" s="667">
        <v>0</v>
      </c>
      <c r="I1278" s="668">
        <f>SUM(E1278:H1278)</f>
        <v>1845.18</v>
      </c>
      <c r="J1278" s="669">
        <f>I1278*C1278</f>
        <v>53510.22</v>
      </c>
      <c r="K1278" s="670"/>
    </row>
    <row r="1279" spans="1:11" s="321" customFormat="1" hidden="1" x14ac:dyDescent="0.2">
      <c r="A1279" s="319"/>
      <c r="B1279" s="322"/>
      <c r="C1279" s="827"/>
      <c r="D1279" s="724"/>
      <c r="E1279" s="725"/>
      <c r="F1279" s="725"/>
      <c r="G1279" s="725"/>
      <c r="H1279" s="725"/>
      <c r="I1279" s="726"/>
      <c r="J1279" s="727"/>
      <c r="K1279" s="704"/>
    </row>
    <row r="1280" spans="1:11" s="321" customFormat="1" hidden="1" x14ac:dyDescent="0.2">
      <c r="A1280" s="319"/>
      <c r="B1280" s="322"/>
      <c r="C1280" s="827"/>
      <c r="D1280" s="724"/>
      <c r="E1280" s="725"/>
      <c r="F1280" s="725"/>
      <c r="G1280" s="725"/>
      <c r="H1280" s="725"/>
      <c r="I1280" s="726"/>
      <c r="J1280" s="727"/>
      <c r="K1280" s="704"/>
    </row>
    <row r="1281" spans="1:11" s="321" customFormat="1" ht="22.5" customHeight="1" x14ac:dyDescent="0.2">
      <c r="A1281" s="319"/>
      <c r="B1281" s="322"/>
      <c r="C1281" s="827"/>
      <c r="D1281" s="724"/>
      <c r="E1281" s="725"/>
      <c r="F1281" s="725"/>
      <c r="G1281" s="725"/>
      <c r="H1281" s="725"/>
      <c r="I1281" s="726"/>
      <c r="J1281" s="727"/>
      <c r="K1281" s="704"/>
    </row>
    <row r="1282" spans="1:11" s="321" customFormat="1" ht="25.5" customHeight="1" x14ac:dyDescent="0.2">
      <c r="A1282" s="319"/>
      <c r="B1282" s="322"/>
      <c r="C1282" s="827"/>
      <c r="D1282" s="724"/>
      <c r="E1282" s="725"/>
      <c r="F1282" s="725"/>
      <c r="G1282" s="725"/>
      <c r="H1282" s="725"/>
      <c r="I1282" s="726"/>
      <c r="J1282" s="727"/>
      <c r="K1282" s="704"/>
    </row>
    <row r="1283" spans="1:11" s="325" customFormat="1" ht="15.75" thickBot="1" x14ac:dyDescent="0.3">
      <c r="A1283" s="324"/>
      <c r="B1283" s="80" t="s">
        <v>111</v>
      </c>
      <c r="C1283" s="824"/>
      <c r="D1283" s="732"/>
      <c r="E1283" s="733"/>
      <c r="F1283" s="733"/>
      <c r="G1283" s="733"/>
      <c r="H1283" s="733"/>
      <c r="I1283" s="699"/>
      <c r="J1283" s="734">
        <f>SUM(J1250:J1282)</f>
        <v>645691.11</v>
      </c>
      <c r="K1283" s="735">
        <v>35</v>
      </c>
    </row>
    <row r="1284" spans="1:11" s="321" customFormat="1" ht="15" thickTop="1" x14ac:dyDescent="0.2">
      <c r="A1284" s="319"/>
      <c r="B1284" s="322"/>
      <c r="C1284" s="827"/>
      <c r="D1284" s="724"/>
      <c r="E1284" s="725"/>
      <c r="F1284" s="725"/>
      <c r="G1284" s="725"/>
      <c r="H1284" s="725"/>
      <c r="I1284" s="726"/>
      <c r="J1284" s="727"/>
      <c r="K1284" s="704"/>
    </row>
    <row r="1285" spans="1:11" s="321" customFormat="1" ht="15" x14ac:dyDescent="0.2">
      <c r="A1285" s="319"/>
      <c r="B1285" s="320" t="s">
        <v>2701</v>
      </c>
      <c r="C1285" s="827"/>
      <c r="D1285" s="724"/>
      <c r="E1285" s="725"/>
      <c r="F1285" s="725"/>
      <c r="G1285" s="725"/>
      <c r="H1285" s="725"/>
      <c r="I1285" s="726"/>
      <c r="J1285" s="727"/>
      <c r="K1285" s="704"/>
    </row>
    <row r="1286" spans="1:11" s="321" customFormat="1" x14ac:dyDescent="0.2">
      <c r="A1286" s="319"/>
      <c r="B1286" s="322"/>
      <c r="C1286" s="827"/>
      <c r="D1286" s="724"/>
      <c r="E1286" s="725"/>
      <c r="F1286" s="725"/>
      <c r="G1286" s="725"/>
      <c r="H1286" s="725"/>
      <c r="I1286" s="726"/>
      <c r="J1286" s="727"/>
      <c r="K1286" s="704"/>
    </row>
    <row r="1287" spans="1:11" s="343" customFormat="1" ht="15" x14ac:dyDescent="0.25">
      <c r="A1287" s="323"/>
      <c r="B1287" s="81" t="s">
        <v>2728</v>
      </c>
      <c r="C1287" s="828"/>
      <c r="D1287" s="728"/>
      <c r="E1287" s="729"/>
      <c r="F1287" s="729"/>
      <c r="G1287" s="729"/>
      <c r="H1287" s="729"/>
      <c r="I1287" s="730"/>
      <c r="J1287" s="731"/>
      <c r="K1287" s="713"/>
    </row>
    <row r="1288" spans="1:11" s="321" customFormat="1" x14ac:dyDescent="0.2">
      <c r="A1288" s="319"/>
      <c r="B1288" s="322"/>
      <c r="C1288" s="827"/>
      <c r="D1288" s="724"/>
      <c r="E1288" s="725"/>
      <c r="F1288" s="725"/>
      <c r="G1288" s="725"/>
      <c r="H1288" s="725"/>
      <c r="I1288" s="726"/>
      <c r="J1288" s="727"/>
      <c r="K1288" s="704"/>
    </row>
    <row r="1289" spans="1:11" s="321" customFormat="1" ht="42.75" x14ac:dyDescent="0.2">
      <c r="A1289" s="319"/>
      <c r="B1289" s="81" t="s">
        <v>3842</v>
      </c>
      <c r="C1289" s="827"/>
      <c r="D1289" s="724"/>
      <c r="E1289" s="725"/>
      <c r="F1289" s="725"/>
      <c r="G1289" s="725"/>
      <c r="H1289" s="725"/>
      <c r="I1289" s="726"/>
      <c r="J1289" s="727"/>
      <c r="K1289" s="704"/>
    </row>
    <row r="1290" spans="1:11" s="321" customFormat="1" x14ac:dyDescent="0.2">
      <c r="A1290" s="319"/>
      <c r="B1290" s="322"/>
      <c r="C1290" s="827"/>
      <c r="D1290" s="724"/>
      <c r="E1290" s="725"/>
      <c r="F1290" s="725"/>
      <c r="G1290" s="725"/>
      <c r="H1290" s="725"/>
      <c r="I1290" s="726"/>
      <c r="J1290" s="727"/>
      <c r="K1290" s="704"/>
    </row>
    <row r="1291" spans="1:11" s="321" customFormat="1" x14ac:dyDescent="0.2">
      <c r="A1291" s="319" t="s">
        <v>77</v>
      </c>
      <c r="B1291" s="322" t="s">
        <v>3961</v>
      </c>
      <c r="C1291" s="827">
        <v>61</v>
      </c>
      <c r="D1291" s="724" t="s">
        <v>199</v>
      </c>
      <c r="E1291" s="667">
        <v>954.59</v>
      </c>
      <c r="F1291" s="667">
        <v>1.57</v>
      </c>
      <c r="G1291" s="667">
        <v>151.09</v>
      </c>
      <c r="H1291" s="667">
        <v>0</v>
      </c>
      <c r="I1291" s="668">
        <f>SUM(E1291:H1291)</f>
        <v>1107.25</v>
      </c>
      <c r="J1291" s="669">
        <f>I1291*C1291</f>
        <v>67542.25</v>
      </c>
      <c r="K1291" s="670"/>
    </row>
    <row r="1292" spans="1:11" s="321" customFormat="1" x14ac:dyDescent="0.2">
      <c r="A1292" s="319"/>
      <c r="B1292" s="322"/>
      <c r="C1292" s="827"/>
      <c r="D1292" s="724"/>
      <c r="E1292" s="725"/>
      <c r="F1292" s="725"/>
      <c r="G1292" s="725"/>
      <c r="H1292" s="725"/>
      <c r="I1292" s="726"/>
      <c r="J1292" s="727"/>
      <c r="K1292" s="704"/>
    </row>
    <row r="1293" spans="1:11" s="321" customFormat="1" x14ac:dyDescent="0.2">
      <c r="A1293" s="319" t="str">
        <f>IF(D1293&gt;0,IF(INDEX(A1278:A1292,MATCH(REPT("z",255),A1278:A1292))="H","J",IF(INDEX(A1278:A1292,MATCH(REPT("z",255),A1278:A1292))="N","P",CHAR(CODE(INDEX(A1278:A1292,MATCH(REPT("z",255),A1278:A1292)))+1))),)</f>
        <v>B</v>
      </c>
      <c r="B1293" s="322" t="s">
        <v>2741</v>
      </c>
      <c r="C1293" s="827">
        <v>65</v>
      </c>
      <c r="D1293" s="724" t="s">
        <v>199</v>
      </c>
      <c r="E1293" s="667">
        <v>204.5</v>
      </c>
      <c r="F1293" s="667">
        <v>1.57</v>
      </c>
      <c r="G1293" s="667">
        <v>50.37</v>
      </c>
      <c r="H1293" s="667">
        <v>0</v>
      </c>
      <c r="I1293" s="668">
        <f>SUM(E1293:H1293)</f>
        <v>256.44</v>
      </c>
      <c r="J1293" s="669">
        <f>I1293*C1293</f>
        <v>16668.599999999999</v>
      </c>
      <c r="K1293" s="670"/>
    </row>
    <row r="1294" spans="1:11" s="321" customFormat="1" x14ac:dyDescent="0.2">
      <c r="A1294" s="319"/>
      <c r="B1294" s="322"/>
      <c r="C1294" s="827"/>
      <c r="D1294" s="724"/>
      <c r="E1294" s="725"/>
      <c r="F1294" s="725"/>
      <c r="G1294" s="725"/>
      <c r="H1294" s="725"/>
      <c r="I1294" s="726"/>
      <c r="J1294" s="727"/>
      <c r="K1294" s="704"/>
    </row>
    <row r="1295" spans="1:11" s="321" customFormat="1" ht="28.5" x14ac:dyDescent="0.2">
      <c r="A1295" s="319"/>
      <c r="B1295" s="81" t="s">
        <v>3818</v>
      </c>
      <c r="C1295" s="827"/>
      <c r="D1295" s="724"/>
      <c r="E1295" s="725"/>
      <c r="F1295" s="725"/>
      <c r="G1295" s="725"/>
      <c r="H1295" s="725"/>
      <c r="I1295" s="726"/>
      <c r="J1295" s="727"/>
      <c r="K1295" s="704"/>
    </row>
    <row r="1296" spans="1:11" s="321" customFormat="1" x14ac:dyDescent="0.2">
      <c r="A1296" s="319"/>
      <c r="B1296" s="322"/>
      <c r="C1296" s="827"/>
      <c r="D1296" s="724"/>
      <c r="E1296" s="725"/>
      <c r="F1296" s="725"/>
      <c r="G1296" s="725"/>
      <c r="H1296" s="725"/>
      <c r="I1296" s="726"/>
      <c r="J1296" s="727"/>
      <c r="K1296" s="704"/>
    </row>
    <row r="1297" spans="1:11" s="321" customFormat="1" x14ac:dyDescent="0.2">
      <c r="A1297" s="319" t="str">
        <f>IF(D1297&gt;0,IF(INDEX(A1285:A1296,MATCH(REPT("z",255),A1285:A1296))="H","J",IF(INDEX(A1285:A1296,MATCH(REPT("z",255),A1285:A1296))="N","P",CHAR(CODE(INDEX(A1285:A1296,MATCH(REPT("z",255),A1285:A1296)))+1))),)</f>
        <v>C</v>
      </c>
      <c r="B1297" s="322" t="s">
        <v>2742</v>
      </c>
      <c r="C1297" s="827">
        <v>437</v>
      </c>
      <c r="D1297" s="724" t="s">
        <v>199</v>
      </c>
      <c r="E1297" s="667">
        <v>0</v>
      </c>
      <c r="F1297" s="667">
        <v>0</v>
      </c>
      <c r="G1297" s="667">
        <v>0</v>
      </c>
      <c r="H1297" s="667">
        <v>0</v>
      </c>
      <c r="I1297" s="668">
        <f>SUM(E1297:H1297)</f>
        <v>0</v>
      </c>
      <c r="J1297" s="765" t="s">
        <v>4090</v>
      </c>
      <c r="K1297" s="670"/>
    </row>
    <row r="1298" spans="1:11" s="321" customFormat="1" x14ac:dyDescent="0.2">
      <c r="A1298" s="319"/>
      <c r="B1298" s="322"/>
      <c r="C1298" s="827"/>
      <c r="D1298" s="724"/>
      <c r="E1298" s="725"/>
      <c r="F1298" s="725"/>
      <c r="G1298" s="725"/>
      <c r="H1298" s="725"/>
      <c r="I1298" s="726"/>
      <c r="J1298" s="727"/>
      <c r="K1298" s="704"/>
    </row>
    <row r="1299" spans="1:11" s="321" customFormat="1" x14ac:dyDescent="0.2">
      <c r="A1299" s="319" t="str">
        <f>IF(D1299&gt;0,IF(INDEX(A1287:A1298,MATCH(REPT("z",255),A1287:A1298))="H","J",IF(INDEX(A1287:A1298,MATCH(REPT("z",255),A1287:A1298))="N","P",CHAR(CODE(INDEX(A1287:A1298,MATCH(REPT("z",255),A1287:A1298)))+1))),)</f>
        <v>D</v>
      </c>
      <c r="B1299" s="322" t="s">
        <v>2743</v>
      </c>
      <c r="C1299" s="827">
        <f>820-1</f>
        <v>819</v>
      </c>
      <c r="D1299" s="724" t="s">
        <v>199</v>
      </c>
      <c r="E1299" s="667">
        <v>0</v>
      </c>
      <c r="F1299" s="667">
        <v>0</v>
      </c>
      <c r="G1299" s="667">
        <v>0</v>
      </c>
      <c r="H1299" s="667">
        <v>0</v>
      </c>
      <c r="I1299" s="668">
        <f>SUM(E1299:H1299)</f>
        <v>0</v>
      </c>
      <c r="J1299" s="765" t="s">
        <v>4090</v>
      </c>
      <c r="K1299" s="670"/>
    </row>
    <row r="1300" spans="1:11" s="321" customFormat="1" x14ac:dyDescent="0.2">
      <c r="A1300" s="319"/>
      <c r="B1300" s="322"/>
      <c r="C1300" s="827"/>
      <c r="D1300" s="724"/>
      <c r="E1300" s="725"/>
      <c r="F1300" s="725"/>
      <c r="G1300" s="725"/>
      <c r="H1300" s="725"/>
      <c r="I1300" s="726"/>
      <c r="J1300" s="727"/>
      <c r="K1300" s="704"/>
    </row>
    <row r="1301" spans="1:11" s="321" customFormat="1" x14ac:dyDescent="0.2">
      <c r="A1301" s="319" t="str">
        <f>IF(D1301&gt;0,IF(INDEX(A1289:A1300,MATCH(REPT("z",255),A1289:A1300))="H","J",IF(INDEX(A1289:A1300,MATCH(REPT("z",255),A1289:A1300))="N","P",CHAR(CODE(INDEX(A1289:A1300,MATCH(REPT("z",255),A1289:A1300)))+1))),)</f>
        <v>E</v>
      </c>
      <c r="B1301" s="368" t="s">
        <v>2744</v>
      </c>
      <c r="C1301" s="827">
        <v>476</v>
      </c>
      <c r="D1301" s="724" t="s">
        <v>199</v>
      </c>
      <c r="E1301" s="667">
        <v>0</v>
      </c>
      <c r="F1301" s="667">
        <v>0</v>
      </c>
      <c r="G1301" s="667">
        <v>0</v>
      </c>
      <c r="H1301" s="667">
        <v>0</v>
      </c>
      <c r="I1301" s="668">
        <f>SUM(E1301:H1301)</f>
        <v>0</v>
      </c>
      <c r="J1301" s="765" t="s">
        <v>4090</v>
      </c>
      <c r="K1301" s="670"/>
    </row>
    <row r="1302" spans="1:11" s="321" customFormat="1" x14ac:dyDescent="0.2">
      <c r="A1302" s="319"/>
      <c r="B1302" s="322"/>
      <c r="C1302" s="827"/>
      <c r="D1302" s="724"/>
      <c r="E1302" s="725"/>
      <c r="F1302" s="725"/>
      <c r="G1302" s="725"/>
      <c r="H1302" s="725"/>
      <c r="I1302" s="726"/>
      <c r="J1302" s="727"/>
      <c r="K1302" s="704"/>
    </row>
    <row r="1303" spans="1:11" s="321" customFormat="1" x14ac:dyDescent="0.2">
      <c r="A1303" s="319" t="str">
        <f>IF(D1303&gt;0,IF(INDEX(A1290:A1301,MATCH(REPT("z",255),A1290:A1301))="H","J",IF(INDEX(A1290:A1301,MATCH(REPT("z",255),A1290:A1301))="N","P",CHAR(CODE(INDEX(A1290:A1301,MATCH(REPT("z",255),A1290:A1301)))+1))),)</f>
        <v>F</v>
      </c>
      <c r="B1303" s="322" t="s">
        <v>2745</v>
      </c>
      <c r="C1303" s="827">
        <v>141</v>
      </c>
      <c r="D1303" s="724" t="s">
        <v>199</v>
      </c>
      <c r="E1303" s="667">
        <v>0</v>
      </c>
      <c r="F1303" s="667">
        <v>0</v>
      </c>
      <c r="G1303" s="667">
        <v>0</v>
      </c>
      <c r="H1303" s="667">
        <v>0</v>
      </c>
      <c r="I1303" s="668">
        <f>SUM(E1303:H1303)</f>
        <v>0</v>
      </c>
      <c r="J1303" s="765" t="s">
        <v>4090</v>
      </c>
      <c r="K1303" s="670"/>
    </row>
    <row r="1304" spans="1:11" s="321" customFormat="1" x14ac:dyDescent="0.2">
      <c r="A1304" s="319"/>
      <c r="B1304" s="322"/>
      <c r="C1304" s="827"/>
      <c r="D1304" s="724"/>
      <c r="E1304" s="725"/>
      <c r="F1304" s="725"/>
      <c r="G1304" s="725"/>
      <c r="H1304" s="725"/>
      <c r="I1304" s="726"/>
      <c r="J1304" s="727"/>
      <c r="K1304" s="704"/>
    </row>
    <row r="1305" spans="1:11" s="321" customFormat="1" x14ac:dyDescent="0.2">
      <c r="A1305" s="319" t="str">
        <f>IF(D1305&gt;0,IF(INDEX(A1292:A1304,MATCH(REPT("z",255),A1292:A1304))="H","J",IF(INDEX(A1292:A1304,MATCH(REPT("z",255),A1292:A1304))="N","P",CHAR(CODE(INDEX(A1292:A1304,MATCH(REPT("z",255),A1292:A1304)))+1))),)</f>
        <v>G</v>
      </c>
      <c r="B1305" s="322" t="s">
        <v>2746</v>
      </c>
      <c r="C1305" s="827">
        <v>585</v>
      </c>
      <c r="D1305" s="724" t="s">
        <v>199</v>
      </c>
      <c r="E1305" s="667">
        <v>0</v>
      </c>
      <c r="F1305" s="667">
        <v>0</v>
      </c>
      <c r="G1305" s="667">
        <v>0</v>
      </c>
      <c r="H1305" s="667">
        <v>0</v>
      </c>
      <c r="I1305" s="668">
        <f>SUM(E1305:H1305)</f>
        <v>0</v>
      </c>
      <c r="J1305" s="765" t="s">
        <v>4090</v>
      </c>
      <c r="K1305" s="670"/>
    </row>
    <row r="1306" spans="1:11" s="321" customFormat="1" x14ac:dyDescent="0.2">
      <c r="A1306" s="319"/>
      <c r="B1306" s="322"/>
      <c r="C1306" s="827"/>
      <c r="D1306" s="724"/>
      <c r="E1306" s="725"/>
      <c r="F1306" s="725"/>
      <c r="G1306" s="725"/>
      <c r="H1306" s="725"/>
      <c r="I1306" s="726"/>
      <c r="J1306" s="727"/>
      <c r="K1306" s="704"/>
    </row>
    <row r="1307" spans="1:11" s="321" customFormat="1" x14ac:dyDescent="0.2">
      <c r="A1307" s="319" t="str">
        <f>IF(D1307&gt;0,IF(INDEX(A1294:A1306,MATCH(REPT("z",255),A1294:A1306))="H","J",IF(INDEX(A1294:A1306,MATCH(REPT("z",255),A1294:A1306))="N","P",CHAR(CODE(INDEX(A1294:A1306,MATCH(REPT("z",255),A1294:A1306)))+1))),)</f>
        <v>H</v>
      </c>
      <c r="B1307" s="322" t="s">
        <v>2747</v>
      </c>
      <c r="C1307" s="827">
        <v>262</v>
      </c>
      <c r="D1307" s="724" t="s">
        <v>199</v>
      </c>
      <c r="E1307" s="667">
        <v>0</v>
      </c>
      <c r="F1307" s="667">
        <v>0</v>
      </c>
      <c r="G1307" s="667">
        <v>0</v>
      </c>
      <c r="H1307" s="667">
        <v>0</v>
      </c>
      <c r="I1307" s="668">
        <f>SUM(E1307:H1307)</f>
        <v>0</v>
      </c>
      <c r="J1307" s="765" t="s">
        <v>4090</v>
      </c>
      <c r="K1307" s="670"/>
    </row>
    <row r="1308" spans="1:11" s="321" customFormat="1" x14ac:dyDescent="0.2">
      <c r="A1308" s="319"/>
      <c r="B1308" s="322"/>
      <c r="C1308" s="827"/>
      <c r="D1308" s="724"/>
      <c r="E1308" s="725"/>
      <c r="F1308" s="725"/>
      <c r="G1308" s="725"/>
      <c r="H1308" s="725"/>
      <c r="I1308" s="726"/>
      <c r="J1308" s="727"/>
      <c r="K1308" s="704"/>
    </row>
    <row r="1309" spans="1:11" s="321" customFormat="1" x14ac:dyDescent="0.2">
      <c r="A1309" s="319" t="str">
        <f>IF(D1309&gt;0,IF(INDEX(A1296:A1308,MATCH(REPT("z",255),A1296:A1308))="H","J",IF(INDEX(A1296:A1308,MATCH(REPT("z",255),A1296:A1308))="N","P",CHAR(CODE(INDEX(A1296:A1308,MATCH(REPT("z",255),A1296:A1308)))+1))),)</f>
        <v>J</v>
      </c>
      <c r="B1309" s="322" t="s">
        <v>2748</v>
      </c>
      <c r="C1309" s="827">
        <v>115</v>
      </c>
      <c r="D1309" s="724" t="s">
        <v>199</v>
      </c>
      <c r="E1309" s="667">
        <v>0</v>
      </c>
      <c r="F1309" s="667">
        <v>0</v>
      </c>
      <c r="G1309" s="667">
        <v>0</v>
      </c>
      <c r="H1309" s="667">
        <v>0</v>
      </c>
      <c r="I1309" s="668">
        <f>SUM(E1309:H1309)</f>
        <v>0</v>
      </c>
      <c r="J1309" s="765" t="s">
        <v>4090</v>
      </c>
      <c r="K1309" s="670"/>
    </row>
    <row r="1310" spans="1:11" s="321" customFormat="1" x14ac:dyDescent="0.2">
      <c r="A1310" s="319"/>
      <c r="B1310" s="322"/>
      <c r="C1310" s="827"/>
      <c r="D1310" s="724"/>
      <c r="E1310" s="725"/>
      <c r="F1310" s="725"/>
      <c r="G1310" s="725"/>
      <c r="H1310" s="725"/>
      <c r="I1310" s="726"/>
      <c r="J1310" s="727"/>
      <c r="K1310" s="704"/>
    </row>
    <row r="1311" spans="1:11" s="321" customFormat="1" x14ac:dyDescent="0.2">
      <c r="A1311" s="319" t="str">
        <f>IF(D1311&gt;0,IF(INDEX(A1298:A1310,MATCH(REPT("z",255),A1298:A1310))="H","J",IF(INDEX(A1298:A1310,MATCH(REPT("z",255),A1298:A1310))="N","P",CHAR(CODE(INDEX(A1298:A1310,MATCH(REPT("z",255),A1298:A1310)))+1))),)</f>
        <v>K</v>
      </c>
      <c r="B1311" s="322" t="s">
        <v>2749</v>
      </c>
      <c r="C1311" s="827">
        <v>243</v>
      </c>
      <c r="D1311" s="724" t="s">
        <v>199</v>
      </c>
      <c r="E1311" s="667">
        <v>0</v>
      </c>
      <c r="F1311" s="667">
        <v>0</v>
      </c>
      <c r="G1311" s="667">
        <v>0</v>
      </c>
      <c r="H1311" s="667">
        <v>0</v>
      </c>
      <c r="I1311" s="668">
        <f>SUM(E1311:H1311)</f>
        <v>0</v>
      </c>
      <c r="J1311" s="765" t="s">
        <v>4090</v>
      </c>
      <c r="K1311" s="670"/>
    </row>
    <row r="1312" spans="1:11" s="321" customFormat="1" x14ac:dyDescent="0.2">
      <c r="A1312" s="319"/>
      <c r="B1312" s="322"/>
      <c r="C1312" s="827"/>
      <c r="D1312" s="724"/>
      <c r="E1312" s="725"/>
      <c r="F1312" s="725"/>
      <c r="G1312" s="725"/>
      <c r="H1312" s="725"/>
      <c r="I1312" s="726"/>
      <c r="J1312" s="727"/>
      <c r="K1312" s="704"/>
    </row>
    <row r="1313" spans="1:11" s="321" customFormat="1" x14ac:dyDescent="0.2">
      <c r="A1313" s="319" t="str">
        <f>IF(D1313&gt;0,IF(INDEX(A1300:A1312,MATCH(REPT("z",255),A1300:A1312))="H","J",IF(INDEX(A1300:A1312,MATCH(REPT("z",255),A1300:A1312))="N","P",CHAR(CODE(INDEX(A1300:A1312,MATCH(REPT("z",255),A1300:A1312)))+1))),)</f>
        <v>L</v>
      </c>
      <c r="B1313" s="322" t="s">
        <v>2750</v>
      </c>
      <c r="C1313" s="827">
        <v>396</v>
      </c>
      <c r="D1313" s="724" t="s">
        <v>199</v>
      </c>
      <c r="E1313" s="667">
        <v>0</v>
      </c>
      <c r="F1313" s="667">
        <v>0</v>
      </c>
      <c r="G1313" s="667">
        <v>0</v>
      </c>
      <c r="H1313" s="667">
        <v>0</v>
      </c>
      <c r="I1313" s="668">
        <f>SUM(E1313:H1313)</f>
        <v>0</v>
      </c>
      <c r="J1313" s="765" t="s">
        <v>4090</v>
      </c>
      <c r="K1313" s="670"/>
    </row>
    <row r="1314" spans="1:11" s="321" customFormat="1" x14ac:dyDescent="0.2">
      <c r="A1314" s="319"/>
      <c r="B1314" s="322"/>
      <c r="C1314" s="827"/>
      <c r="D1314" s="724"/>
      <c r="E1314" s="725"/>
      <c r="F1314" s="725"/>
      <c r="G1314" s="725"/>
      <c r="H1314" s="725"/>
      <c r="I1314" s="726"/>
      <c r="J1314" s="727"/>
      <c r="K1314" s="704"/>
    </row>
    <row r="1315" spans="1:11" s="321" customFormat="1" x14ac:dyDescent="0.2">
      <c r="A1315" s="319" t="str">
        <f>IF(D1315&gt;0,IF(INDEX(A1303:A1314,MATCH(REPT("z",255),A1303:A1314))="H","J",IF(INDEX(A1303:A1314,MATCH(REPT("z",255),A1303:A1314))="N","P",CHAR(CODE(INDEX(A1303:A1314,MATCH(REPT("z",255),A1303:A1314)))+1))),)</f>
        <v>M</v>
      </c>
      <c r="B1315" s="322" t="s">
        <v>2751</v>
      </c>
      <c r="C1315" s="827">
        <v>6</v>
      </c>
      <c r="D1315" s="724" t="s">
        <v>199</v>
      </c>
      <c r="E1315" s="667">
        <v>0</v>
      </c>
      <c r="F1315" s="667">
        <v>0</v>
      </c>
      <c r="G1315" s="667">
        <v>0</v>
      </c>
      <c r="H1315" s="667">
        <v>0</v>
      </c>
      <c r="I1315" s="668">
        <f>SUM(E1315:H1315)</f>
        <v>0</v>
      </c>
      <c r="J1315" s="765" t="s">
        <v>4090</v>
      </c>
      <c r="K1315" s="670"/>
    </row>
    <row r="1316" spans="1:11" s="321" customFormat="1" hidden="1" x14ac:dyDescent="0.2">
      <c r="A1316" s="319"/>
      <c r="B1316" s="322"/>
      <c r="C1316" s="827"/>
      <c r="D1316" s="724"/>
      <c r="E1316" s="725"/>
      <c r="F1316" s="725"/>
      <c r="G1316" s="725"/>
      <c r="H1316" s="725"/>
      <c r="I1316" s="726"/>
      <c r="J1316" s="727"/>
      <c r="K1316" s="704"/>
    </row>
    <row r="1317" spans="1:11" s="321" customFormat="1" hidden="1" x14ac:dyDescent="0.2">
      <c r="A1317" s="319"/>
      <c r="B1317" s="322"/>
      <c r="C1317" s="827"/>
      <c r="D1317" s="724"/>
      <c r="E1317" s="725"/>
      <c r="F1317" s="725"/>
      <c r="G1317" s="725"/>
      <c r="H1317" s="725"/>
      <c r="I1317" s="726"/>
      <c r="J1317" s="727"/>
      <c r="K1317" s="704"/>
    </row>
    <row r="1318" spans="1:11" s="321" customFormat="1" ht="27.75" customHeight="1" x14ac:dyDescent="0.2">
      <c r="A1318" s="319"/>
      <c r="B1318" s="322"/>
      <c r="C1318" s="827"/>
      <c r="D1318" s="724"/>
      <c r="E1318" s="725"/>
      <c r="F1318" s="725"/>
      <c r="G1318" s="725"/>
      <c r="H1318" s="725"/>
      <c r="I1318" s="726"/>
      <c r="J1318" s="727"/>
      <c r="K1318" s="704"/>
    </row>
    <row r="1319" spans="1:11" s="325" customFormat="1" ht="15.75" thickBot="1" x14ac:dyDescent="0.3">
      <c r="A1319" s="324"/>
      <c r="B1319" s="80" t="s">
        <v>111</v>
      </c>
      <c r="C1319" s="824"/>
      <c r="D1319" s="732"/>
      <c r="E1319" s="733"/>
      <c r="F1319" s="733"/>
      <c r="G1319" s="733"/>
      <c r="H1319" s="733"/>
      <c r="I1319" s="699"/>
      <c r="J1319" s="734">
        <f>SUM(J1286:J1318)</f>
        <v>84210.85</v>
      </c>
      <c r="K1319" s="735">
        <v>36</v>
      </c>
    </row>
    <row r="1320" spans="1:11" s="321" customFormat="1" ht="15" thickTop="1" x14ac:dyDescent="0.2">
      <c r="A1320" s="319"/>
      <c r="B1320" s="322"/>
      <c r="C1320" s="827"/>
      <c r="D1320" s="724"/>
      <c r="E1320" s="725"/>
      <c r="F1320" s="725"/>
      <c r="G1320" s="725"/>
      <c r="H1320" s="725"/>
      <c r="I1320" s="726"/>
      <c r="J1320" s="727"/>
      <c r="K1320" s="704"/>
    </row>
    <row r="1321" spans="1:11" s="321" customFormat="1" ht="15" x14ac:dyDescent="0.2">
      <c r="A1321" s="319"/>
      <c r="B1321" s="320" t="s">
        <v>2701</v>
      </c>
      <c r="C1321" s="827"/>
      <c r="D1321" s="724"/>
      <c r="E1321" s="725"/>
      <c r="F1321" s="725"/>
      <c r="G1321" s="725"/>
      <c r="H1321" s="725"/>
      <c r="I1321" s="726"/>
      <c r="J1321" s="727"/>
      <c r="K1321" s="704"/>
    </row>
    <row r="1322" spans="1:11" s="321" customFormat="1" x14ac:dyDescent="0.2">
      <c r="A1322" s="319"/>
      <c r="B1322" s="322"/>
      <c r="C1322" s="827"/>
      <c r="D1322" s="724"/>
      <c r="E1322" s="725"/>
      <c r="F1322" s="725"/>
      <c r="G1322" s="725"/>
      <c r="H1322" s="725"/>
      <c r="I1322" s="726"/>
      <c r="J1322" s="727"/>
      <c r="K1322" s="704"/>
    </row>
    <row r="1323" spans="1:11" s="321" customFormat="1" x14ac:dyDescent="0.2">
      <c r="A1323" s="319"/>
      <c r="B1323" s="81" t="s">
        <v>2728</v>
      </c>
      <c r="C1323" s="827"/>
      <c r="D1323" s="724"/>
      <c r="E1323" s="725"/>
      <c r="F1323" s="725"/>
      <c r="G1323" s="725"/>
      <c r="H1323" s="725"/>
      <c r="I1323" s="726"/>
      <c r="J1323" s="727"/>
      <c r="K1323" s="704"/>
    </row>
    <row r="1324" spans="1:11" s="321" customFormat="1" x14ac:dyDescent="0.2">
      <c r="A1324" s="319"/>
      <c r="B1324" s="322"/>
      <c r="C1324" s="827"/>
      <c r="D1324" s="724"/>
      <c r="E1324" s="725"/>
      <c r="F1324" s="725"/>
      <c r="G1324" s="725"/>
      <c r="H1324" s="725"/>
      <c r="I1324" s="726"/>
      <c r="J1324" s="727"/>
      <c r="K1324" s="704"/>
    </row>
    <row r="1325" spans="1:11" s="321" customFormat="1" ht="28.5" x14ac:dyDescent="0.2">
      <c r="A1325" s="319"/>
      <c r="B1325" s="81" t="s">
        <v>2714</v>
      </c>
      <c r="C1325" s="827"/>
      <c r="D1325" s="724"/>
      <c r="E1325" s="725"/>
      <c r="F1325" s="725"/>
      <c r="G1325" s="725"/>
      <c r="H1325" s="725"/>
      <c r="I1325" s="726"/>
      <c r="J1325" s="727"/>
      <c r="K1325" s="704"/>
    </row>
    <row r="1326" spans="1:11" s="321" customFormat="1" x14ac:dyDescent="0.2">
      <c r="A1326" s="319"/>
      <c r="B1326" s="322"/>
      <c r="C1326" s="827"/>
      <c r="D1326" s="724"/>
      <c r="E1326" s="725"/>
      <c r="F1326" s="725"/>
      <c r="G1326" s="725"/>
      <c r="H1326" s="725"/>
      <c r="I1326" s="726"/>
      <c r="J1326" s="727"/>
      <c r="K1326" s="704"/>
    </row>
    <row r="1327" spans="1:11" s="321" customFormat="1" x14ac:dyDescent="0.2">
      <c r="A1327" s="319" t="s">
        <v>77</v>
      </c>
      <c r="B1327" s="322" t="s">
        <v>2752</v>
      </c>
      <c r="C1327" s="827">
        <v>12</v>
      </c>
      <c r="D1327" s="724" t="s">
        <v>199</v>
      </c>
      <c r="E1327" s="667">
        <v>0</v>
      </c>
      <c r="F1327" s="667">
        <v>0</v>
      </c>
      <c r="G1327" s="667">
        <v>0</v>
      </c>
      <c r="H1327" s="667">
        <v>0</v>
      </c>
      <c r="I1327" s="668">
        <f>SUM(E1327:H1327)</f>
        <v>0</v>
      </c>
      <c r="J1327" s="765" t="s">
        <v>4090</v>
      </c>
      <c r="K1327" s="670"/>
    </row>
    <row r="1328" spans="1:11" s="321" customFormat="1" x14ac:dyDescent="0.2">
      <c r="A1328" s="319"/>
      <c r="B1328" s="322"/>
      <c r="C1328" s="827"/>
      <c r="D1328" s="724"/>
      <c r="E1328" s="725"/>
      <c r="F1328" s="725"/>
      <c r="G1328" s="725"/>
      <c r="H1328" s="725"/>
      <c r="I1328" s="726"/>
      <c r="J1328" s="727"/>
      <c r="K1328" s="704"/>
    </row>
    <row r="1329" spans="1:11" s="321" customFormat="1" x14ac:dyDescent="0.2">
      <c r="A1329" s="319" t="str">
        <f>IF(D1329&gt;0,IF(INDEX(A1315:A1328,MATCH(REPT("z",255),A1315:A1328))="H","J",IF(INDEX(A1315:A1328,MATCH(REPT("z",255),A1315:A1328))="N","P",CHAR(CODE(INDEX(A1315:A1328,MATCH(REPT("z",255),A1315:A1328)))+1))),)</f>
        <v>B</v>
      </c>
      <c r="B1329" s="322" t="s">
        <v>2753</v>
      </c>
      <c r="C1329" s="827">
        <v>48</v>
      </c>
      <c r="D1329" s="724" t="s">
        <v>199</v>
      </c>
      <c r="E1329" s="667">
        <v>0</v>
      </c>
      <c r="F1329" s="667">
        <v>0</v>
      </c>
      <c r="G1329" s="667">
        <v>0</v>
      </c>
      <c r="H1329" s="667">
        <v>0</v>
      </c>
      <c r="I1329" s="668">
        <f>SUM(E1329:H1329)</f>
        <v>0</v>
      </c>
      <c r="J1329" s="765" t="s">
        <v>4090</v>
      </c>
      <c r="K1329" s="670"/>
    </row>
    <row r="1330" spans="1:11" s="321" customFormat="1" x14ac:dyDescent="0.2">
      <c r="A1330" s="319"/>
      <c r="B1330" s="322"/>
      <c r="C1330" s="827"/>
      <c r="D1330" s="724"/>
      <c r="E1330" s="725"/>
      <c r="F1330" s="725"/>
      <c r="G1330" s="725"/>
      <c r="H1330" s="725"/>
      <c r="I1330" s="726"/>
      <c r="J1330" s="727"/>
      <c r="K1330" s="704"/>
    </row>
    <row r="1331" spans="1:11" s="321" customFormat="1" x14ac:dyDescent="0.2">
      <c r="A1331" s="319" t="str">
        <f>IF(D1331&gt;0,IF(INDEX(A1319:A1330,MATCH(REPT("z",255),A1319:A1330))="H","J",IF(INDEX(A1319:A1330,MATCH(REPT("z",255),A1319:A1330))="N","P",CHAR(CODE(INDEX(A1319:A1330,MATCH(REPT("z",255),A1319:A1330)))+1))),)</f>
        <v>C</v>
      </c>
      <c r="B1331" s="322" t="s">
        <v>2754</v>
      </c>
      <c r="C1331" s="827">
        <v>8</v>
      </c>
      <c r="D1331" s="724" t="s">
        <v>199</v>
      </c>
      <c r="E1331" s="667">
        <v>0</v>
      </c>
      <c r="F1331" s="667">
        <v>0</v>
      </c>
      <c r="G1331" s="667">
        <v>0</v>
      </c>
      <c r="H1331" s="667">
        <v>0</v>
      </c>
      <c r="I1331" s="668">
        <f>SUM(E1331:H1331)</f>
        <v>0</v>
      </c>
      <c r="J1331" s="765" t="s">
        <v>4090</v>
      </c>
      <c r="K1331" s="670"/>
    </row>
    <row r="1332" spans="1:11" s="321" customFormat="1" x14ac:dyDescent="0.2">
      <c r="A1332" s="319"/>
      <c r="B1332" s="322"/>
      <c r="C1332" s="827"/>
      <c r="D1332" s="724"/>
      <c r="E1332" s="725"/>
      <c r="F1332" s="725"/>
      <c r="G1332" s="725"/>
      <c r="H1332" s="725"/>
      <c r="I1332" s="726"/>
      <c r="J1332" s="727"/>
      <c r="K1332" s="704"/>
    </row>
    <row r="1333" spans="1:11" s="321" customFormat="1" x14ac:dyDescent="0.2">
      <c r="A1333" s="319" t="str">
        <f>IF(D1333&gt;0,IF(INDEX(A1321:A1332,MATCH(REPT("z",255),A1321:A1332))="H","J",IF(INDEX(A1321:A1332,MATCH(REPT("z",255),A1321:A1332))="N","P",CHAR(CODE(INDEX(A1321:A1332,MATCH(REPT("z",255),A1321:A1332)))+1))),)</f>
        <v>D</v>
      </c>
      <c r="B1333" s="322" t="s">
        <v>2755</v>
      </c>
      <c r="C1333" s="827">
        <v>126</v>
      </c>
      <c r="D1333" s="724" t="s">
        <v>199</v>
      </c>
      <c r="E1333" s="667">
        <v>0</v>
      </c>
      <c r="F1333" s="667">
        <v>0</v>
      </c>
      <c r="G1333" s="667">
        <v>0</v>
      </c>
      <c r="H1333" s="667">
        <v>0</v>
      </c>
      <c r="I1333" s="668">
        <f>SUM(E1333:H1333)</f>
        <v>0</v>
      </c>
      <c r="J1333" s="765" t="s">
        <v>4090</v>
      </c>
      <c r="K1333" s="670"/>
    </row>
    <row r="1334" spans="1:11" s="321" customFormat="1" x14ac:dyDescent="0.2">
      <c r="A1334" s="319"/>
      <c r="B1334" s="322"/>
      <c r="C1334" s="827"/>
      <c r="D1334" s="724"/>
      <c r="E1334" s="725"/>
      <c r="F1334" s="725"/>
      <c r="G1334" s="725"/>
      <c r="H1334" s="725"/>
      <c r="I1334" s="726"/>
      <c r="J1334" s="727"/>
      <c r="K1334" s="704"/>
    </row>
    <row r="1335" spans="1:11" s="321" customFormat="1" x14ac:dyDescent="0.2">
      <c r="A1335" s="319" t="str">
        <f>IF(D1335&gt;0,IF(INDEX(A1323:A1334,MATCH(REPT("z",255),A1323:A1334))="H","J",IF(INDEX(A1323:A1334,MATCH(REPT("z",255),A1323:A1334))="N","P",CHAR(CODE(INDEX(A1323:A1334,MATCH(REPT("z",255),A1323:A1334)))+1))),)</f>
        <v>E</v>
      </c>
      <c r="B1335" s="322" t="s">
        <v>2756</v>
      </c>
      <c r="C1335" s="827">
        <v>472</v>
      </c>
      <c r="D1335" s="724" t="s">
        <v>199</v>
      </c>
      <c r="E1335" s="667">
        <v>0</v>
      </c>
      <c r="F1335" s="667">
        <v>0</v>
      </c>
      <c r="G1335" s="667">
        <v>0</v>
      </c>
      <c r="H1335" s="667">
        <v>0</v>
      </c>
      <c r="I1335" s="668">
        <f>SUM(E1335:H1335)</f>
        <v>0</v>
      </c>
      <c r="J1335" s="765" t="s">
        <v>4090</v>
      </c>
      <c r="K1335" s="670"/>
    </row>
    <row r="1336" spans="1:11" s="321" customFormat="1" x14ac:dyDescent="0.2">
      <c r="A1336" s="319"/>
      <c r="B1336" s="322"/>
      <c r="C1336" s="827"/>
      <c r="D1336" s="724"/>
      <c r="E1336" s="725"/>
      <c r="F1336" s="725"/>
      <c r="G1336" s="725"/>
      <c r="H1336" s="725"/>
      <c r="I1336" s="726"/>
      <c r="J1336" s="727"/>
      <c r="K1336" s="704"/>
    </row>
    <row r="1337" spans="1:11" s="321" customFormat="1" x14ac:dyDescent="0.2">
      <c r="A1337" s="319" t="str">
        <f>IF(D1337&gt;0,IF(INDEX(A1325:A1336,MATCH(REPT("z",255),A1325:A1336))="H","J",IF(INDEX(A1325:A1336,MATCH(REPT("z",255),A1325:A1336))="N","P",CHAR(CODE(INDEX(A1325:A1336,MATCH(REPT("z",255),A1325:A1336)))+1))),)</f>
        <v>F</v>
      </c>
      <c r="B1337" s="322" t="s">
        <v>2757</v>
      </c>
      <c r="C1337" s="827">
        <v>4</v>
      </c>
      <c r="D1337" s="724" t="s">
        <v>199</v>
      </c>
      <c r="E1337" s="667">
        <v>0</v>
      </c>
      <c r="F1337" s="667">
        <v>0</v>
      </c>
      <c r="G1337" s="667">
        <v>0</v>
      </c>
      <c r="H1337" s="667">
        <v>0</v>
      </c>
      <c r="I1337" s="668">
        <f>SUM(E1337:H1337)</f>
        <v>0</v>
      </c>
      <c r="J1337" s="765" t="s">
        <v>4090</v>
      </c>
      <c r="K1337" s="670"/>
    </row>
    <row r="1338" spans="1:11" s="321" customFormat="1" x14ac:dyDescent="0.2">
      <c r="A1338" s="319"/>
      <c r="B1338" s="322"/>
      <c r="C1338" s="827"/>
      <c r="D1338" s="724"/>
      <c r="E1338" s="725"/>
      <c r="F1338" s="725"/>
      <c r="G1338" s="725"/>
      <c r="H1338" s="725"/>
      <c r="I1338" s="726"/>
      <c r="J1338" s="727"/>
      <c r="K1338" s="704"/>
    </row>
    <row r="1339" spans="1:11" s="321" customFormat="1" x14ac:dyDescent="0.2">
      <c r="A1339" s="319" t="str">
        <f>IF(D1339&gt;0,IF(INDEX(A1327:A1338,MATCH(REPT("z",255),A1327:A1338))="H","J",IF(INDEX(A1327:A1338,MATCH(REPT("z",255),A1327:A1338))="N","P",CHAR(CODE(INDEX(A1327:A1338,MATCH(REPT("z",255),A1327:A1338)))+1))),)</f>
        <v>G</v>
      </c>
      <c r="B1339" s="322" t="s">
        <v>2758</v>
      </c>
      <c r="C1339" s="827">
        <v>59</v>
      </c>
      <c r="D1339" s="724" t="s">
        <v>199</v>
      </c>
      <c r="E1339" s="667">
        <v>0</v>
      </c>
      <c r="F1339" s="667">
        <v>0</v>
      </c>
      <c r="G1339" s="667">
        <v>0</v>
      </c>
      <c r="H1339" s="667">
        <v>0</v>
      </c>
      <c r="I1339" s="668">
        <f>SUM(E1339:H1339)</f>
        <v>0</v>
      </c>
      <c r="J1339" s="765" t="s">
        <v>4090</v>
      </c>
      <c r="K1339" s="670"/>
    </row>
    <row r="1340" spans="1:11" s="321" customFormat="1" x14ac:dyDescent="0.2">
      <c r="A1340" s="319"/>
      <c r="B1340" s="322"/>
      <c r="C1340" s="827"/>
      <c r="D1340" s="724"/>
      <c r="E1340" s="725"/>
      <c r="F1340" s="725"/>
      <c r="G1340" s="725"/>
      <c r="H1340" s="725"/>
      <c r="I1340" s="726"/>
      <c r="J1340" s="727"/>
      <c r="K1340" s="704"/>
    </row>
    <row r="1341" spans="1:11" s="321" customFormat="1" x14ac:dyDescent="0.2">
      <c r="A1341" s="319" t="str">
        <f>IF(D1341&gt;0,IF(INDEX(A1329:A1340,MATCH(REPT("z",255),A1329:A1340))="H","J",IF(INDEX(A1329:A1340,MATCH(REPT("z",255),A1329:A1340))="N","P",CHAR(CODE(INDEX(A1329:A1340,MATCH(REPT("z",255),A1329:A1340)))+1))),)</f>
        <v>H</v>
      </c>
      <c r="B1341" s="322" t="s">
        <v>2759</v>
      </c>
      <c r="C1341" s="827">
        <v>40</v>
      </c>
      <c r="D1341" s="724" t="s">
        <v>199</v>
      </c>
      <c r="E1341" s="667">
        <v>0</v>
      </c>
      <c r="F1341" s="667">
        <v>0</v>
      </c>
      <c r="G1341" s="667">
        <v>0</v>
      </c>
      <c r="H1341" s="667">
        <v>0</v>
      </c>
      <c r="I1341" s="668">
        <f>SUM(E1341:H1341)</f>
        <v>0</v>
      </c>
      <c r="J1341" s="765" t="s">
        <v>4090</v>
      </c>
      <c r="K1341" s="670"/>
    </row>
    <row r="1342" spans="1:11" s="321" customFormat="1" x14ac:dyDescent="0.2">
      <c r="A1342" s="319"/>
      <c r="B1342" s="81"/>
      <c r="C1342" s="827"/>
      <c r="D1342" s="724"/>
      <c r="E1342" s="725"/>
      <c r="F1342" s="725"/>
      <c r="G1342" s="725"/>
      <c r="H1342" s="725"/>
      <c r="I1342" s="726"/>
      <c r="J1342" s="727"/>
      <c r="K1342" s="704"/>
    </row>
    <row r="1343" spans="1:11" s="321" customFormat="1" x14ac:dyDescent="0.2">
      <c r="A1343" s="319" t="str">
        <f>IF(D1343&gt;0,IF(INDEX(A1331:A1342,MATCH(REPT("z",255),A1331:A1342))="H","J",IF(INDEX(A1331:A1342,MATCH(REPT("z",255),A1331:A1342))="N","P",CHAR(CODE(INDEX(A1331:A1342,MATCH(REPT("z",255),A1331:A1342)))+1))),)</f>
        <v>J</v>
      </c>
      <c r="B1343" s="322" t="s">
        <v>2760</v>
      </c>
      <c r="C1343" s="827">
        <v>103</v>
      </c>
      <c r="D1343" s="724" t="s">
        <v>199</v>
      </c>
      <c r="E1343" s="667">
        <v>0</v>
      </c>
      <c r="F1343" s="667">
        <v>0</v>
      </c>
      <c r="G1343" s="667">
        <v>0</v>
      </c>
      <c r="H1343" s="667">
        <v>0</v>
      </c>
      <c r="I1343" s="668">
        <f>SUM(E1343:H1343)</f>
        <v>0</v>
      </c>
      <c r="J1343" s="765" t="s">
        <v>4090</v>
      </c>
      <c r="K1343" s="670"/>
    </row>
    <row r="1344" spans="1:11" s="321" customFormat="1" x14ac:dyDescent="0.2">
      <c r="A1344" s="319"/>
      <c r="B1344" s="322"/>
      <c r="C1344" s="827"/>
      <c r="D1344" s="724"/>
      <c r="E1344" s="725"/>
      <c r="F1344" s="725"/>
      <c r="G1344" s="725"/>
      <c r="H1344" s="725"/>
      <c r="I1344" s="726"/>
      <c r="J1344" s="727"/>
      <c r="K1344" s="704"/>
    </row>
    <row r="1345" spans="1:11" s="321" customFormat="1" x14ac:dyDescent="0.2">
      <c r="A1345" s="319" t="str">
        <f>IF(D1345&gt;0,IF(INDEX(A1333:A1344,MATCH(REPT("z",255),A1333:A1344))="H","J",IF(INDEX(A1333:A1344,MATCH(REPT("z",255),A1333:A1344))="N","P",CHAR(CODE(INDEX(A1333:A1344,MATCH(REPT("z",255),A1333:A1344)))+1))),)</f>
        <v>K</v>
      </c>
      <c r="B1345" s="322" t="s">
        <v>2761</v>
      </c>
      <c r="C1345" s="827">
        <v>83</v>
      </c>
      <c r="D1345" s="724" t="s">
        <v>199</v>
      </c>
      <c r="E1345" s="667">
        <v>0</v>
      </c>
      <c r="F1345" s="667">
        <v>0</v>
      </c>
      <c r="G1345" s="667">
        <v>0</v>
      </c>
      <c r="H1345" s="667">
        <v>0</v>
      </c>
      <c r="I1345" s="668">
        <f>SUM(E1345:H1345)</f>
        <v>0</v>
      </c>
      <c r="J1345" s="765" t="s">
        <v>4090</v>
      </c>
      <c r="K1345" s="670"/>
    </row>
    <row r="1346" spans="1:11" s="321" customFormat="1" x14ac:dyDescent="0.2">
      <c r="A1346" s="319"/>
      <c r="B1346" s="322"/>
      <c r="C1346" s="827"/>
      <c r="D1346" s="724"/>
      <c r="E1346" s="725"/>
      <c r="F1346" s="725"/>
      <c r="G1346" s="725"/>
      <c r="H1346" s="725"/>
      <c r="I1346" s="726"/>
      <c r="J1346" s="727"/>
      <c r="K1346" s="704"/>
    </row>
    <row r="1347" spans="1:11" s="321" customFormat="1" x14ac:dyDescent="0.2">
      <c r="A1347" s="319" t="str">
        <f>IF(D1347&gt;0,IF(INDEX(A1335:A1346,MATCH(REPT("z",255),A1335:A1346))="H","J",IF(INDEX(A1335:A1346,MATCH(REPT("z",255),A1335:A1346))="N","P",CHAR(CODE(INDEX(A1335:A1346,MATCH(REPT("z",255),A1335:A1346)))+1))),)</f>
        <v>L</v>
      </c>
      <c r="B1347" s="322" t="s">
        <v>3960</v>
      </c>
      <c r="C1347" s="827">
        <v>29</v>
      </c>
      <c r="D1347" s="724" t="s">
        <v>199</v>
      </c>
      <c r="E1347" s="667">
        <v>0</v>
      </c>
      <c r="F1347" s="667">
        <v>0</v>
      </c>
      <c r="G1347" s="667">
        <v>0</v>
      </c>
      <c r="H1347" s="667">
        <v>0</v>
      </c>
      <c r="I1347" s="668">
        <f>SUM(E1347:H1347)</f>
        <v>0</v>
      </c>
      <c r="J1347" s="765" t="s">
        <v>4090</v>
      </c>
      <c r="K1347" s="670"/>
    </row>
    <row r="1348" spans="1:11" s="321" customFormat="1" x14ac:dyDescent="0.2">
      <c r="A1348" s="319"/>
      <c r="B1348" s="322"/>
      <c r="C1348" s="827"/>
      <c r="D1348" s="724"/>
      <c r="E1348" s="725"/>
      <c r="F1348" s="725"/>
      <c r="G1348" s="725"/>
      <c r="H1348" s="725"/>
      <c r="I1348" s="726"/>
      <c r="J1348" s="727"/>
      <c r="K1348" s="704"/>
    </row>
    <row r="1349" spans="1:11" s="321" customFormat="1" x14ac:dyDescent="0.2">
      <c r="A1349" s="319" t="str">
        <f>IF(D1349&gt;0,IF(INDEX(A1337:A1348,MATCH(REPT("z",255),A1337:A1348))="H","J",IF(INDEX(A1337:A1348,MATCH(REPT("z",255),A1337:A1348))="N","P",CHAR(CODE(INDEX(A1337:A1348,MATCH(REPT("z",255),A1337:A1348)))+1))),)</f>
        <v>M</v>
      </c>
      <c r="B1349" s="322" t="s">
        <v>3962</v>
      </c>
      <c r="C1349" s="827">
        <v>61</v>
      </c>
      <c r="D1349" s="724" t="s">
        <v>199</v>
      </c>
      <c r="E1349" s="667">
        <v>0</v>
      </c>
      <c r="F1349" s="667">
        <v>0</v>
      </c>
      <c r="G1349" s="667">
        <v>0</v>
      </c>
      <c r="H1349" s="667">
        <v>0</v>
      </c>
      <c r="I1349" s="668">
        <f>SUM(E1349:H1349)</f>
        <v>0</v>
      </c>
      <c r="J1349" s="765" t="s">
        <v>4090</v>
      </c>
      <c r="K1349" s="670"/>
    </row>
    <row r="1350" spans="1:11" s="321" customFormat="1" x14ac:dyDescent="0.2">
      <c r="A1350" s="319"/>
      <c r="B1350" s="322"/>
      <c r="C1350" s="827"/>
      <c r="D1350" s="724"/>
      <c r="E1350" s="725"/>
      <c r="F1350" s="725"/>
      <c r="G1350" s="725"/>
      <c r="H1350" s="725"/>
      <c r="I1350" s="726"/>
      <c r="J1350" s="727"/>
      <c r="K1350" s="704"/>
    </row>
    <row r="1351" spans="1:11" s="321" customFormat="1" x14ac:dyDescent="0.2">
      <c r="A1351" s="319" t="str">
        <f>IF(D1351&gt;0,IF(INDEX(A1339:A1350,MATCH(REPT("z",255),A1339:A1350))="H","J",IF(INDEX(A1339:A1350,MATCH(REPT("z",255),A1339:A1350))="N","P",CHAR(CODE(INDEX(A1339:A1350,MATCH(REPT("z",255),A1339:A1350)))+1))),)</f>
        <v>N</v>
      </c>
      <c r="B1351" s="322" t="s">
        <v>2762</v>
      </c>
      <c r="C1351" s="827">
        <v>65</v>
      </c>
      <c r="D1351" s="724" t="s">
        <v>199</v>
      </c>
      <c r="E1351" s="667">
        <v>0</v>
      </c>
      <c r="F1351" s="667">
        <v>0</v>
      </c>
      <c r="G1351" s="667">
        <v>0</v>
      </c>
      <c r="H1351" s="667">
        <v>0</v>
      </c>
      <c r="I1351" s="668">
        <f>SUM(E1351:H1351)</f>
        <v>0</v>
      </c>
      <c r="J1351" s="765" t="s">
        <v>4090</v>
      </c>
      <c r="K1351" s="670"/>
    </row>
    <row r="1352" spans="1:11" s="321" customFormat="1" x14ac:dyDescent="0.2">
      <c r="A1352" s="319"/>
      <c r="B1352" s="322"/>
      <c r="C1352" s="827"/>
      <c r="D1352" s="724"/>
      <c r="E1352" s="725"/>
      <c r="F1352" s="725"/>
      <c r="G1352" s="725"/>
      <c r="H1352" s="725"/>
      <c r="I1352" s="726"/>
      <c r="J1352" s="727"/>
      <c r="K1352" s="704"/>
    </row>
    <row r="1353" spans="1:11" s="321" customFormat="1" x14ac:dyDescent="0.2">
      <c r="A1353" s="319" t="str">
        <f>IF(D1353&gt;0,IF(INDEX(A1341:A1352,MATCH(REPT("z",255),A1341:A1352))="H","J",IF(INDEX(A1341:A1352,MATCH(REPT("z",255),A1341:A1352))="N","P",CHAR(CODE(INDEX(A1341:A1352,MATCH(REPT("z",255),A1341:A1352)))+1))),)</f>
        <v>P</v>
      </c>
      <c r="B1353" s="322" t="s">
        <v>2763</v>
      </c>
      <c r="C1353" s="827">
        <v>213</v>
      </c>
      <c r="D1353" s="724" t="s">
        <v>199</v>
      </c>
      <c r="E1353" s="667">
        <v>0</v>
      </c>
      <c r="F1353" s="667">
        <v>0</v>
      </c>
      <c r="G1353" s="667">
        <v>0</v>
      </c>
      <c r="H1353" s="667">
        <v>0</v>
      </c>
      <c r="I1353" s="668">
        <f>SUM(E1353:H1353)</f>
        <v>0</v>
      </c>
      <c r="J1353" s="765" t="s">
        <v>4090</v>
      </c>
      <c r="K1353" s="670"/>
    </row>
    <row r="1354" spans="1:11" s="321" customFormat="1" hidden="1" x14ac:dyDescent="0.2">
      <c r="A1354" s="319"/>
      <c r="B1354" s="322"/>
      <c r="C1354" s="827"/>
      <c r="D1354" s="724"/>
      <c r="E1354" s="725"/>
      <c r="F1354" s="725"/>
      <c r="G1354" s="725"/>
      <c r="H1354" s="725"/>
      <c r="I1354" s="726"/>
      <c r="J1354" s="727"/>
      <c r="K1354" s="704"/>
    </row>
    <row r="1355" spans="1:11" s="321" customFormat="1" hidden="1" x14ac:dyDescent="0.2">
      <c r="A1355" s="319"/>
      <c r="B1355" s="322"/>
      <c r="C1355" s="827"/>
      <c r="D1355" s="724"/>
      <c r="E1355" s="725"/>
      <c r="F1355" s="725"/>
      <c r="G1355" s="725"/>
      <c r="H1355" s="725"/>
      <c r="I1355" s="726"/>
      <c r="J1355" s="727"/>
      <c r="K1355" s="704"/>
    </row>
    <row r="1356" spans="1:11" s="321" customFormat="1" ht="33.75" customHeight="1" x14ac:dyDescent="0.2">
      <c r="A1356" s="319"/>
      <c r="B1356" s="322"/>
      <c r="C1356" s="827"/>
      <c r="D1356" s="724"/>
      <c r="E1356" s="725"/>
      <c r="F1356" s="725"/>
      <c r="G1356" s="725"/>
      <c r="H1356" s="725"/>
      <c r="I1356" s="726"/>
      <c r="J1356" s="727"/>
      <c r="K1356" s="704"/>
    </row>
    <row r="1357" spans="1:11" s="325" customFormat="1" ht="15.75" thickBot="1" x14ac:dyDescent="0.3">
      <c r="A1357" s="324"/>
      <c r="B1357" s="80" t="s">
        <v>111</v>
      </c>
      <c r="C1357" s="824"/>
      <c r="D1357" s="732"/>
      <c r="E1357" s="733"/>
      <c r="F1357" s="733"/>
      <c r="G1357" s="733"/>
      <c r="H1357" s="733"/>
      <c r="I1357" s="699"/>
      <c r="J1357" s="734">
        <f>SUM(J1324:J1356)</f>
        <v>0</v>
      </c>
      <c r="K1357" s="735">
        <v>37</v>
      </c>
    </row>
    <row r="1358" spans="1:11" s="321" customFormat="1" ht="15" thickTop="1" x14ac:dyDescent="0.2">
      <c r="A1358" s="319"/>
      <c r="B1358" s="322"/>
      <c r="C1358" s="827"/>
      <c r="D1358" s="724"/>
      <c r="E1358" s="725"/>
      <c r="F1358" s="725"/>
      <c r="G1358" s="725"/>
      <c r="H1358" s="725"/>
      <c r="I1358" s="726"/>
      <c r="J1358" s="727"/>
      <c r="K1358" s="704"/>
    </row>
    <row r="1359" spans="1:11" s="321" customFormat="1" ht="15" x14ac:dyDescent="0.2">
      <c r="A1359" s="319"/>
      <c r="B1359" s="320" t="s">
        <v>2701</v>
      </c>
      <c r="C1359" s="827"/>
      <c r="D1359" s="724"/>
      <c r="E1359" s="725"/>
      <c r="F1359" s="725"/>
      <c r="G1359" s="725"/>
      <c r="H1359" s="725"/>
      <c r="I1359" s="726"/>
      <c r="J1359" s="727"/>
      <c r="K1359" s="704"/>
    </row>
    <row r="1360" spans="1:11" s="321" customFormat="1" x14ac:dyDescent="0.2">
      <c r="A1360" s="319"/>
      <c r="B1360" s="322"/>
      <c r="C1360" s="827"/>
      <c r="D1360" s="724"/>
      <c r="E1360" s="725"/>
      <c r="F1360" s="725"/>
      <c r="G1360" s="725"/>
      <c r="H1360" s="725"/>
      <c r="I1360" s="726"/>
      <c r="J1360" s="727"/>
      <c r="K1360" s="704"/>
    </row>
    <row r="1361" spans="1:11" s="321" customFormat="1" x14ac:dyDescent="0.2">
      <c r="A1361" s="319"/>
      <c r="B1361" s="81" t="s">
        <v>2728</v>
      </c>
      <c r="C1361" s="827"/>
      <c r="D1361" s="724"/>
      <c r="E1361" s="725"/>
      <c r="F1361" s="725"/>
      <c r="G1361" s="725"/>
      <c r="H1361" s="725"/>
      <c r="I1361" s="726"/>
      <c r="J1361" s="727"/>
      <c r="K1361" s="704"/>
    </row>
    <row r="1362" spans="1:11" s="321" customFormat="1" x14ac:dyDescent="0.2">
      <c r="A1362" s="319"/>
      <c r="B1362" s="322"/>
      <c r="C1362" s="827"/>
      <c r="D1362" s="724"/>
      <c r="E1362" s="725"/>
      <c r="F1362" s="725"/>
      <c r="G1362" s="725"/>
      <c r="H1362" s="725"/>
      <c r="I1362" s="726"/>
      <c r="J1362" s="727"/>
      <c r="K1362" s="704"/>
    </row>
    <row r="1363" spans="1:11" s="321" customFormat="1" ht="28.5" x14ac:dyDescent="0.2">
      <c r="A1363" s="319"/>
      <c r="B1363" s="81" t="s">
        <v>2714</v>
      </c>
      <c r="C1363" s="827"/>
      <c r="D1363" s="724"/>
      <c r="E1363" s="725"/>
      <c r="F1363" s="725"/>
      <c r="G1363" s="725"/>
      <c r="H1363" s="725"/>
      <c r="I1363" s="726"/>
      <c r="J1363" s="727"/>
      <c r="K1363" s="704"/>
    </row>
    <row r="1364" spans="1:11" s="321" customFormat="1" x14ac:dyDescent="0.2">
      <c r="A1364" s="319"/>
      <c r="B1364" s="81"/>
      <c r="C1364" s="827"/>
      <c r="D1364" s="724"/>
      <c r="E1364" s="725"/>
      <c r="F1364" s="725"/>
      <c r="G1364" s="725"/>
      <c r="H1364" s="725"/>
      <c r="I1364" s="726"/>
      <c r="J1364" s="727"/>
      <c r="K1364" s="704"/>
    </row>
    <row r="1365" spans="1:11" s="321" customFormat="1" x14ac:dyDescent="0.2">
      <c r="A1365" s="319" t="s">
        <v>77</v>
      </c>
      <c r="B1365" s="322" t="s">
        <v>2764</v>
      </c>
      <c r="C1365" s="827">
        <v>28</v>
      </c>
      <c r="D1365" s="724" t="s">
        <v>199</v>
      </c>
      <c r="E1365" s="667">
        <v>0</v>
      </c>
      <c r="F1365" s="667">
        <v>0</v>
      </c>
      <c r="G1365" s="667">
        <v>0</v>
      </c>
      <c r="H1365" s="667">
        <v>0</v>
      </c>
      <c r="I1365" s="668">
        <f>SUM(E1365:H1365)</f>
        <v>0</v>
      </c>
      <c r="J1365" s="765" t="s">
        <v>4090</v>
      </c>
      <c r="K1365" s="670"/>
    </row>
    <row r="1366" spans="1:11" s="321" customFormat="1" x14ac:dyDescent="0.2">
      <c r="A1366" s="319"/>
      <c r="B1366" s="322"/>
      <c r="C1366" s="827"/>
      <c r="D1366" s="724"/>
      <c r="E1366" s="725"/>
      <c r="F1366" s="725"/>
      <c r="G1366" s="725"/>
      <c r="H1366" s="725"/>
      <c r="I1366" s="726"/>
      <c r="J1366" s="727"/>
      <c r="K1366" s="704"/>
    </row>
    <row r="1367" spans="1:11" s="321" customFormat="1" x14ac:dyDescent="0.2">
      <c r="A1367" s="319" t="str">
        <f>IF(D1367&gt;0,IF(INDEX(A1316:A1366,MATCH(REPT("z",255),A1316:A1366))="H","J",IF(INDEX(A1316:A1366,MATCH(REPT("z",255),A1316:A1366))="N","P",CHAR(CODE(INDEX(A1316:A1366,MATCH(REPT("z",255),A1316:A1366)))+1))),)</f>
        <v>B</v>
      </c>
      <c r="B1367" s="322" t="s">
        <v>2765</v>
      </c>
      <c r="C1367" s="827">
        <v>3</v>
      </c>
      <c r="D1367" s="724" t="s">
        <v>199</v>
      </c>
      <c r="E1367" s="667">
        <v>0</v>
      </c>
      <c r="F1367" s="667">
        <v>0</v>
      </c>
      <c r="G1367" s="667">
        <v>0</v>
      </c>
      <c r="H1367" s="667">
        <v>0</v>
      </c>
      <c r="I1367" s="668">
        <f>SUM(E1367:H1367)</f>
        <v>0</v>
      </c>
      <c r="J1367" s="765" t="s">
        <v>4090</v>
      </c>
      <c r="K1367" s="670"/>
    </row>
    <row r="1368" spans="1:11" s="321" customFormat="1" x14ac:dyDescent="0.2">
      <c r="A1368" s="319"/>
      <c r="B1368" s="322"/>
      <c r="C1368" s="827"/>
      <c r="D1368" s="724"/>
      <c r="E1368" s="725"/>
      <c r="F1368" s="725"/>
      <c r="G1368" s="725"/>
      <c r="H1368" s="725"/>
      <c r="I1368" s="726"/>
      <c r="J1368" s="727"/>
      <c r="K1368" s="704"/>
    </row>
    <row r="1369" spans="1:11" s="321" customFormat="1" x14ac:dyDescent="0.2">
      <c r="A1369" s="319" t="str">
        <f>IF(D1369&gt;0,IF(INDEX(A1318:A1368,MATCH(REPT("z",255),A1318:A1368))="H","J",IF(INDEX(A1318:A1368,MATCH(REPT("z",255),A1318:A1368))="N","P",CHAR(CODE(INDEX(A1318:A1368,MATCH(REPT("z",255),A1318:A1368)))+1))),)</f>
        <v>C</v>
      </c>
      <c r="B1369" s="322" t="s">
        <v>2766</v>
      </c>
      <c r="C1369" s="827">
        <v>77</v>
      </c>
      <c r="D1369" s="724" t="s">
        <v>199</v>
      </c>
      <c r="E1369" s="667">
        <v>0</v>
      </c>
      <c r="F1369" s="667">
        <v>0</v>
      </c>
      <c r="G1369" s="667">
        <v>0</v>
      </c>
      <c r="H1369" s="667">
        <v>0</v>
      </c>
      <c r="I1369" s="668">
        <f>SUM(E1369:H1369)</f>
        <v>0</v>
      </c>
      <c r="J1369" s="765" t="s">
        <v>4090</v>
      </c>
      <c r="K1369" s="670"/>
    </row>
    <row r="1370" spans="1:11" s="321" customFormat="1" x14ac:dyDescent="0.2">
      <c r="A1370" s="319"/>
      <c r="B1370" s="322"/>
      <c r="C1370" s="827"/>
      <c r="D1370" s="724"/>
      <c r="E1370" s="725"/>
      <c r="F1370" s="725"/>
      <c r="G1370" s="725"/>
      <c r="H1370" s="725"/>
      <c r="I1370" s="726"/>
      <c r="J1370" s="727"/>
      <c r="K1370" s="704"/>
    </row>
    <row r="1371" spans="1:11" s="321" customFormat="1" x14ac:dyDescent="0.2">
      <c r="A1371" s="319" t="str">
        <f>IF(D1371&gt;0,IF(INDEX(A1359:A1370,MATCH(REPT("z",255),A1359:A1370))="H","J",IF(INDEX(A1359:A1370,MATCH(REPT("z",255),A1359:A1370))="N","P",CHAR(CODE(INDEX(A1359:A1370,MATCH(REPT("z",255),A1359:A1370)))+1))),)</f>
        <v>D</v>
      </c>
      <c r="B1371" s="322" t="s">
        <v>2767</v>
      </c>
      <c r="C1371" s="827">
        <v>2</v>
      </c>
      <c r="D1371" s="724" t="s">
        <v>199</v>
      </c>
      <c r="E1371" s="667">
        <v>0</v>
      </c>
      <c r="F1371" s="667">
        <v>0</v>
      </c>
      <c r="G1371" s="667">
        <v>0</v>
      </c>
      <c r="H1371" s="667">
        <v>0</v>
      </c>
      <c r="I1371" s="668">
        <f>SUM(E1371:H1371)</f>
        <v>0</v>
      </c>
      <c r="J1371" s="765" t="s">
        <v>4090</v>
      </c>
      <c r="K1371" s="670"/>
    </row>
    <row r="1372" spans="1:11" s="321" customFormat="1" x14ac:dyDescent="0.2">
      <c r="A1372" s="319"/>
      <c r="B1372" s="322"/>
      <c r="C1372" s="827"/>
      <c r="D1372" s="724"/>
      <c r="E1372" s="725"/>
      <c r="F1372" s="725"/>
      <c r="G1372" s="725"/>
      <c r="H1372" s="725"/>
      <c r="I1372" s="726"/>
      <c r="J1372" s="727"/>
      <c r="K1372" s="704"/>
    </row>
    <row r="1373" spans="1:11" s="321" customFormat="1" x14ac:dyDescent="0.2">
      <c r="A1373" s="319" t="str">
        <f>IF(D1373&gt;0,IF(INDEX(A1361:A1372,MATCH(REPT("z",255),A1361:A1372))="H","J",IF(INDEX(A1361:A1372,MATCH(REPT("z",255),A1361:A1372))="N","P",CHAR(CODE(INDEX(A1361:A1372,MATCH(REPT("z",255),A1361:A1372)))+1))),)</f>
        <v>E</v>
      </c>
      <c r="B1373" s="322" t="s">
        <v>2768</v>
      </c>
      <c r="C1373" s="827">
        <v>5</v>
      </c>
      <c r="D1373" s="724" t="s">
        <v>199</v>
      </c>
      <c r="E1373" s="667">
        <v>0</v>
      </c>
      <c r="F1373" s="667">
        <v>0</v>
      </c>
      <c r="G1373" s="667">
        <v>0</v>
      </c>
      <c r="H1373" s="667">
        <v>0</v>
      </c>
      <c r="I1373" s="668">
        <f>SUM(E1373:H1373)</f>
        <v>0</v>
      </c>
      <c r="J1373" s="765" t="s">
        <v>4090</v>
      </c>
      <c r="K1373" s="670"/>
    </row>
    <row r="1374" spans="1:11" s="321" customFormat="1" x14ac:dyDescent="0.2">
      <c r="A1374" s="319"/>
      <c r="B1374" s="322"/>
      <c r="C1374" s="827"/>
      <c r="D1374" s="724"/>
      <c r="E1374" s="725"/>
      <c r="F1374" s="725"/>
      <c r="G1374" s="725"/>
      <c r="H1374" s="725"/>
      <c r="I1374" s="726"/>
      <c r="J1374" s="727"/>
      <c r="K1374" s="704"/>
    </row>
    <row r="1375" spans="1:11" s="321" customFormat="1" x14ac:dyDescent="0.2">
      <c r="A1375" s="319" t="str">
        <f>IF(D1375&gt;0,IF(INDEX(A1363:A1374,MATCH(REPT("z",255),A1363:A1374))="H","J",IF(INDEX(A1363:A1374,MATCH(REPT("z",255),A1363:A1374))="N","P",CHAR(CODE(INDEX(A1363:A1374,MATCH(REPT("z",255),A1363:A1374)))+1))),)</f>
        <v>F</v>
      </c>
      <c r="B1375" s="322" t="s">
        <v>2769</v>
      </c>
      <c r="C1375" s="827">
        <f>24+2</f>
        <v>26</v>
      </c>
      <c r="D1375" s="724" t="s">
        <v>199</v>
      </c>
      <c r="E1375" s="667">
        <v>0</v>
      </c>
      <c r="F1375" s="667">
        <v>0</v>
      </c>
      <c r="G1375" s="667">
        <v>0</v>
      </c>
      <c r="H1375" s="667">
        <v>0</v>
      </c>
      <c r="I1375" s="668">
        <f>SUM(E1375:H1375)</f>
        <v>0</v>
      </c>
      <c r="J1375" s="765" t="s">
        <v>4090</v>
      </c>
      <c r="K1375" s="670"/>
    </row>
    <row r="1376" spans="1:11" s="321" customFormat="1" x14ac:dyDescent="0.2">
      <c r="A1376" s="319"/>
      <c r="B1376" s="322"/>
      <c r="C1376" s="827"/>
      <c r="D1376" s="724"/>
      <c r="E1376" s="725"/>
      <c r="F1376" s="725"/>
      <c r="G1376" s="725"/>
      <c r="H1376" s="725"/>
      <c r="I1376" s="726"/>
      <c r="J1376" s="727"/>
      <c r="K1376" s="704"/>
    </row>
    <row r="1377" spans="1:11" s="321" customFormat="1" x14ac:dyDescent="0.2">
      <c r="A1377" s="319" t="str">
        <f>IF(D1377&gt;0,IF(INDEX(A1365:A1376,MATCH(REPT("z",255),A1365:A1376))="H","J",IF(INDEX(A1365:A1376,MATCH(REPT("z",255),A1365:A1376))="N","P",CHAR(CODE(INDEX(A1365:A1376,MATCH(REPT("z",255),A1365:A1376)))+1))),)</f>
        <v>G</v>
      </c>
      <c r="B1377" s="322" t="s">
        <v>2770</v>
      </c>
      <c r="C1377" s="827">
        <v>21</v>
      </c>
      <c r="D1377" s="724" t="s">
        <v>199</v>
      </c>
      <c r="E1377" s="667">
        <v>0</v>
      </c>
      <c r="F1377" s="667">
        <v>0</v>
      </c>
      <c r="G1377" s="667">
        <v>0</v>
      </c>
      <c r="H1377" s="667">
        <v>0</v>
      </c>
      <c r="I1377" s="668">
        <f>SUM(E1377:H1377)</f>
        <v>0</v>
      </c>
      <c r="J1377" s="765" t="s">
        <v>4090</v>
      </c>
      <c r="K1377" s="670"/>
    </row>
    <row r="1378" spans="1:11" s="321" customFormat="1" x14ac:dyDescent="0.2">
      <c r="A1378" s="319"/>
      <c r="B1378" s="322"/>
      <c r="C1378" s="827"/>
      <c r="D1378" s="724"/>
      <c r="E1378" s="725"/>
      <c r="F1378" s="725"/>
      <c r="G1378" s="725"/>
      <c r="H1378" s="725"/>
      <c r="I1378" s="726"/>
      <c r="J1378" s="727"/>
      <c r="K1378" s="704"/>
    </row>
    <row r="1379" spans="1:11" s="321" customFormat="1" x14ac:dyDescent="0.2">
      <c r="A1379" s="319" t="str">
        <f>IF(D1379&gt;0,IF(INDEX(A1367:A1378,MATCH(REPT("z",255),A1367:A1378))="H","J",IF(INDEX(A1367:A1378,MATCH(REPT("z",255),A1367:A1378))="N","P",CHAR(CODE(INDEX(A1367:A1378,MATCH(REPT("z",255),A1367:A1378)))+1))),)</f>
        <v>H</v>
      </c>
      <c r="B1379" s="322" t="s">
        <v>2771</v>
      </c>
      <c r="C1379" s="827">
        <v>21</v>
      </c>
      <c r="D1379" s="724" t="s">
        <v>199</v>
      </c>
      <c r="E1379" s="667">
        <v>0</v>
      </c>
      <c r="F1379" s="667">
        <v>0</v>
      </c>
      <c r="G1379" s="667">
        <v>0</v>
      </c>
      <c r="H1379" s="667">
        <v>0</v>
      </c>
      <c r="I1379" s="668">
        <f>SUM(E1379:H1379)</f>
        <v>0</v>
      </c>
      <c r="J1379" s="765" t="s">
        <v>4090</v>
      </c>
      <c r="K1379" s="670"/>
    </row>
    <row r="1380" spans="1:11" s="321" customFormat="1" x14ac:dyDescent="0.2">
      <c r="A1380" s="319"/>
      <c r="B1380" s="322"/>
      <c r="C1380" s="827"/>
      <c r="D1380" s="724"/>
      <c r="E1380" s="725"/>
      <c r="F1380" s="725"/>
      <c r="G1380" s="725"/>
      <c r="H1380" s="725"/>
      <c r="I1380" s="726"/>
      <c r="J1380" s="727"/>
      <c r="K1380" s="704"/>
    </row>
    <row r="1381" spans="1:11" s="321" customFormat="1" x14ac:dyDescent="0.2">
      <c r="A1381" s="319" t="str">
        <f>IF(D1381&gt;0,IF(INDEX(A1369:A1380,MATCH(REPT("z",255),A1369:A1380))="H","J",IF(INDEX(A1369:A1380,MATCH(REPT("z",255),A1369:A1380))="N","P",CHAR(CODE(INDEX(A1369:A1380,MATCH(REPT("z",255),A1369:A1380)))+1))),)</f>
        <v>J</v>
      </c>
      <c r="B1381" s="322" t="s">
        <v>2772</v>
      </c>
      <c r="C1381" s="827">
        <v>139</v>
      </c>
      <c r="D1381" s="724" t="s">
        <v>199</v>
      </c>
      <c r="E1381" s="667">
        <v>60.82</v>
      </c>
      <c r="F1381" s="667">
        <v>0</v>
      </c>
      <c r="G1381" s="667">
        <v>56.65</v>
      </c>
      <c r="H1381" s="667">
        <v>0</v>
      </c>
      <c r="I1381" s="668">
        <f>SUM(E1381:H1381)</f>
        <v>117.47</v>
      </c>
      <c r="J1381" s="669">
        <f>I1381*C1381</f>
        <v>16328.33</v>
      </c>
      <c r="K1381" s="670"/>
    </row>
    <row r="1382" spans="1:11" s="321" customFormat="1" x14ac:dyDescent="0.2">
      <c r="A1382" s="319"/>
      <c r="B1382" s="322"/>
      <c r="C1382" s="827"/>
      <c r="D1382" s="724"/>
      <c r="E1382" s="725"/>
      <c r="F1382" s="725"/>
      <c r="G1382" s="725"/>
      <c r="H1382" s="725"/>
      <c r="I1382" s="726"/>
      <c r="J1382" s="727"/>
      <c r="K1382" s="704"/>
    </row>
    <row r="1383" spans="1:11" s="321" customFormat="1" x14ac:dyDescent="0.2">
      <c r="A1383" s="319" t="str">
        <f>IF(D1383&gt;0,IF(INDEX(A1371:A1382,MATCH(REPT("z",255),A1371:A1382))="H","J",IF(INDEX(A1371:A1382,MATCH(REPT("z",255),A1371:A1382))="N","P",CHAR(CODE(INDEX(A1371:A1382,MATCH(REPT("z",255),A1371:A1382)))+1))),)</f>
        <v>K</v>
      </c>
      <c r="B1383" s="322" t="s">
        <v>2773</v>
      </c>
      <c r="C1383" s="827">
        <v>188</v>
      </c>
      <c r="D1383" s="724" t="s">
        <v>199</v>
      </c>
      <c r="E1383" s="667">
        <v>60.82</v>
      </c>
      <c r="F1383" s="667">
        <v>0</v>
      </c>
      <c r="G1383" s="667">
        <v>56.65</v>
      </c>
      <c r="H1383" s="667">
        <v>0</v>
      </c>
      <c r="I1383" s="668">
        <f>SUM(E1383:H1383)</f>
        <v>117.47</v>
      </c>
      <c r="J1383" s="669">
        <f>I1383*C1383</f>
        <v>22084.36</v>
      </c>
      <c r="K1383" s="670"/>
    </row>
    <row r="1384" spans="1:11" s="321" customFormat="1" x14ac:dyDescent="0.2">
      <c r="A1384" s="319"/>
      <c r="B1384" s="322"/>
      <c r="C1384" s="827"/>
      <c r="D1384" s="724"/>
      <c r="E1384" s="725"/>
      <c r="F1384" s="725"/>
      <c r="G1384" s="725"/>
      <c r="H1384" s="725"/>
      <c r="I1384" s="726"/>
      <c r="J1384" s="727"/>
      <c r="K1384" s="704"/>
    </row>
    <row r="1385" spans="1:11" s="321" customFormat="1" x14ac:dyDescent="0.2">
      <c r="A1385" s="319"/>
      <c r="B1385" s="322"/>
      <c r="C1385" s="829"/>
      <c r="D1385" s="724"/>
      <c r="E1385" s="725"/>
      <c r="F1385" s="725"/>
      <c r="G1385" s="725"/>
      <c r="H1385" s="725"/>
      <c r="I1385" s="726"/>
      <c r="J1385" s="727"/>
      <c r="K1385" s="704"/>
    </row>
    <row r="1386" spans="1:11" s="321" customFormat="1" x14ac:dyDescent="0.2">
      <c r="A1386" s="319"/>
      <c r="B1386" s="322"/>
      <c r="C1386" s="829"/>
      <c r="D1386" s="724"/>
      <c r="E1386" s="725"/>
      <c r="F1386" s="725"/>
      <c r="G1386" s="725"/>
      <c r="H1386" s="725"/>
      <c r="I1386" s="726"/>
      <c r="J1386" s="727"/>
      <c r="K1386" s="704"/>
    </row>
    <row r="1387" spans="1:11" s="321" customFormat="1" x14ac:dyDescent="0.2">
      <c r="A1387" s="319"/>
      <c r="B1387" s="322"/>
      <c r="C1387" s="829"/>
      <c r="D1387" s="724"/>
      <c r="E1387" s="725"/>
      <c r="F1387" s="725"/>
      <c r="G1387" s="725"/>
      <c r="H1387" s="725"/>
      <c r="I1387" s="726"/>
      <c r="J1387" s="727"/>
      <c r="K1387" s="704"/>
    </row>
    <row r="1388" spans="1:11" s="321" customFormat="1" ht="26.25" customHeight="1" x14ac:dyDescent="0.2">
      <c r="A1388" s="319"/>
      <c r="B1388" s="322"/>
      <c r="C1388" s="829"/>
      <c r="D1388" s="724"/>
      <c r="E1388" s="725"/>
      <c r="F1388" s="725"/>
      <c r="G1388" s="725"/>
      <c r="H1388" s="725"/>
      <c r="I1388" s="726"/>
      <c r="J1388" s="727"/>
      <c r="K1388" s="704"/>
    </row>
    <row r="1389" spans="1:11" s="321" customFormat="1" hidden="1" x14ac:dyDescent="0.2">
      <c r="A1389" s="319"/>
      <c r="B1389" s="322"/>
      <c r="C1389" s="829"/>
      <c r="D1389" s="724"/>
      <c r="E1389" s="725"/>
      <c r="F1389" s="725"/>
      <c r="G1389" s="725"/>
      <c r="H1389" s="725"/>
      <c r="I1389" s="726"/>
      <c r="J1389" s="727"/>
      <c r="K1389" s="704"/>
    </row>
    <row r="1390" spans="1:11" s="321" customFormat="1" hidden="1" x14ac:dyDescent="0.2">
      <c r="A1390" s="319"/>
      <c r="B1390" s="322"/>
      <c r="C1390" s="829"/>
      <c r="D1390" s="724"/>
      <c r="E1390" s="725"/>
      <c r="F1390" s="725"/>
      <c r="G1390" s="725"/>
      <c r="H1390" s="725"/>
      <c r="I1390" s="726"/>
      <c r="J1390" s="727"/>
      <c r="K1390" s="704"/>
    </row>
    <row r="1391" spans="1:11" s="321" customFormat="1" x14ac:dyDescent="0.2">
      <c r="A1391" s="319"/>
      <c r="B1391" s="322"/>
      <c r="C1391" s="829"/>
      <c r="D1391" s="724"/>
      <c r="E1391" s="725"/>
      <c r="F1391" s="725"/>
      <c r="G1391" s="725"/>
      <c r="H1391" s="725"/>
      <c r="I1391" s="726"/>
      <c r="J1391" s="727"/>
      <c r="K1391" s="704"/>
    </row>
    <row r="1392" spans="1:11" s="321" customFormat="1" x14ac:dyDescent="0.2">
      <c r="A1392" s="319"/>
      <c r="B1392" s="322"/>
      <c r="C1392" s="829"/>
      <c r="D1392" s="724"/>
      <c r="E1392" s="725"/>
      <c r="F1392" s="725"/>
      <c r="G1392" s="725"/>
      <c r="H1392" s="725"/>
      <c r="I1392" s="726"/>
      <c r="J1392" s="727"/>
      <c r="K1392" s="704"/>
    </row>
    <row r="1393" spans="1:11" s="321" customFormat="1" x14ac:dyDescent="0.2">
      <c r="A1393" s="319"/>
      <c r="B1393" s="322"/>
      <c r="C1393" s="829"/>
      <c r="D1393" s="724"/>
      <c r="E1393" s="725"/>
      <c r="F1393" s="725"/>
      <c r="G1393" s="725"/>
      <c r="H1393" s="725"/>
      <c r="I1393" s="726"/>
      <c r="J1393" s="727"/>
      <c r="K1393" s="704"/>
    </row>
    <row r="1394" spans="1:11" s="321" customFormat="1" x14ac:dyDescent="0.2">
      <c r="A1394" s="319"/>
      <c r="B1394" s="322"/>
      <c r="C1394" s="829"/>
      <c r="D1394" s="724"/>
      <c r="E1394" s="725"/>
      <c r="F1394" s="725"/>
      <c r="G1394" s="725"/>
      <c r="H1394" s="725"/>
      <c r="I1394" s="726"/>
      <c r="J1394" s="727"/>
      <c r="K1394" s="704"/>
    </row>
    <row r="1395" spans="1:11" s="325" customFormat="1" ht="15.75" thickBot="1" x14ac:dyDescent="0.3">
      <c r="A1395" s="324"/>
      <c r="B1395" s="80" t="s">
        <v>111</v>
      </c>
      <c r="C1395" s="824"/>
      <c r="D1395" s="732"/>
      <c r="E1395" s="733"/>
      <c r="F1395" s="733"/>
      <c r="G1395" s="733"/>
      <c r="H1395" s="733"/>
      <c r="I1395" s="699"/>
      <c r="J1395" s="734">
        <f>SUM(J1362:J1394)</f>
        <v>38412.69</v>
      </c>
      <c r="K1395" s="735">
        <v>38</v>
      </c>
    </row>
    <row r="1396" spans="1:11" s="321" customFormat="1" ht="15" thickTop="1" x14ac:dyDescent="0.2">
      <c r="A1396" s="319"/>
      <c r="B1396" s="322"/>
      <c r="C1396" s="827"/>
      <c r="D1396" s="724"/>
      <c r="E1396" s="725"/>
      <c r="F1396" s="725"/>
      <c r="G1396" s="725"/>
      <c r="H1396" s="725"/>
      <c r="I1396" s="726"/>
      <c r="J1396" s="727"/>
      <c r="K1396" s="704"/>
    </row>
    <row r="1397" spans="1:11" s="321" customFormat="1" ht="15" x14ac:dyDescent="0.2">
      <c r="A1397" s="319"/>
      <c r="B1397" s="344" t="s">
        <v>2774</v>
      </c>
      <c r="C1397" s="827"/>
      <c r="D1397" s="724"/>
      <c r="E1397" s="725"/>
      <c r="F1397" s="725"/>
      <c r="G1397" s="725"/>
      <c r="H1397" s="725"/>
      <c r="I1397" s="726"/>
      <c r="J1397" s="727"/>
      <c r="K1397" s="704"/>
    </row>
    <row r="1398" spans="1:11" s="321" customFormat="1" x14ac:dyDescent="0.2">
      <c r="A1398" s="319"/>
      <c r="B1398" s="322"/>
      <c r="C1398" s="827"/>
      <c r="D1398" s="724"/>
      <c r="E1398" s="725"/>
      <c r="F1398" s="725"/>
      <c r="G1398" s="725"/>
      <c r="H1398" s="725"/>
      <c r="I1398" s="726"/>
      <c r="J1398" s="727"/>
      <c r="K1398" s="704"/>
    </row>
    <row r="1399" spans="1:11" s="321" customFormat="1" ht="28.5" x14ac:dyDescent="0.2">
      <c r="A1399" s="319"/>
      <c r="B1399" s="81" t="s">
        <v>3843</v>
      </c>
      <c r="C1399" s="827"/>
      <c r="D1399" s="724"/>
      <c r="E1399" s="725"/>
      <c r="F1399" s="725"/>
      <c r="G1399" s="725"/>
      <c r="H1399" s="725"/>
      <c r="I1399" s="726"/>
      <c r="J1399" s="727"/>
      <c r="K1399" s="704"/>
    </row>
    <row r="1400" spans="1:11" s="321" customFormat="1" ht="9.75" customHeight="1" x14ac:dyDescent="0.2">
      <c r="A1400" s="319"/>
      <c r="B1400" s="81"/>
      <c r="C1400" s="827"/>
      <c r="D1400" s="724"/>
      <c r="E1400" s="725"/>
      <c r="F1400" s="725"/>
      <c r="G1400" s="725"/>
      <c r="H1400" s="725"/>
      <c r="I1400" s="726"/>
      <c r="J1400" s="727"/>
      <c r="K1400" s="704"/>
    </row>
    <row r="1401" spans="1:11" s="321" customFormat="1" x14ac:dyDescent="0.2">
      <c r="A1401" s="319" t="s">
        <v>77</v>
      </c>
      <c r="B1401" s="322" t="s">
        <v>2775</v>
      </c>
      <c r="C1401" s="827">
        <v>5</v>
      </c>
      <c r="D1401" s="724" t="s">
        <v>199</v>
      </c>
      <c r="E1401" s="667">
        <v>297.89</v>
      </c>
      <c r="F1401" s="667">
        <v>0.39</v>
      </c>
      <c r="G1401" s="667">
        <v>50.37</v>
      </c>
      <c r="H1401" s="667">
        <v>0</v>
      </c>
      <c r="I1401" s="668">
        <f>SUM(E1401:H1401)</f>
        <v>348.65</v>
      </c>
      <c r="J1401" s="669">
        <f>I1401*C1401</f>
        <v>1743.25</v>
      </c>
      <c r="K1401" s="670"/>
    </row>
    <row r="1402" spans="1:11" s="321" customFormat="1" ht="9.75" customHeight="1" x14ac:dyDescent="0.2">
      <c r="A1402" s="319"/>
      <c r="B1402" s="322"/>
      <c r="C1402" s="827"/>
      <c r="D1402" s="724"/>
      <c r="E1402" s="725"/>
      <c r="F1402" s="725"/>
      <c r="G1402" s="725"/>
      <c r="H1402" s="725"/>
      <c r="I1402" s="726"/>
      <c r="J1402" s="727"/>
      <c r="K1402" s="704"/>
    </row>
    <row r="1403" spans="1:11" s="321" customFormat="1" x14ac:dyDescent="0.2">
      <c r="A1403" s="319" t="str">
        <f>IF(D1403&gt;0,IF(INDEX(A1347:A1402,MATCH(REPT("z",255),A1347:A1402))="H","J",IF(INDEX(A1347:A1402,MATCH(REPT("z",255),A1347:A1402))="N","P",CHAR(CODE(INDEX(A1347:A1402,MATCH(REPT("z",255),A1347:A1402)))+1))),)</f>
        <v>B</v>
      </c>
      <c r="B1403" s="322" t="s">
        <v>2776</v>
      </c>
      <c r="C1403" s="827">
        <v>21</v>
      </c>
      <c r="D1403" s="724" t="s">
        <v>199</v>
      </c>
      <c r="E1403" s="667">
        <v>297.89</v>
      </c>
      <c r="F1403" s="667">
        <v>0.39</v>
      </c>
      <c r="G1403" s="667">
        <v>50.37</v>
      </c>
      <c r="H1403" s="667">
        <v>0</v>
      </c>
      <c r="I1403" s="668">
        <f>SUM(E1403:H1403)</f>
        <v>348.65</v>
      </c>
      <c r="J1403" s="669">
        <f>I1403*C1403</f>
        <v>7321.65</v>
      </c>
      <c r="K1403" s="670"/>
    </row>
    <row r="1404" spans="1:11" s="321" customFormat="1" ht="9.75" customHeight="1" x14ac:dyDescent="0.2">
      <c r="A1404" s="319"/>
      <c r="B1404" s="322"/>
      <c r="C1404" s="827"/>
      <c r="D1404" s="724"/>
      <c r="E1404" s="725"/>
      <c r="F1404" s="725"/>
      <c r="G1404" s="725"/>
      <c r="H1404" s="725"/>
      <c r="I1404" s="726"/>
      <c r="J1404" s="727"/>
      <c r="K1404" s="704"/>
    </row>
    <row r="1405" spans="1:11" s="321" customFormat="1" x14ac:dyDescent="0.2">
      <c r="A1405" s="319" t="str">
        <f>IF(D1405&gt;0,IF(INDEX(A1349:A1404,MATCH(REPT("z",255),A1349:A1404))="H","J",IF(INDEX(A1349:A1404,MATCH(REPT("z",255),A1349:A1404))="N","P",CHAR(CODE(INDEX(A1349:A1404,MATCH(REPT("z",255),A1349:A1404)))+1))),)</f>
        <v>C</v>
      </c>
      <c r="B1405" s="322" t="s">
        <v>2777</v>
      </c>
      <c r="C1405" s="827">
        <v>6</v>
      </c>
      <c r="D1405" s="724" t="s">
        <v>199</v>
      </c>
      <c r="E1405" s="667">
        <v>300.26</v>
      </c>
      <c r="F1405" s="667">
        <v>0.39</v>
      </c>
      <c r="G1405" s="667">
        <v>55.39</v>
      </c>
      <c r="H1405" s="667">
        <v>0</v>
      </c>
      <c r="I1405" s="668">
        <f>SUM(E1405:H1405)</f>
        <v>356.04</v>
      </c>
      <c r="J1405" s="669">
        <f>I1405*C1405</f>
        <v>2136.2399999999998</v>
      </c>
      <c r="K1405" s="670"/>
    </row>
    <row r="1406" spans="1:11" s="321" customFormat="1" ht="9.75" customHeight="1" x14ac:dyDescent="0.2">
      <c r="A1406" s="319"/>
      <c r="B1406" s="322"/>
      <c r="C1406" s="827"/>
      <c r="D1406" s="724"/>
      <c r="E1406" s="725"/>
      <c r="F1406" s="725"/>
      <c r="G1406" s="725"/>
      <c r="H1406" s="725"/>
      <c r="I1406" s="726"/>
      <c r="J1406" s="727"/>
      <c r="K1406" s="704"/>
    </row>
    <row r="1407" spans="1:11" s="321" customFormat="1" x14ac:dyDescent="0.2">
      <c r="A1407" s="319" t="str">
        <f>IF(D1407&gt;0,IF(INDEX(A1351:A1406,MATCH(REPT("z",255),A1351:A1406))="H","J",IF(INDEX(A1351:A1406,MATCH(REPT("z",255),A1351:A1406))="N","P",CHAR(CODE(INDEX(A1351:A1406,MATCH(REPT("z",255),A1351:A1406)))+1))),)</f>
        <v>D</v>
      </c>
      <c r="B1407" s="322" t="s">
        <v>2778</v>
      </c>
      <c r="C1407" s="827">
        <v>37</v>
      </c>
      <c r="D1407" s="724" t="s">
        <v>199</v>
      </c>
      <c r="E1407" s="667">
        <v>305.01</v>
      </c>
      <c r="F1407" s="667">
        <v>0.39</v>
      </c>
      <c r="G1407" s="667">
        <v>55.39</v>
      </c>
      <c r="H1407" s="667">
        <v>0</v>
      </c>
      <c r="I1407" s="668">
        <f>SUM(E1407:H1407)</f>
        <v>360.79</v>
      </c>
      <c r="J1407" s="669">
        <f>I1407*C1407</f>
        <v>13349.23</v>
      </c>
      <c r="K1407" s="670"/>
    </row>
    <row r="1408" spans="1:11" s="321" customFormat="1" ht="9.75" customHeight="1" x14ac:dyDescent="0.2">
      <c r="A1408" s="319"/>
      <c r="B1408" s="322"/>
      <c r="C1408" s="827"/>
      <c r="D1408" s="724"/>
      <c r="E1408" s="725"/>
      <c r="F1408" s="725"/>
      <c r="G1408" s="725"/>
      <c r="H1408" s="725"/>
      <c r="I1408" s="726"/>
      <c r="J1408" s="727"/>
      <c r="K1408" s="704"/>
    </row>
    <row r="1409" spans="1:11" s="321" customFormat="1" x14ac:dyDescent="0.2">
      <c r="A1409" s="319" t="str">
        <f>IF(D1409&gt;0,IF(INDEX(A1353:A1408,MATCH(REPT("z",255),A1353:A1408))="H","J",IF(INDEX(A1353:A1408,MATCH(REPT("z",255),A1353:A1408))="N","P",CHAR(CODE(INDEX(A1353:A1408,MATCH(REPT("z",255),A1353:A1408)))+1))),)</f>
        <v>E</v>
      </c>
      <c r="B1409" s="322" t="s">
        <v>2779</v>
      </c>
      <c r="C1409" s="827">
        <v>15</v>
      </c>
      <c r="D1409" s="724" t="s">
        <v>199</v>
      </c>
      <c r="E1409" s="667">
        <v>305.01</v>
      </c>
      <c r="F1409" s="667">
        <v>0.39</v>
      </c>
      <c r="G1409" s="667">
        <v>55.39</v>
      </c>
      <c r="H1409" s="667">
        <v>0</v>
      </c>
      <c r="I1409" s="668">
        <f>SUM(E1409:H1409)</f>
        <v>360.79</v>
      </c>
      <c r="J1409" s="669">
        <f>I1409*C1409</f>
        <v>5411.85</v>
      </c>
      <c r="K1409" s="670"/>
    </row>
    <row r="1410" spans="1:11" s="321" customFormat="1" ht="9.75" customHeight="1" x14ac:dyDescent="0.2">
      <c r="A1410" s="319"/>
      <c r="B1410" s="322"/>
      <c r="C1410" s="827"/>
      <c r="D1410" s="724"/>
      <c r="E1410" s="725"/>
      <c r="F1410" s="725"/>
      <c r="G1410" s="725"/>
      <c r="H1410" s="725"/>
      <c r="I1410" s="726"/>
      <c r="J1410" s="727"/>
      <c r="K1410" s="704"/>
    </row>
    <row r="1411" spans="1:11" s="321" customFormat="1" x14ac:dyDescent="0.2">
      <c r="A1411" s="319" t="str">
        <f>IF(D1411&gt;0,IF(INDEX(A1354:A1410,MATCH(REPT("z",255),A1354:A1410))="H","J",IF(INDEX(A1354:A1410,MATCH(REPT("z",255),A1354:A1410))="N","P",CHAR(CODE(INDEX(A1354:A1410,MATCH(REPT("z",255),A1354:A1410)))+1))),)</f>
        <v>F</v>
      </c>
      <c r="B1411" s="322" t="s">
        <v>2780</v>
      </c>
      <c r="C1411" s="827">
        <v>6</v>
      </c>
      <c r="D1411" s="724" t="s">
        <v>199</v>
      </c>
      <c r="E1411" s="667">
        <v>303.60000000000002</v>
      </c>
      <c r="F1411" s="667">
        <v>0.39</v>
      </c>
      <c r="G1411" s="667">
        <v>50.37</v>
      </c>
      <c r="H1411" s="667">
        <v>0</v>
      </c>
      <c r="I1411" s="668">
        <f>SUM(E1411:H1411)</f>
        <v>354.36</v>
      </c>
      <c r="J1411" s="669">
        <f>I1411*C1411</f>
        <v>2126.16</v>
      </c>
      <c r="K1411" s="670"/>
    </row>
    <row r="1412" spans="1:11" s="321" customFormat="1" ht="9.75" customHeight="1" x14ac:dyDescent="0.2">
      <c r="A1412" s="319"/>
      <c r="B1412" s="322"/>
      <c r="C1412" s="827"/>
      <c r="D1412" s="724"/>
      <c r="E1412" s="725"/>
      <c r="F1412" s="725"/>
      <c r="G1412" s="725"/>
      <c r="H1412" s="725"/>
      <c r="I1412" s="726"/>
      <c r="J1412" s="727"/>
      <c r="K1412" s="704"/>
    </row>
    <row r="1413" spans="1:11" s="321" customFormat="1" x14ac:dyDescent="0.2">
      <c r="A1413" s="319" t="str">
        <f>IF(D1413&gt;0,IF(INDEX(A1354:A1412,MATCH(REPT("z",255),A1354:A1412))="H","J",IF(INDEX(A1354:A1412,MATCH(REPT("z",255),A1354:A1412))="N","P",CHAR(CODE(INDEX(A1354:A1412,MATCH(REPT("z",255),A1354:A1412)))+1))),)</f>
        <v>G</v>
      </c>
      <c r="B1413" s="322" t="s">
        <v>2781</v>
      </c>
      <c r="C1413" s="827">
        <v>13</v>
      </c>
      <c r="D1413" s="724" t="s">
        <v>199</v>
      </c>
      <c r="E1413" s="667">
        <v>303.60000000000002</v>
      </c>
      <c r="F1413" s="667">
        <v>0.39</v>
      </c>
      <c r="G1413" s="667">
        <v>50.37</v>
      </c>
      <c r="H1413" s="667">
        <v>0</v>
      </c>
      <c r="I1413" s="668">
        <f>SUM(E1413:H1413)</f>
        <v>354.36</v>
      </c>
      <c r="J1413" s="669">
        <f>I1413*C1413</f>
        <v>4606.68</v>
      </c>
      <c r="K1413" s="670"/>
    </row>
    <row r="1414" spans="1:11" s="321" customFormat="1" ht="9.75" customHeight="1" x14ac:dyDescent="0.2">
      <c r="A1414" s="319"/>
      <c r="B1414" s="322"/>
      <c r="C1414" s="827"/>
      <c r="D1414" s="724"/>
      <c r="E1414" s="725"/>
      <c r="F1414" s="725"/>
      <c r="G1414" s="725"/>
      <c r="H1414" s="725"/>
      <c r="I1414" s="726"/>
      <c r="J1414" s="727"/>
      <c r="K1414" s="704"/>
    </row>
    <row r="1415" spans="1:11" s="321" customFormat="1" x14ac:dyDescent="0.2">
      <c r="A1415" s="319" t="str">
        <f>IF(D1415&gt;0,IF(INDEX(A1354:A1414,MATCH(REPT("z",255),A1354:A1414))="H","J",IF(INDEX(A1354:A1414,MATCH(REPT("z",255),A1354:A1414))="N","P",CHAR(CODE(INDEX(A1354:A1414,MATCH(REPT("z",255),A1354:A1414)))+1))),)</f>
        <v>H</v>
      </c>
      <c r="B1415" s="322" t="s">
        <v>2782</v>
      </c>
      <c r="C1415" s="827">
        <v>14</v>
      </c>
      <c r="D1415" s="724" t="s">
        <v>199</v>
      </c>
      <c r="E1415" s="667">
        <v>320.54000000000002</v>
      </c>
      <c r="F1415" s="667">
        <v>0.39</v>
      </c>
      <c r="G1415" s="667">
        <v>55.39</v>
      </c>
      <c r="H1415" s="667">
        <v>0</v>
      </c>
      <c r="I1415" s="668">
        <f>SUM(E1415:H1415)</f>
        <v>376.32</v>
      </c>
      <c r="J1415" s="669">
        <f>I1415*C1415</f>
        <v>5268.48</v>
      </c>
      <c r="K1415" s="670"/>
    </row>
    <row r="1416" spans="1:11" s="321" customFormat="1" ht="9.75" customHeight="1" x14ac:dyDescent="0.2">
      <c r="A1416" s="319"/>
      <c r="B1416" s="322"/>
      <c r="C1416" s="827"/>
      <c r="D1416" s="724"/>
      <c r="E1416" s="725"/>
      <c r="F1416" s="725"/>
      <c r="G1416" s="725"/>
      <c r="H1416" s="725"/>
      <c r="I1416" s="726"/>
      <c r="J1416" s="727"/>
      <c r="K1416" s="704"/>
    </row>
    <row r="1417" spans="1:11" s="321" customFormat="1" x14ac:dyDescent="0.2">
      <c r="A1417" s="319" t="str">
        <f>IF(D1417&gt;0,IF(INDEX(A1357:A1416,MATCH(REPT("z",255),A1357:A1416))="H","J",IF(INDEX(A1357:A1416,MATCH(REPT("z",255),A1357:A1416))="N","P",CHAR(CODE(INDEX(A1357:A1416,MATCH(REPT("z",255),A1357:A1416)))+1))),)</f>
        <v>J</v>
      </c>
      <c r="B1417" s="322" t="s">
        <v>2783</v>
      </c>
      <c r="C1417" s="827">
        <v>5</v>
      </c>
      <c r="D1417" s="724" t="s">
        <v>199</v>
      </c>
      <c r="E1417" s="667">
        <v>454.21</v>
      </c>
      <c r="F1417" s="667">
        <v>0.04</v>
      </c>
      <c r="G1417" s="667">
        <v>75.540000000000006</v>
      </c>
      <c r="H1417" s="667">
        <v>0</v>
      </c>
      <c r="I1417" s="668">
        <f>SUM(E1417:H1417)</f>
        <v>529.79</v>
      </c>
      <c r="J1417" s="669">
        <f>I1417*C1417</f>
        <v>2648.95</v>
      </c>
      <c r="K1417" s="670"/>
    </row>
    <row r="1418" spans="1:11" s="321" customFormat="1" ht="9.75" customHeight="1" x14ac:dyDescent="0.2">
      <c r="A1418" s="319"/>
      <c r="B1418" s="322"/>
      <c r="C1418" s="827"/>
      <c r="D1418" s="724"/>
      <c r="E1418" s="725"/>
      <c r="F1418" s="725"/>
      <c r="G1418" s="725"/>
      <c r="H1418" s="725"/>
      <c r="I1418" s="726"/>
      <c r="J1418" s="727"/>
      <c r="K1418" s="704"/>
    </row>
    <row r="1419" spans="1:11" s="321" customFormat="1" x14ac:dyDescent="0.2">
      <c r="A1419" s="319" t="str">
        <f>IF(D1419&gt;0,IF(INDEX(A1397:A1418,MATCH(REPT("z",255),A1397:A1418))="H","J",IF(INDEX(A1397:A1418,MATCH(REPT("z",255),A1397:A1418))="N","P",CHAR(CODE(INDEX(A1397:A1418,MATCH(REPT("z",255),A1397:A1418)))+1))),)</f>
        <v>K</v>
      </c>
      <c r="B1419" s="322" t="s">
        <v>2784</v>
      </c>
      <c r="C1419" s="827">
        <v>15</v>
      </c>
      <c r="D1419" s="724" t="s">
        <v>199</v>
      </c>
      <c r="E1419" s="667">
        <v>690.62</v>
      </c>
      <c r="F1419" s="667">
        <v>0.04</v>
      </c>
      <c r="G1419" s="667">
        <v>75.540000000000006</v>
      </c>
      <c r="H1419" s="667">
        <v>0</v>
      </c>
      <c r="I1419" s="668">
        <f>SUM(E1419:H1419)</f>
        <v>766.2</v>
      </c>
      <c r="J1419" s="669">
        <f>I1419*C1419</f>
        <v>11493</v>
      </c>
      <c r="K1419" s="670"/>
    </row>
    <row r="1420" spans="1:11" s="321" customFormat="1" ht="9.75" customHeight="1" x14ac:dyDescent="0.2">
      <c r="A1420" s="319"/>
      <c r="B1420" s="322"/>
      <c r="C1420" s="827"/>
      <c r="D1420" s="724"/>
      <c r="E1420" s="725"/>
      <c r="F1420" s="725"/>
      <c r="G1420" s="725"/>
      <c r="H1420" s="725"/>
      <c r="I1420" s="726"/>
      <c r="J1420" s="727"/>
      <c r="K1420" s="704"/>
    </row>
    <row r="1421" spans="1:11" s="321" customFormat="1" x14ac:dyDescent="0.2">
      <c r="A1421" s="319" t="str">
        <f>IF(D1421&gt;0,IF(INDEX(A1399:A1420,MATCH(REPT("z",255),A1399:A1420))="H","J",IF(INDEX(A1399:A1420,MATCH(REPT("z",255),A1399:A1420))="N","P",CHAR(CODE(INDEX(A1399:A1420,MATCH(REPT("z",255),A1399:A1420)))+1))),)</f>
        <v>L</v>
      </c>
      <c r="B1421" s="322" t="s">
        <v>2785</v>
      </c>
      <c r="C1421" s="827">
        <v>17</v>
      </c>
      <c r="D1421" s="724" t="s">
        <v>199</v>
      </c>
      <c r="E1421" s="667">
        <v>691.89</v>
      </c>
      <c r="F1421" s="667">
        <v>0.04</v>
      </c>
      <c r="G1421" s="667">
        <v>75.540000000000006</v>
      </c>
      <c r="H1421" s="667">
        <v>0</v>
      </c>
      <c r="I1421" s="668">
        <f>SUM(E1421:H1421)</f>
        <v>767.47</v>
      </c>
      <c r="J1421" s="669">
        <f>I1421*C1421</f>
        <v>13046.99</v>
      </c>
      <c r="K1421" s="670"/>
    </row>
    <row r="1422" spans="1:11" s="321" customFormat="1" ht="9.75" customHeight="1" x14ac:dyDescent="0.2">
      <c r="A1422" s="319"/>
      <c r="B1422" s="322"/>
      <c r="C1422" s="827"/>
      <c r="D1422" s="724"/>
      <c r="E1422" s="725"/>
      <c r="F1422" s="725"/>
      <c r="G1422" s="725"/>
      <c r="H1422" s="725"/>
      <c r="I1422" s="726"/>
      <c r="J1422" s="727"/>
      <c r="K1422" s="704"/>
    </row>
    <row r="1423" spans="1:11" s="321" customFormat="1" x14ac:dyDescent="0.2">
      <c r="A1423" s="319" t="str">
        <f>IF(D1423&gt;0,IF(INDEX(A1411:A1422,MATCH(REPT("z",255),A1411:A1422))="H","J",IF(INDEX(A1411:A1422,MATCH(REPT("z",255),A1411:A1422))="N","P",CHAR(CODE(INDEX(A1411:A1422,MATCH(REPT("z",255),A1411:A1422)))+1))),)</f>
        <v>M</v>
      </c>
      <c r="B1423" s="322" t="s">
        <v>2786</v>
      </c>
      <c r="C1423" s="827">
        <v>24</v>
      </c>
      <c r="D1423" s="724" t="s">
        <v>199</v>
      </c>
      <c r="E1423" s="667">
        <v>691.89</v>
      </c>
      <c r="F1423" s="667">
        <v>0.04</v>
      </c>
      <c r="G1423" s="667">
        <v>75.540000000000006</v>
      </c>
      <c r="H1423" s="667">
        <v>0</v>
      </c>
      <c r="I1423" s="668">
        <f>SUM(E1423:H1423)</f>
        <v>767.47</v>
      </c>
      <c r="J1423" s="669">
        <f>I1423*C1423</f>
        <v>18419.28</v>
      </c>
      <c r="K1423" s="670"/>
    </row>
    <row r="1424" spans="1:11" s="321" customFormat="1" ht="9.75" customHeight="1" x14ac:dyDescent="0.2">
      <c r="A1424" s="319"/>
      <c r="B1424" s="322"/>
      <c r="C1424" s="827"/>
      <c r="D1424" s="724"/>
      <c r="E1424" s="725"/>
      <c r="F1424" s="725"/>
      <c r="G1424" s="725"/>
      <c r="H1424" s="725"/>
      <c r="I1424" s="726"/>
      <c r="J1424" s="727"/>
      <c r="K1424" s="704"/>
    </row>
    <row r="1425" spans="1:11" s="321" customFormat="1" x14ac:dyDescent="0.2">
      <c r="A1425" s="319" t="str">
        <f>IF(D1425&gt;0,IF(INDEX(A1413:A1424,MATCH(REPT("z",255),A1413:A1424))="H","J",IF(INDEX(A1413:A1424,MATCH(REPT("z",255),A1413:A1424))="N","P",CHAR(CODE(INDEX(A1413:A1424,MATCH(REPT("z",255),A1413:A1424)))+1))),)</f>
        <v>N</v>
      </c>
      <c r="B1425" s="322" t="s">
        <v>2787</v>
      </c>
      <c r="C1425" s="827">
        <v>8</v>
      </c>
      <c r="D1425" s="724" t="s">
        <v>199</v>
      </c>
      <c r="E1425" s="667">
        <v>704.15</v>
      </c>
      <c r="F1425" s="667">
        <v>0.04</v>
      </c>
      <c r="G1425" s="667">
        <v>90.65</v>
      </c>
      <c r="H1425" s="667">
        <v>0</v>
      </c>
      <c r="I1425" s="668">
        <f>SUM(E1425:H1425)</f>
        <v>794.84</v>
      </c>
      <c r="J1425" s="669">
        <f>I1425*C1425</f>
        <v>6358.72</v>
      </c>
      <c r="K1425" s="670"/>
    </row>
    <row r="1426" spans="1:11" s="321" customFormat="1" ht="9.75" customHeight="1" x14ac:dyDescent="0.2">
      <c r="A1426" s="319"/>
      <c r="B1426" s="322"/>
      <c r="C1426" s="827"/>
      <c r="D1426" s="724"/>
      <c r="E1426" s="725"/>
      <c r="F1426" s="725"/>
      <c r="G1426" s="725"/>
      <c r="H1426" s="725"/>
      <c r="I1426" s="726"/>
      <c r="J1426" s="727"/>
      <c r="K1426" s="704"/>
    </row>
    <row r="1427" spans="1:11" s="321" customFormat="1" x14ac:dyDescent="0.2">
      <c r="A1427" s="319" t="str">
        <f>IF(D1427&gt;0,IF(INDEX(A1415:A1426,MATCH(REPT("z",255),A1415:A1426))="H","J",IF(INDEX(A1415:A1426,MATCH(REPT("z",255),A1415:A1426))="N","P",CHAR(CODE(INDEX(A1415:A1426,MATCH(REPT("z",255),A1415:A1426)))+1))),)</f>
        <v>P</v>
      </c>
      <c r="B1427" s="322" t="s">
        <v>2788</v>
      </c>
      <c r="C1427" s="827">
        <v>3</v>
      </c>
      <c r="D1427" s="724" t="s">
        <v>199</v>
      </c>
      <c r="E1427" s="667">
        <v>704.15</v>
      </c>
      <c r="F1427" s="667">
        <v>0.04</v>
      </c>
      <c r="G1427" s="667">
        <v>90.65</v>
      </c>
      <c r="H1427" s="667">
        <v>0</v>
      </c>
      <c r="I1427" s="668">
        <f>SUM(E1427:H1427)</f>
        <v>794.84</v>
      </c>
      <c r="J1427" s="669">
        <f>I1427*C1427</f>
        <v>2384.52</v>
      </c>
      <c r="K1427" s="670"/>
    </row>
    <row r="1428" spans="1:11" s="321" customFormat="1" ht="9.75" customHeight="1" x14ac:dyDescent="0.2">
      <c r="A1428" s="319"/>
      <c r="B1428" s="322"/>
      <c r="C1428" s="827"/>
      <c r="D1428" s="724"/>
      <c r="E1428" s="725"/>
      <c r="F1428" s="725"/>
      <c r="G1428" s="725"/>
      <c r="H1428" s="725"/>
      <c r="I1428" s="726"/>
      <c r="J1428" s="727"/>
      <c r="K1428" s="704"/>
    </row>
    <row r="1429" spans="1:11" s="321" customFormat="1" x14ac:dyDescent="0.2">
      <c r="A1429" s="319" t="str">
        <f>IF(D1429&gt;0,IF(INDEX(A1417:A1428,MATCH(REPT("z",255),A1417:A1428))="H","J",IF(INDEX(A1417:A1428,MATCH(REPT("z",255),A1417:A1428))="N","P",CHAR(CODE(INDEX(A1417:A1428,MATCH(REPT("z",255),A1417:A1428)))+1))),)</f>
        <v>Q</v>
      </c>
      <c r="B1429" s="322" t="s">
        <v>2789</v>
      </c>
      <c r="C1429" s="827">
        <v>21</v>
      </c>
      <c r="D1429" s="724" t="s">
        <v>199</v>
      </c>
      <c r="E1429" s="667">
        <v>704.15</v>
      </c>
      <c r="F1429" s="667">
        <v>0.04</v>
      </c>
      <c r="G1429" s="667">
        <v>90.65</v>
      </c>
      <c r="H1429" s="667">
        <v>0</v>
      </c>
      <c r="I1429" s="668">
        <f>SUM(E1429:H1429)</f>
        <v>794.84</v>
      </c>
      <c r="J1429" s="669">
        <f>I1429*C1429</f>
        <v>16691.64</v>
      </c>
      <c r="K1429" s="670"/>
    </row>
    <row r="1430" spans="1:11" s="321" customFormat="1" ht="9.75" customHeight="1" x14ac:dyDescent="0.2">
      <c r="A1430" s="319"/>
      <c r="B1430" s="322"/>
      <c r="C1430" s="827"/>
      <c r="D1430" s="724"/>
      <c r="E1430" s="725"/>
      <c r="F1430" s="725"/>
      <c r="G1430" s="725"/>
      <c r="H1430" s="725"/>
      <c r="I1430" s="726"/>
      <c r="J1430" s="727"/>
      <c r="K1430" s="704"/>
    </row>
    <row r="1431" spans="1:11" s="321" customFormat="1" x14ac:dyDescent="0.2">
      <c r="A1431" s="319" t="str">
        <f>IF(D1431&gt;0,IF(INDEX(A1419:A1430,MATCH(REPT("z",255),A1419:A1430))="H","J",IF(INDEX(A1419:A1430,MATCH(REPT("z",255),A1419:A1430))="N","P",CHAR(CODE(INDEX(A1419:A1430,MATCH(REPT("z",255),A1419:A1430)))+1))),)</f>
        <v>R</v>
      </c>
      <c r="B1431" s="322" t="s">
        <v>2790</v>
      </c>
      <c r="C1431" s="827">
        <v>4</v>
      </c>
      <c r="D1431" s="724" t="s">
        <v>199</v>
      </c>
      <c r="E1431" s="667">
        <v>749.06</v>
      </c>
      <c r="F1431" s="667">
        <v>0.04</v>
      </c>
      <c r="G1431" s="667">
        <v>95.69</v>
      </c>
      <c r="H1431" s="667">
        <v>0</v>
      </c>
      <c r="I1431" s="668">
        <f>SUM(E1431:H1431)</f>
        <v>844.79</v>
      </c>
      <c r="J1431" s="669">
        <f>I1431*C1431</f>
        <v>3379.16</v>
      </c>
      <c r="K1431" s="670"/>
    </row>
    <row r="1432" spans="1:11" s="321" customFormat="1" ht="9.75" customHeight="1" x14ac:dyDescent="0.2">
      <c r="A1432" s="319"/>
      <c r="B1432" s="322"/>
      <c r="C1432" s="827"/>
      <c r="D1432" s="724"/>
      <c r="E1432" s="725"/>
      <c r="F1432" s="725"/>
      <c r="G1432" s="725"/>
      <c r="H1432" s="725"/>
      <c r="I1432" s="726"/>
      <c r="J1432" s="727"/>
      <c r="K1432" s="704"/>
    </row>
    <row r="1433" spans="1:11" s="321" customFormat="1" x14ac:dyDescent="0.2">
      <c r="A1433" s="319" t="str">
        <f>IF(D1433&gt;0,IF(INDEX(A1421:A1432,MATCH(REPT("z",255),A1421:A1432))="H","J",IF(INDEX(A1421:A1432,MATCH(REPT("z",255),A1421:A1432))="N","P",CHAR(CODE(INDEX(A1421:A1432,MATCH(REPT("z",255),A1421:A1432)))+1))),)</f>
        <v>S</v>
      </c>
      <c r="B1433" s="322" t="s">
        <v>2791</v>
      </c>
      <c r="C1433" s="827">
        <v>9</v>
      </c>
      <c r="D1433" s="724" t="s">
        <v>199</v>
      </c>
      <c r="E1433" s="667">
        <v>749.06</v>
      </c>
      <c r="F1433" s="667">
        <v>0.04</v>
      </c>
      <c r="G1433" s="667">
        <v>95.69</v>
      </c>
      <c r="H1433" s="667">
        <v>0</v>
      </c>
      <c r="I1433" s="668">
        <f>SUM(E1433:H1433)</f>
        <v>844.79</v>
      </c>
      <c r="J1433" s="669">
        <f>I1433*C1433</f>
        <v>7603.11</v>
      </c>
      <c r="K1433" s="670"/>
    </row>
    <row r="1434" spans="1:11" s="321" customFormat="1" hidden="1" x14ac:dyDescent="0.2">
      <c r="A1434" s="319"/>
      <c r="B1434" s="322"/>
      <c r="C1434" s="829"/>
      <c r="D1434" s="724"/>
      <c r="E1434" s="725"/>
      <c r="F1434" s="725"/>
      <c r="G1434" s="725"/>
      <c r="H1434" s="725"/>
      <c r="I1434" s="726"/>
      <c r="J1434" s="727"/>
      <c r="K1434" s="704"/>
    </row>
    <row r="1435" spans="1:11" s="321" customFormat="1" hidden="1" x14ac:dyDescent="0.2">
      <c r="A1435" s="319"/>
      <c r="B1435" s="322"/>
      <c r="C1435" s="829"/>
      <c r="D1435" s="724"/>
      <c r="E1435" s="725"/>
      <c r="F1435" s="725"/>
      <c r="G1435" s="725"/>
      <c r="H1435" s="725"/>
      <c r="I1435" s="726"/>
      <c r="J1435" s="727"/>
      <c r="K1435" s="704"/>
    </row>
    <row r="1436" spans="1:11" s="321" customFormat="1" x14ac:dyDescent="0.2">
      <c r="A1436" s="319"/>
      <c r="B1436" s="322"/>
      <c r="C1436" s="829"/>
      <c r="D1436" s="724"/>
      <c r="E1436" s="725"/>
      <c r="F1436" s="725"/>
      <c r="G1436" s="725"/>
      <c r="H1436" s="725"/>
      <c r="I1436" s="726"/>
      <c r="J1436" s="727"/>
      <c r="K1436" s="704"/>
    </row>
    <row r="1437" spans="1:11" s="321" customFormat="1" ht="27.75" customHeight="1" x14ac:dyDescent="0.2">
      <c r="A1437" s="319"/>
      <c r="B1437" s="322"/>
      <c r="C1437" s="829"/>
      <c r="D1437" s="724"/>
      <c r="E1437" s="725"/>
      <c r="F1437" s="725"/>
      <c r="G1437" s="725"/>
      <c r="H1437" s="725"/>
      <c r="I1437" s="726"/>
      <c r="J1437" s="727"/>
      <c r="K1437" s="704"/>
    </row>
    <row r="1438" spans="1:11" s="321" customFormat="1" x14ac:dyDescent="0.2">
      <c r="A1438" s="319"/>
      <c r="B1438" s="322"/>
      <c r="C1438" s="829"/>
      <c r="D1438" s="724"/>
      <c r="E1438" s="725"/>
      <c r="F1438" s="725"/>
      <c r="G1438" s="725"/>
      <c r="H1438" s="725"/>
      <c r="I1438" s="726"/>
      <c r="J1438" s="727"/>
      <c r="K1438" s="704"/>
    </row>
    <row r="1439" spans="1:11" s="325" customFormat="1" ht="15.75" thickBot="1" x14ac:dyDescent="0.3">
      <c r="A1439" s="324"/>
      <c r="B1439" s="80" t="s">
        <v>111</v>
      </c>
      <c r="C1439" s="824"/>
      <c r="D1439" s="732"/>
      <c r="E1439" s="733"/>
      <c r="F1439" s="733"/>
      <c r="G1439" s="733"/>
      <c r="H1439" s="733"/>
      <c r="I1439" s="699"/>
      <c r="J1439" s="734">
        <f>SUM(J1400:J1438)</f>
        <v>123988.91</v>
      </c>
      <c r="K1439" s="735">
        <v>39</v>
      </c>
    </row>
    <row r="1440" spans="1:11" s="321" customFormat="1" ht="15" thickTop="1" x14ac:dyDescent="0.2">
      <c r="A1440" s="319"/>
      <c r="B1440" s="322"/>
      <c r="C1440" s="827"/>
      <c r="D1440" s="724"/>
      <c r="E1440" s="725"/>
      <c r="F1440" s="725"/>
      <c r="G1440" s="725"/>
      <c r="H1440" s="725"/>
      <c r="I1440" s="726"/>
      <c r="J1440" s="727"/>
      <c r="K1440" s="704"/>
    </row>
    <row r="1441" spans="1:11" s="321" customFormat="1" ht="30" x14ac:dyDescent="0.2">
      <c r="A1441" s="319"/>
      <c r="B1441" s="320" t="s">
        <v>2792</v>
      </c>
      <c r="C1441" s="827"/>
      <c r="D1441" s="724"/>
      <c r="E1441" s="725"/>
      <c r="F1441" s="725"/>
      <c r="G1441" s="725"/>
      <c r="H1441" s="725"/>
      <c r="I1441" s="726"/>
      <c r="J1441" s="727"/>
      <c r="K1441" s="704"/>
    </row>
    <row r="1442" spans="1:11" s="321" customFormat="1" x14ac:dyDescent="0.2">
      <c r="A1442" s="319"/>
      <c r="B1442" s="322"/>
      <c r="C1442" s="827"/>
      <c r="D1442" s="724"/>
      <c r="E1442" s="725"/>
      <c r="F1442" s="725"/>
      <c r="G1442" s="725"/>
      <c r="H1442" s="725"/>
      <c r="I1442" s="726"/>
      <c r="J1442" s="727"/>
      <c r="K1442" s="704"/>
    </row>
    <row r="1443" spans="1:11" s="321" customFormat="1" ht="28.5" x14ac:dyDescent="0.2">
      <c r="A1443" s="319"/>
      <c r="B1443" s="322" t="s">
        <v>3844</v>
      </c>
      <c r="C1443" s="827"/>
      <c r="D1443" s="724"/>
      <c r="E1443" s="725"/>
      <c r="F1443" s="725"/>
      <c r="G1443" s="725"/>
      <c r="H1443" s="725"/>
      <c r="I1443" s="726"/>
      <c r="J1443" s="727"/>
      <c r="K1443" s="704"/>
    </row>
    <row r="1444" spans="1:11" s="321" customFormat="1" x14ac:dyDescent="0.2">
      <c r="A1444" s="319"/>
      <c r="B1444" s="322"/>
      <c r="C1444" s="827"/>
      <c r="D1444" s="724"/>
      <c r="E1444" s="725"/>
      <c r="F1444" s="725"/>
      <c r="G1444" s="725"/>
      <c r="H1444" s="725"/>
      <c r="I1444" s="726"/>
      <c r="J1444" s="727"/>
      <c r="K1444" s="704"/>
    </row>
    <row r="1445" spans="1:11" s="321" customFormat="1" x14ac:dyDescent="0.2">
      <c r="A1445" s="319" t="s">
        <v>77</v>
      </c>
      <c r="B1445" s="322" t="s">
        <v>2793</v>
      </c>
      <c r="C1445" s="827">
        <v>2</v>
      </c>
      <c r="D1445" s="724" t="s">
        <v>199</v>
      </c>
      <c r="E1445" s="667">
        <v>663.26</v>
      </c>
      <c r="F1445" s="667">
        <v>0.04</v>
      </c>
      <c r="G1445" s="667">
        <v>95.69</v>
      </c>
      <c r="H1445" s="667">
        <v>0</v>
      </c>
      <c r="I1445" s="668">
        <f>SUM(E1445:H1445)</f>
        <v>758.99</v>
      </c>
      <c r="J1445" s="669">
        <f>I1445*C1445</f>
        <v>1517.98</v>
      </c>
      <c r="K1445" s="670"/>
    </row>
    <row r="1446" spans="1:11" s="321" customFormat="1" x14ac:dyDescent="0.2">
      <c r="A1446" s="319"/>
      <c r="B1446" s="322"/>
      <c r="C1446" s="827"/>
      <c r="D1446" s="724"/>
      <c r="E1446" s="725"/>
      <c r="F1446" s="725"/>
      <c r="G1446" s="725"/>
      <c r="H1446" s="725"/>
      <c r="I1446" s="726"/>
      <c r="J1446" s="727"/>
      <c r="K1446" s="704"/>
    </row>
    <row r="1447" spans="1:11" s="321" customFormat="1" x14ac:dyDescent="0.2">
      <c r="A1447" s="319" t="str">
        <f>IF(D1447&gt;0,IF(INDEX(A1385:A1446,MATCH(REPT("z",255),A1385:A1446))="H","J",IF(INDEX(A1385:A1446,MATCH(REPT("z",255),A1385:A1446))="N","P",CHAR(CODE(INDEX(A1385:A1446,MATCH(REPT("z",255),A1385:A1446)))+1))),)</f>
        <v>B</v>
      </c>
      <c r="B1447" s="322" t="s">
        <v>2794</v>
      </c>
      <c r="C1447" s="827">
        <v>10</v>
      </c>
      <c r="D1447" s="724" t="s">
        <v>199</v>
      </c>
      <c r="E1447" s="667">
        <v>475.36</v>
      </c>
      <c r="F1447" s="667">
        <v>0.04</v>
      </c>
      <c r="G1447" s="667">
        <v>73.02</v>
      </c>
      <c r="H1447" s="667">
        <v>0</v>
      </c>
      <c r="I1447" s="668">
        <f>SUM(E1447:H1447)</f>
        <v>548.41999999999996</v>
      </c>
      <c r="J1447" s="669">
        <f>I1447*C1447</f>
        <v>5484.2</v>
      </c>
      <c r="K1447" s="670"/>
    </row>
    <row r="1448" spans="1:11" s="321" customFormat="1" x14ac:dyDescent="0.2">
      <c r="A1448" s="319"/>
      <c r="B1448" s="322"/>
      <c r="C1448" s="827"/>
      <c r="D1448" s="724"/>
      <c r="E1448" s="725"/>
      <c r="F1448" s="725"/>
      <c r="G1448" s="725"/>
      <c r="H1448" s="725"/>
      <c r="I1448" s="726"/>
      <c r="J1448" s="727"/>
      <c r="K1448" s="704"/>
    </row>
    <row r="1449" spans="1:11" s="321" customFormat="1" x14ac:dyDescent="0.2">
      <c r="A1449" s="319" t="str">
        <f>IF(D1449&gt;0,IF(INDEX(A1387:A1448,MATCH(REPT("z",255),A1387:A1448))="H","J",IF(INDEX(A1387:A1448,MATCH(REPT("z",255),A1387:A1448))="N","P",CHAR(CODE(INDEX(A1387:A1448,MATCH(REPT("z",255),A1387:A1448)))+1))),)</f>
        <v>C</v>
      </c>
      <c r="B1449" s="322" t="s">
        <v>2795</v>
      </c>
      <c r="C1449" s="827">
        <v>6</v>
      </c>
      <c r="D1449" s="724" t="s">
        <v>199</v>
      </c>
      <c r="E1449" s="667">
        <v>475.36</v>
      </c>
      <c r="F1449" s="667">
        <v>0.04</v>
      </c>
      <c r="G1449" s="667">
        <v>75.540000000000006</v>
      </c>
      <c r="H1449" s="667">
        <v>0</v>
      </c>
      <c r="I1449" s="668">
        <f>SUM(E1449:H1449)</f>
        <v>550.94000000000005</v>
      </c>
      <c r="J1449" s="669">
        <f>I1449*C1449</f>
        <v>3305.64</v>
      </c>
      <c r="K1449" s="670"/>
    </row>
    <row r="1450" spans="1:11" s="321" customFormat="1" x14ac:dyDescent="0.2">
      <c r="A1450" s="319"/>
      <c r="B1450" s="322"/>
      <c r="C1450" s="827"/>
      <c r="D1450" s="724"/>
      <c r="E1450" s="725"/>
      <c r="F1450" s="725"/>
      <c r="G1450" s="725"/>
      <c r="H1450" s="725"/>
      <c r="I1450" s="726"/>
      <c r="J1450" s="727"/>
      <c r="K1450" s="704"/>
    </row>
    <row r="1451" spans="1:11" s="321" customFormat="1" x14ac:dyDescent="0.2">
      <c r="A1451" s="319" t="str">
        <f>IF(D1451&gt;0,IF(INDEX(A1387:A1450,MATCH(REPT("z",255),A1387:A1450))="H","J",IF(INDEX(A1387:A1450,MATCH(REPT("z",255),A1387:A1450))="N","P",CHAR(CODE(INDEX(A1387:A1450,MATCH(REPT("z",255),A1387:A1450)))+1))),)</f>
        <v>D</v>
      </c>
      <c r="B1451" s="322" t="s">
        <v>2796</v>
      </c>
      <c r="C1451" s="827">
        <v>1</v>
      </c>
      <c r="D1451" s="724" t="s">
        <v>199</v>
      </c>
      <c r="E1451" s="667">
        <v>752.76</v>
      </c>
      <c r="F1451" s="667">
        <v>0.04</v>
      </c>
      <c r="G1451" s="667">
        <v>95.69</v>
      </c>
      <c r="H1451" s="667">
        <v>0</v>
      </c>
      <c r="I1451" s="668">
        <f>SUM(E1451:H1451)</f>
        <v>848.49</v>
      </c>
      <c r="J1451" s="669">
        <f>I1451*C1451</f>
        <v>848.49</v>
      </c>
      <c r="K1451" s="670"/>
    </row>
    <row r="1452" spans="1:11" s="321" customFormat="1" x14ac:dyDescent="0.2">
      <c r="A1452" s="319"/>
      <c r="B1452" s="322"/>
      <c r="C1452" s="827"/>
      <c r="D1452" s="724"/>
      <c r="E1452" s="725"/>
      <c r="F1452" s="725"/>
      <c r="G1452" s="725"/>
      <c r="H1452" s="725"/>
      <c r="I1452" s="726"/>
      <c r="J1452" s="727"/>
      <c r="K1452" s="704"/>
    </row>
    <row r="1453" spans="1:11" s="321" customFormat="1" x14ac:dyDescent="0.2">
      <c r="A1453" s="319" t="str">
        <f>IF(D1453&gt;0,IF(INDEX(A1388:A1452,MATCH(REPT("z",255),A1388:A1452))="H","J",IF(INDEX(A1388:A1452,MATCH(REPT("z",255),A1388:A1452))="N","P",CHAR(CODE(INDEX(A1388:A1452,MATCH(REPT("z",255),A1388:A1452)))+1))),)</f>
        <v>E</v>
      </c>
      <c r="B1453" s="322" t="s">
        <v>2797</v>
      </c>
      <c r="C1453" s="827">
        <v>7</v>
      </c>
      <c r="D1453" s="724" t="s">
        <v>199</v>
      </c>
      <c r="E1453" s="667">
        <v>748.3</v>
      </c>
      <c r="F1453" s="667">
        <v>0.04</v>
      </c>
      <c r="G1453" s="667">
        <v>90.65</v>
      </c>
      <c r="H1453" s="667">
        <v>0</v>
      </c>
      <c r="I1453" s="668">
        <f>SUM(E1453:H1453)</f>
        <v>838.99</v>
      </c>
      <c r="J1453" s="669">
        <f>I1453*C1453</f>
        <v>5872.93</v>
      </c>
      <c r="K1453" s="670"/>
    </row>
    <row r="1454" spans="1:11" s="321" customFormat="1" x14ac:dyDescent="0.2">
      <c r="A1454" s="319"/>
      <c r="B1454" s="322"/>
      <c r="C1454" s="827"/>
      <c r="D1454" s="724"/>
      <c r="E1454" s="725"/>
      <c r="F1454" s="725"/>
      <c r="G1454" s="725"/>
      <c r="H1454" s="725"/>
      <c r="I1454" s="726"/>
      <c r="J1454" s="727"/>
      <c r="K1454" s="704"/>
    </row>
    <row r="1455" spans="1:11" s="321" customFormat="1" x14ac:dyDescent="0.2">
      <c r="A1455" s="319" t="str">
        <f>IF(D1455&gt;0,IF(INDEX(A1390:A1454,MATCH(REPT("z",255),A1390:A1454))="H","J",IF(INDEX(A1390:A1454,MATCH(REPT("z",255),A1390:A1454))="N","P",CHAR(CODE(INDEX(A1390:A1454,MATCH(REPT("z",255),A1390:A1454)))+1))),)</f>
        <v>F</v>
      </c>
      <c r="B1455" s="322" t="s">
        <v>2798</v>
      </c>
      <c r="C1455" s="827">
        <v>2</v>
      </c>
      <c r="D1455" s="724" t="s">
        <v>199</v>
      </c>
      <c r="E1455" s="667">
        <v>1457.82</v>
      </c>
      <c r="F1455" s="667">
        <v>0.04</v>
      </c>
      <c r="G1455" s="667">
        <v>201.45</v>
      </c>
      <c r="H1455" s="667">
        <v>0</v>
      </c>
      <c r="I1455" s="668">
        <f>SUM(E1455:H1455)</f>
        <v>1659.31</v>
      </c>
      <c r="J1455" s="669">
        <f>I1455*C1455</f>
        <v>3318.62</v>
      </c>
      <c r="K1455" s="670"/>
    </row>
    <row r="1456" spans="1:11" s="321" customFormat="1" x14ac:dyDescent="0.2">
      <c r="A1456" s="319"/>
      <c r="B1456" s="322"/>
      <c r="C1456" s="827"/>
      <c r="D1456" s="724"/>
      <c r="E1456" s="725"/>
      <c r="F1456" s="725"/>
      <c r="G1456" s="725"/>
      <c r="H1456" s="725"/>
      <c r="I1456" s="726"/>
      <c r="J1456" s="727"/>
      <c r="K1456" s="704"/>
    </row>
    <row r="1457" spans="1:11" s="321" customFormat="1" x14ac:dyDescent="0.2">
      <c r="A1457" s="319" t="str">
        <f>IF(D1457&gt;0,IF(INDEX(A1390:A1456,MATCH(REPT("z",255),A1390:A1456))="H","J",IF(INDEX(A1390:A1456,MATCH(REPT("z",255),A1390:A1456))="N","P",CHAR(CODE(INDEX(A1390:A1456,MATCH(REPT("z",255),A1390:A1456)))+1))),)</f>
        <v>G</v>
      </c>
      <c r="B1457" s="322" t="s">
        <v>2799</v>
      </c>
      <c r="C1457" s="827">
        <v>1</v>
      </c>
      <c r="D1457" s="724" t="s">
        <v>199</v>
      </c>
      <c r="E1457" s="667">
        <v>755.19</v>
      </c>
      <c r="F1457" s="667">
        <v>0.39</v>
      </c>
      <c r="G1457" s="667">
        <v>55.39</v>
      </c>
      <c r="H1457" s="667">
        <v>0</v>
      </c>
      <c r="I1457" s="668">
        <f>SUM(E1457:H1457)</f>
        <v>810.97</v>
      </c>
      <c r="J1457" s="669">
        <f>I1457*C1457</f>
        <v>810.97</v>
      </c>
      <c r="K1457" s="670"/>
    </row>
    <row r="1458" spans="1:11" s="321" customFormat="1" x14ac:dyDescent="0.2">
      <c r="A1458" s="319"/>
      <c r="B1458" s="322"/>
      <c r="C1458" s="827"/>
      <c r="D1458" s="724"/>
      <c r="E1458" s="725"/>
      <c r="F1458" s="725"/>
      <c r="G1458" s="725"/>
      <c r="H1458" s="725"/>
      <c r="I1458" s="726"/>
      <c r="J1458" s="727"/>
      <c r="K1458" s="704"/>
    </row>
    <row r="1459" spans="1:11" s="321" customFormat="1" x14ac:dyDescent="0.2">
      <c r="A1459" s="319" t="str">
        <f>IF(D1459&gt;0,IF(INDEX(A1392:A1458,MATCH(REPT("z",255),A1392:A1458))="H","J",IF(INDEX(A1392:A1458,MATCH(REPT("z",255),A1392:A1458))="N","P",CHAR(CODE(INDEX(A1392:A1458,MATCH(REPT("z",255),A1392:A1458)))+1))),)</f>
        <v>H</v>
      </c>
      <c r="B1459" s="322" t="s">
        <v>2800</v>
      </c>
      <c r="C1459" s="827">
        <v>8</v>
      </c>
      <c r="D1459" s="724" t="s">
        <v>199</v>
      </c>
      <c r="E1459" s="667">
        <v>2445.63</v>
      </c>
      <c r="F1459" s="667">
        <v>0.04</v>
      </c>
      <c r="G1459" s="667">
        <v>201.45</v>
      </c>
      <c r="H1459" s="667">
        <v>0</v>
      </c>
      <c r="I1459" s="668">
        <f>SUM(E1459:H1459)</f>
        <v>2647.12</v>
      </c>
      <c r="J1459" s="669">
        <f>I1459*C1459</f>
        <v>21176.959999999999</v>
      </c>
      <c r="K1459" s="670"/>
    </row>
    <row r="1460" spans="1:11" s="321" customFormat="1" x14ac:dyDescent="0.2">
      <c r="A1460" s="319"/>
      <c r="B1460" s="322"/>
      <c r="C1460" s="827"/>
      <c r="D1460" s="724"/>
      <c r="E1460" s="725"/>
      <c r="F1460" s="725"/>
      <c r="G1460" s="725"/>
      <c r="H1460" s="725"/>
      <c r="I1460" s="726"/>
      <c r="J1460" s="727"/>
      <c r="K1460" s="704"/>
    </row>
    <row r="1461" spans="1:11" s="321" customFormat="1" x14ac:dyDescent="0.2">
      <c r="A1461" s="319" t="str">
        <f>IF(D1461&gt;0,IF(INDEX(A1395:A1460,MATCH(REPT("z",255),A1395:A1460))="H","J",IF(INDEX(A1395:A1460,MATCH(REPT("z",255),A1395:A1460))="N","P",CHAR(CODE(INDEX(A1395:A1460,MATCH(REPT("z",255),A1395:A1460)))+1))),)</f>
        <v>J</v>
      </c>
      <c r="B1461" s="322" t="s">
        <v>2801</v>
      </c>
      <c r="C1461" s="827">
        <v>1</v>
      </c>
      <c r="D1461" s="724" t="s">
        <v>199</v>
      </c>
      <c r="E1461" s="667">
        <v>1076.75</v>
      </c>
      <c r="F1461" s="667">
        <v>0.04</v>
      </c>
      <c r="G1461" s="667">
        <v>110.8</v>
      </c>
      <c r="H1461" s="667">
        <v>0</v>
      </c>
      <c r="I1461" s="668">
        <f>SUM(E1461:H1461)</f>
        <v>1187.5899999999999</v>
      </c>
      <c r="J1461" s="669">
        <f>I1461*C1461</f>
        <v>1187.5899999999999</v>
      </c>
      <c r="K1461" s="670"/>
    </row>
    <row r="1462" spans="1:11" s="321" customFormat="1" x14ac:dyDescent="0.2">
      <c r="A1462" s="319"/>
      <c r="B1462" s="322"/>
      <c r="C1462" s="827"/>
      <c r="D1462" s="724"/>
      <c r="E1462" s="725"/>
      <c r="F1462" s="725"/>
      <c r="G1462" s="725"/>
      <c r="H1462" s="725"/>
      <c r="I1462" s="726"/>
      <c r="J1462" s="727"/>
      <c r="K1462" s="704"/>
    </row>
    <row r="1463" spans="1:11" s="321" customFormat="1" x14ac:dyDescent="0.2">
      <c r="A1463" s="319" t="str">
        <f>IF(D1463&gt;0,IF(INDEX(A1441:A1462,MATCH(REPT("z",255),A1441:A1462))="H","J",IF(INDEX(A1441:A1462,MATCH(REPT("z",255),A1441:A1462))="N","P",CHAR(CODE(INDEX(A1441:A1462,MATCH(REPT("z",255),A1441:A1462)))+1))),)</f>
        <v>K</v>
      </c>
      <c r="B1463" s="322" t="s">
        <v>2802</v>
      </c>
      <c r="C1463" s="827">
        <v>2</v>
      </c>
      <c r="D1463" s="724" t="s">
        <v>199</v>
      </c>
      <c r="E1463" s="667">
        <v>817.95</v>
      </c>
      <c r="F1463" s="667">
        <v>0.04</v>
      </c>
      <c r="G1463" s="667">
        <v>90.65</v>
      </c>
      <c r="H1463" s="667">
        <v>0</v>
      </c>
      <c r="I1463" s="668">
        <f>SUM(E1463:H1463)</f>
        <v>908.64</v>
      </c>
      <c r="J1463" s="669">
        <f>I1463*C1463</f>
        <v>1817.28</v>
      </c>
      <c r="K1463" s="670"/>
    </row>
    <row r="1464" spans="1:11" s="321" customFormat="1" x14ac:dyDescent="0.2">
      <c r="A1464" s="319"/>
      <c r="B1464" s="322"/>
      <c r="C1464" s="827"/>
      <c r="D1464" s="724"/>
      <c r="E1464" s="725"/>
      <c r="F1464" s="725"/>
      <c r="G1464" s="725"/>
      <c r="H1464" s="725"/>
      <c r="I1464" s="726"/>
      <c r="J1464" s="727"/>
      <c r="K1464" s="704"/>
    </row>
    <row r="1465" spans="1:11" s="321" customFormat="1" x14ac:dyDescent="0.2">
      <c r="A1465" s="319" t="str">
        <f>IF(D1465&gt;0,IF(INDEX(A1443:A1464,MATCH(REPT("z",255),A1443:A1464))="H","J",IF(INDEX(A1443:A1464,MATCH(REPT("z",255),A1443:A1464))="N","P",CHAR(CODE(INDEX(A1443:A1464,MATCH(REPT("z",255),A1443:A1464)))+1))),)</f>
        <v>L</v>
      </c>
      <c r="B1465" s="322" t="s">
        <v>2803</v>
      </c>
      <c r="C1465" s="827">
        <v>16</v>
      </c>
      <c r="D1465" s="724" t="s">
        <v>199</v>
      </c>
      <c r="E1465" s="667">
        <v>817.95</v>
      </c>
      <c r="F1465" s="667">
        <v>0.04</v>
      </c>
      <c r="G1465" s="667">
        <v>90.65</v>
      </c>
      <c r="H1465" s="667">
        <v>0</v>
      </c>
      <c r="I1465" s="668">
        <f>SUM(E1465:H1465)</f>
        <v>908.64</v>
      </c>
      <c r="J1465" s="669">
        <f>I1465*C1465</f>
        <v>14538.24</v>
      </c>
      <c r="K1465" s="670"/>
    </row>
    <row r="1466" spans="1:11" s="321" customFormat="1" x14ac:dyDescent="0.2">
      <c r="A1466" s="319"/>
      <c r="B1466" s="322"/>
      <c r="C1466" s="827"/>
      <c r="D1466" s="724"/>
      <c r="E1466" s="725"/>
      <c r="F1466" s="725"/>
      <c r="G1466" s="725"/>
      <c r="H1466" s="725"/>
      <c r="I1466" s="726"/>
      <c r="J1466" s="727"/>
      <c r="K1466" s="704"/>
    </row>
    <row r="1467" spans="1:11" s="321" customFormat="1" x14ac:dyDescent="0.2">
      <c r="A1467" s="319" t="str">
        <f>IF(D1467&gt;0,IF(INDEX(A1455:A1466,MATCH(REPT("z",255),A1455:A1466))="H","J",IF(INDEX(A1455:A1466,MATCH(REPT("z",255),A1455:A1466))="N","P",CHAR(CODE(INDEX(A1455:A1466,MATCH(REPT("z",255),A1455:A1466)))+1))),)</f>
        <v>M</v>
      </c>
      <c r="B1467" s="322" t="s">
        <v>2804</v>
      </c>
      <c r="C1467" s="827">
        <v>1</v>
      </c>
      <c r="D1467" s="724" t="s">
        <v>199</v>
      </c>
      <c r="E1467" s="667">
        <v>1457.82</v>
      </c>
      <c r="F1467" s="667">
        <v>0.04</v>
      </c>
      <c r="G1467" s="667">
        <v>201.45</v>
      </c>
      <c r="H1467" s="667">
        <v>0</v>
      </c>
      <c r="I1467" s="668">
        <f>SUM(E1467:H1467)</f>
        <v>1659.31</v>
      </c>
      <c r="J1467" s="669">
        <f>I1467*C1467</f>
        <v>1659.31</v>
      </c>
      <c r="K1467" s="670"/>
    </row>
    <row r="1468" spans="1:11" s="321" customFormat="1" x14ac:dyDescent="0.2">
      <c r="A1468" s="319"/>
      <c r="B1468" s="322"/>
      <c r="C1468" s="827"/>
      <c r="D1468" s="724"/>
      <c r="E1468" s="725"/>
      <c r="F1468" s="725"/>
      <c r="G1468" s="725"/>
      <c r="H1468" s="725"/>
      <c r="I1468" s="726"/>
      <c r="J1468" s="727"/>
      <c r="K1468" s="704"/>
    </row>
    <row r="1469" spans="1:11" s="321" customFormat="1" x14ac:dyDescent="0.2">
      <c r="A1469" s="319" t="str">
        <f>IF(D1469&gt;0,IF(INDEX(A1457:A1468,MATCH(REPT("z",255),A1457:A1468))="H","J",IF(INDEX(A1457:A1468,MATCH(REPT("z",255),A1457:A1468))="N","P",CHAR(CODE(INDEX(A1457:A1468,MATCH(REPT("z",255),A1457:A1468)))+1))),)</f>
        <v>N</v>
      </c>
      <c r="B1469" s="322" t="s">
        <v>2805</v>
      </c>
      <c r="C1469" s="827">
        <v>3</v>
      </c>
      <c r="D1469" s="724" t="s">
        <v>199</v>
      </c>
      <c r="E1469" s="667">
        <v>1457.82</v>
      </c>
      <c r="F1469" s="667">
        <v>0.04</v>
      </c>
      <c r="G1469" s="667">
        <v>201.45</v>
      </c>
      <c r="H1469" s="667">
        <v>0</v>
      </c>
      <c r="I1469" s="668">
        <f>SUM(E1469:H1469)</f>
        <v>1659.31</v>
      </c>
      <c r="J1469" s="669">
        <f>I1469*C1469</f>
        <v>4977.93</v>
      </c>
      <c r="K1469" s="670"/>
    </row>
    <row r="1470" spans="1:11" s="321" customFormat="1" x14ac:dyDescent="0.2">
      <c r="A1470" s="319"/>
      <c r="B1470" s="322"/>
      <c r="C1470" s="827"/>
      <c r="D1470" s="724"/>
      <c r="E1470" s="725"/>
      <c r="F1470" s="725"/>
      <c r="G1470" s="725"/>
      <c r="H1470" s="725"/>
      <c r="I1470" s="726"/>
      <c r="J1470" s="727"/>
      <c r="K1470" s="704"/>
    </row>
    <row r="1471" spans="1:11" s="321" customFormat="1" x14ac:dyDescent="0.2">
      <c r="A1471" s="319"/>
      <c r="B1471" s="322"/>
      <c r="C1471" s="827"/>
      <c r="D1471" s="724"/>
      <c r="E1471" s="725"/>
      <c r="F1471" s="725"/>
      <c r="G1471" s="725"/>
      <c r="H1471" s="725"/>
      <c r="I1471" s="726"/>
      <c r="J1471" s="727"/>
      <c r="K1471" s="704"/>
    </row>
    <row r="1472" spans="1:11" s="321" customFormat="1" hidden="1" x14ac:dyDescent="0.2">
      <c r="A1472" s="319"/>
      <c r="B1472" s="322"/>
      <c r="C1472" s="827"/>
      <c r="D1472" s="724"/>
      <c r="E1472" s="725"/>
      <c r="F1472" s="725"/>
      <c r="G1472" s="725"/>
      <c r="H1472" s="725"/>
      <c r="I1472" s="726"/>
      <c r="J1472" s="727"/>
      <c r="K1472" s="704"/>
    </row>
    <row r="1473" spans="1:11" s="321" customFormat="1" ht="10.5" customHeight="1" x14ac:dyDescent="0.2">
      <c r="A1473" s="319"/>
      <c r="B1473" s="322"/>
      <c r="C1473" s="827"/>
      <c r="D1473" s="724"/>
      <c r="E1473" s="725"/>
      <c r="F1473" s="725"/>
      <c r="G1473" s="725"/>
      <c r="H1473" s="725"/>
      <c r="I1473" s="726"/>
      <c r="J1473" s="727"/>
      <c r="K1473" s="704"/>
    </row>
    <row r="1474" spans="1:11" s="321" customFormat="1" x14ac:dyDescent="0.2">
      <c r="A1474" s="319"/>
      <c r="B1474" s="322"/>
      <c r="C1474" s="827"/>
      <c r="D1474" s="724"/>
      <c r="E1474" s="725"/>
      <c r="F1474" s="725"/>
      <c r="G1474" s="725"/>
      <c r="H1474" s="725"/>
      <c r="I1474" s="726"/>
      <c r="J1474" s="727"/>
      <c r="K1474" s="704"/>
    </row>
    <row r="1475" spans="1:11" s="321" customFormat="1" x14ac:dyDescent="0.2">
      <c r="A1475" s="319"/>
      <c r="B1475" s="322"/>
      <c r="C1475" s="827"/>
      <c r="D1475" s="724"/>
      <c r="E1475" s="725"/>
      <c r="F1475" s="725"/>
      <c r="G1475" s="725"/>
      <c r="H1475" s="725"/>
      <c r="I1475" s="726"/>
      <c r="J1475" s="727"/>
      <c r="K1475" s="704"/>
    </row>
    <row r="1476" spans="1:11" s="321" customFormat="1" ht="15.75" thickBot="1" x14ac:dyDescent="0.3">
      <c r="A1476" s="324"/>
      <c r="B1476" s="80" t="s">
        <v>111</v>
      </c>
      <c r="C1476" s="824"/>
      <c r="D1476" s="732"/>
      <c r="E1476" s="733"/>
      <c r="F1476" s="733"/>
      <c r="G1476" s="733"/>
      <c r="H1476" s="733"/>
      <c r="I1476" s="699"/>
      <c r="J1476" s="734">
        <f>SUM(J1440:J1475)</f>
        <v>66516.14</v>
      </c>
      <c r="K1476" s="704">
        <v>40</v>
      </c>
    </row>
    <row r="1477" spans="1:11" s="321" customFormat="1" ht="15" thickTop="1" x14ac:dyDescent="0.2">
      <c r="A1477" s="319"/>
      <c r="B1477" s="322"/>
      <c r="C1477" s="827"/>
      <c r="D1477" s="724"/>
      <c r="E1477" s="725"/>
      <c r="F1477" s="725"/>
      <c r="G1477" s="725"/>
      <c r="H1477" s="725"/>
      <c r="I1477" s="726"/>
      <c r="J1477" s="727"/>
      <c r="K1477" s="704"/>
    </row>
    <row r="1478" spans="1:11" s="321" customFormat="1" ht="15" x14ac:dyDescent="0.2">
      <c r="A1478" s="319"/>
      <c r="B1478" s="320" t="s">
        <v>2806</v>
      </c>
      <c r="C1478" s="827"/>
      <c r="D1478" s="724"/>
      <c r="E1478" s="725"/>
      <c r="F1478" s="725"/>
      <c r="G1478" s="725"/>
      <c r="H1478" s="725"/>
      <c r="I1478" s="726"/>
      <c r="J1478" s="727"/>
      <c r="K1478" s="704"/>
    </row>
    <row r="1479" spans="1:11" s="321" customFormat="1" ht="15" x14ac:dyDescent="0.2">
      <c r="A1479" s="319"/>
      <c r="B1479" s="336"/>
      <c r="C1479" s="827"/>
      <c r="D1479" s="724"/>
      <c r="E1479" s="725"/>
      <c r="F1479" s="725"/>
      <c r="G1479" s="725"/>
      <c r="H1479" s="725"/>
      <c r="I1479" s="726"/>
      <c r="J1479" s="727"/>
      <c r="K1479" s="704"/>
    </row>
    <row r="1480" spans="1:11" s="321" customFormat="1" ht="86.25" customHeight="1" x14ac:dyDescent="0.2">
      <c r="A1480" s="319"/>
      <c r="B1480" s="326" t="s">
        <v>3845</v>
      </c>
      <c r="C1480" s="827"/>
      <c r="D1480" s="724"/>
      <c r="E1480" s="725"/>
      <c r="F1480" s="725"/>
      <c r="G1480" s="725"/>
      <c r="H1480" s="725"/>
      <c r="I1480" s="726"/>
      <c r="J1480" s="727"/>
      <c r="K1480" s="704"/>
    </row>
    <row r="1481" spans="1:11" s="321" customFormat="1" x14ac:dyDescent="0.2">
      <c r="A1481" s="319"/>
      <c r="B1481" s="326"/>
      <c r="C1481" s="827"/>
      <c r="D1481" s="724"/>
      <c r="E1481" s="725"/>
      <c r="F1481" s="725"/>
      <c r="G1481" s="725"/>
      <c r="H1481" s="725"/>
      <c r="I1481" s="726"/>
      <c r="J1481" s="727"/>
      <c r="K1481" s="704"/>
    </row>
    <row r="1482" spans="1:11" s="321" customFormat="1" x14ac:dyDescent="0.2">
      <c r="A1482" s="319" t="s">
        <v>77</v>
      </c>
      <c r="B1482" s="322" t="s">
        <v>2807</v>
      </c>
      <c r="C1482" s="827">
        <v>1</v>
      </c>
      <c r="D1482" s="724" t="s">
        <v>199</v>
      </c>
      <c r="E1482" s="667">
        <v>60528.14</v>
      </c>
      <c r="F1482" s="667">
        <v>559.02</v>
      </c>
      <c r="G1482" s="667">
        <v>7674.88</v>
      </c>
      <c r="H1482" s="667">
        <v>0</v>
      </c>
      <c r="I1482" s="668">
        <f>SUM(E1482:H1482)</f>
        <v>68762.039999999994</v>
      </c>
      <c r="J1482" s="669">
        <f>I1482*C1482</f>
        <v>68762.039999999994</v>
      </c>
      <c r="K1482" s="670"/>
    </row>
    <row r="1483" spans="1:11" s="321" customFormat="1" x14ac:dyDescent="0.2">
      <c r="A1483" s="319"/>
      <c r="B1483" s="322"/>
      <c r="C1483" s="827"/>
      <c r="D1483" s="724"/>
      <c r="E1483" s="725"/>
      <c r="F1483" s="725"/>
      <c r="G1483" s="725"/>
      <c r="H1483" s="725"/>
      <c r="I1483" s="726"/>
      <c r="J1483" s="727"/>
      <c r="K1483" s="704"/>
    </row>
    <row r="1484" spans="1:11" s="321" customFormat="1" ht="15" x14ac:dyDescent="0.25">
      <c r="A1484" s="323"/>
      <c r="B1484" s="320" t="s">
        <v>2808</v>
      </c>
      <c r="C1484" s="828"/>
      <c r="D1484" s="728"/>
      <c r="E1484" s="729"/>
      <c r="F1484" s="729"/>
      <c r="G1484" s="729"/>
      <c r="H1484" s="729"/>
      <c r="I1484" s="730"/>
      <c r="J1484" s="712"/>
      <c r="K1484" s="704"/>
    </row>
    <row r="1485" spans="1:11" s="321" customFormat="1" ht="15" x14ac:dyDescent="0.25">
      <c r="A1485" s="323"/>
      <c r="B1485" s="336"/>
      <c r="C1485" s="828"/>
      <c r="D1485" s="728"/>
      <c r="E1485" s="729"/>
      <c r="F1485" s="729"/>
      <c r="G1485" s="729"/>
      <c r="H1485" s="729"/>
      <c r="I1485" s="730"/>
      <c r="J1485" s="712"/>
      <c r="K1485" s="704"/>
    </row>
    <row r="1486" spans="1:11" s="321" customFormat="1" ht="31.5" customHeight="1" x14ac:dyDescent="0.25">
      <c r="A1486" s="323"/>
      <c r="B1486" s="326" t="s">
        <v>3846</v>
      </c>
      <c r="C1486" s="828"/>
      <c r="D1486" s="728"/>
      <c r="E1486" s="729"/>
      <c r="F1486" s="729"/>
      <c r="G1486" s="729"/>
      <c r="H1486" s="729"/>
      <c r="I1486" s="730"/>
      <c r="J1486" s="712"/>
      <c r="K1486" s="704"/>
    </row>
    <row r="1487" spans="1:11" s="321" customFormat="1" ht="15" x14ac:dyDescent="0.25">
      <c r="A1487" s="323"/>
      <c r="B1487" s="326"/>
      <c r="C1487" s="828"/>
      <c r="D1487" s="728"/>
      <c r="E1487" s="729"/>
      <c r="F1487" s="729"/>
      <c r="G1487" s="729"/>
      <c r="H1487" s="729"/>
      <c r="I1487" s="730"/>
      <c r="J1487" s="712"/>
      <c r="K1487" s="704"/>
    </row>
    <row r="1488" spans="1:11" s="321" customFormat="1" x14ac:dyDescent="0.2">
      <c r="A1488" s="319" t="s">
        <v>78</v>
      </c>
      <c r="B1488" s="322" t="s">
        <v>2809</v>
      </c>
      <c r="C1488" s="827">
        <v>1</v>
      </c>
      <c r="D1488" s="724" t="s">
        <v>199</v>
      </c>
      <c r="E1488" s="667">
        <v>6795.42</v>
      </c>
      <c r="F1488" s="667">
        <v>6.6</v>
      </c>
      <c r="G1488" s="667">
        <v>352.55</v>
      </c>
      <c r="H1488" s="667">
        <v>0</v>
      </c>
      <c r="I1488" s="668">
        <f>SUM(E1488:H1488)</f>
        <v>7154.57</v>
      </c>
      <c r="J1488" s="669">
        <f>I1488*C1488</f>
        <v>7154.57</v>
      </c>
      <c r="K1488" s="670"/>
    </row>
    <row r="1489" spans="1:11" s="321" customFormat="1" ht="15" x14ac:dyDescent="0.25">
      <c r="A1489" s="323"/>
      <c r="B1489" s="330"/>
      <c r="C1489" s="827"/>
      <c r="D1489" s="728"/>
      <c r="E1489" s="729"/>
      <c r="F1489" s="729"/>
      <c r="G1489" s="729"/>
      <c r="H1489" s="729"/>
      <c r="I1489" s="730"/>
      <c r="J1489" s="712"/>
      <c r="K1489" s="704"/>
    </row>
    <row r="1490" spans="1:11" s="321" customFormat="1" x14ac:dyDescent="0.2">
      <c r="A1490" s="319" t="str">
        <f>IF(D1490&gt;0,IF(INDEX(A1483:A1489,MATCH(REPT("z",255),A1483:A1489))="H","J",IF(INDEX(A1483:A1489,MATCH(REPT("z",255),A1483:A1489))="N","P",CHAR(CODE(INDEX(A1483:A1489,MATCH(REPT("z",255),A1483:A1489)))+1))),)</f>
        <v>C</v>
      </c>
      <c r="B1490" s="322" t="s">
        <v>2810</v>
      </c>
      <c r="C1490" s="827">
        <v>1</v>
      </c>
      <c r="D1490" s="724" t="s">
        <v>199</v>
      </c>
      <c r="E1490" s="667">
        <v>5474.8</v>
      </c>
      <c r="F1490" s="667">
        <v>6.6</v>
      </c>
      <c r="G1490" s="667">
        <v>352.55</v>
      </c>
      <c r="H1490" s="667">
        <v>0</v>
      </c>
      <c r="I1490" s="668">
        <f>SUM(E1490:H1490)</f>
        <v>5833.95</v>
      </c>
      <c r="J1490" s="669">
        <f>I1490*C1490</f>
        <v>5833.95</v>
      </c>
      <c r="K1490" s="670"/>
    </row>
    <row r="1491" spans="1:11" s="321" customFormat="1" ht="15" x14ac:dyDescent="0.25">
      <c r="A1491" s="323"/>
      <c r="B1491" s="330"/>
      <c r="C1491" s="827"/>
      <c r="D1491" s="728"/>
      <c r="E1491" s="729"/>
      <c r="F1491" s="729"/>
      <c r="G1491" s="729"/>
      <c r="H1491" s="729"/>
      <c r="I1491" s="730"/>
      <c r="J1491" s="712"/>
      <c r="K1491" s="704"/>
    </row>
    <row r="1492" spans="1:11" s="321" customFormat="1" x14ac:dyDescent="0.2">
      <c r="A1492" s="319" t="str">
        <f>IF(D1492&gt;0,IF(INDEX(A1483:A1491,MATCH(REPT("z",255),A1483:A1491))="H","J",IF(INDEX(A1483:A1491,MATCH(REPT("z",255),A1483:A1491))="N","P",CHAR(CODE(INDEX(A1483:A1491,MATCH(REPT("z",255),A1483:A1491)))+1))),)</f>
        <v>D</v>
      </c>
      <c r="B1492" s="322" t="s">
        <v>2811</v>
      </c>
      <c r="C1492" s="827">
        <v>1</v>
      </c>
      <c r="D1492" s="724" t="s">
        <v>199</v>
      </c>
      <c r="E1492" s="667">
        <v>3097.68</v>
      </c>
      <c r="F1492" s="667">
        <v>6.6</v>
      </c>
      <c r="G1492" s="667">
        <v>352.55</v>
      </c>
      <c r="H1492" s="667">
        <v>0</v>
      </c>
      <c r="I1492" s="668">
        <f>SUM(E1492:H1492)</f>
        <v>3456.83</v>
      </c>
      <c r="J1492" s="669">
        <f>I1492*C1492</f>
        <v>3456.83</v>
      </c>
      <c r="K1492" s="670"/>
    </row>
    <row r="1493" spans="1:11" s="321" customFormat="1" ht="15" x14ac:dyDescent="0.25">
      <c r="A1493" s="323"/>
      <c r="B1493" s="330"/>
      <c r="C1493" s="827"/>
      <c r="D1493" s="728"/>
      <c r="E1493" s="729"/>
      <c r="F1493" s="729"/>
      <c r="G1493" s="729"/>
      <c r="H1493" s="729"/>
      <c r="I1493" s="730"/>
      <c r="J1493" s="712"/>
      <c r="K1493" s="704"/>
    </row>
    <row r="1494" spans="1:11" s="321" customFormat="1" x14ac:dyDescent="0.2">
      <c r="A1494" s="319" t="str">
        <f>IF(D1494&gt;0,IF(INDEX(A1484:A1493,MATCH(REPT("z",255),A1484:A1493))="H","J",IF(INDEX(A1484:A1493,MATCH(REPT("z",255),A1484:A1493))="N","P",CHAR(CODE(INDEX(A1484:A1493,MATCH(REPT("z",255),A1484:A1493)))+1))),)</f>
        <v>E</v>
      </c>
      <c r="B1494" s="322" t="s">
        <v>2812</v>
      </c>
      <c r="C1494" s="827">
        <v>1</v>
      </c>
      <c r="D1494" s="724" t="s">
        <v>199</v>
      </c>
      <c r="E1494" s="667">
        <v>5474.8</v>
      </c>
      <c r="F1494" s="667">
        <v>6.6</v>
      </c>
      <c r="G1494" s="667">
        <v>352.55</v>
      </c>
      <c r="H1494" s="667">
        <v>0</v>
      </c>
      <c r="I1494" s="668">
        <f>SUM(E1494:H1494)</f>
        <v>5833.95</v>
      </c>
      <c r="J1494" s="669">
        <f>I1494*C1494</f>
        <v>5833.95</v>
      </c>
      <c r="K1494" s="670"/>
    </row>
    <row r="1495" spans="1:11" s="321" customFormat="1" ht="15" x14ac:dyDescent="0.25">
      <c r="A1495" s="323"/>
      <c r="B1495" s="329"/>
      <c r="C1495" s="828"/>
      <c r="D1495" s="728"/>
      <c r="E1495" s="729"/>
      <c r="F1495" s="729"/>
      <c r="G1495" s="729"/>
      <c r="H1495" s="729"/>
      <c r="I1495" s="730"/>
      <c r="J1495" s="712"/>
      <c r="K1495" s="704"/>
    </row>
    <row r="1496" spans="1:11" s="321" customFormat="1" x14ac:dyDescent="0.2">
      <c r="A1496" s="319" t="str">
        <f>IF(D1496&gt;0,IF(INDEX(A1486:A1495,MATCH(REPT("z",255),A1486:A1495))="H","J",IF(INDEX(A1486:A1495,MATCH(REPT("z",255),A1486:A1495))="N","P",CHAR(CODE(INDEX(A1486:A1495,MATCH(REPT("z",255),A1486:A1495)))+1))),)</f>
        <v>F</v>
      </c>
      <c r="B1496" s="322" t="s">
        <v>2813</v>
      </c>
      <c r="C1496" s="827">
        <v>1</v>
      </c>
      <c r="D1496" s="724" t="s">
        <v>199</v>
      </c>
      <c r="E1496" s="667">
        <v>4457.92</v>
      </c>
      <c r="F1496" s="667">
        <v>6.6</v>
      </c>
      <c r="G1496" s="667">
        <v>352.55</v>
      </c>
      <c r="H1496" s="667">
        <v>0</v>
      </c>
      <c r="I1496" s="668">
        <f>SUM(E1496:H1496)</f>
        <v>4817.07</v>
      </c>
      <c r="J1496" s="669">
        <f>I1496*C1496</f>
        <v>4817.07</v>
      </c>
      <c r="K1496" s="670"/>
    </row>
    <row r="1497" spans="1:11" s="321" customFormat="1" ht="9.75" customHeight="1" x14ac:dyDescent="0.25">
      <c r="A1497" s="323"/>
      <c r="B1497" s="330"/>
      <c r="C1497" s="827"/>
      <c r="D1497" s="728"/>
      <c r="E1497" s="729"/>
      <c r="F1497" s="729"/>
      <c r="G1497" s="729"/>
      <c r="H1497" s="729"/>
      <c r="I1497" s="730"/>
      <c r="J1497" s="712"/>
      <c r="K1497" s="704"/>
    </row>
    <row r="1498" spans="1:11" s="321" customFormat="1" x14ac:dyDescent="0.2">
      <c r="A1498" s="319" t="str">
        <f>IF(D1498&gt;0,IF(INDEX(A1486:A1497,MATCH(REPT("z",255),A1486:A1497))="H","J",IF(INDEX(A1486:A1497,MATCH(REPT("z",255),A1486:A1497))="N","P",CHAR(CODE(INDEX(A1486:A1497,MATCH(REPT("z",255),A1486:A1497)))+1))),)</f>
        <v>G</v>
      </c>
      <c r="B1498" s="322" t="s">
        <v>2814</v>
      </c>
      <c r="C1498" s="827">
        <v>2</v>
      </c>
      <c r="D1498" s="724" t="s">
        <v>199</v>
      </c>
      <c r="E1498" s="667">
        <v>6795.42</v>
      </c>
      <c r="F1498" s="667">
        <v>6.6</v>
      </c>
      <c r="G1498" s="667">
        <v>352.55</v>
      </c>
      <c r="H1498" s="667">
        <v>0</v>
      </c>
      <c r="I1498" s="668">
        <f>SUM(E1498:H1498)</f>
        <v>7154.57</v>
      </c>
      <c r="J1498" s="669">
        <f>I1498*C1498</f>
        <v>14309.14</v>
      </c>
      <c r="K1498" s="670"/>
    </row>
    <row r="1499" spans="1:11" s="321" customFormat="1" ht="9.75" customHeight="1" x14ac:dyDescent="0.25">
      <c r="A1499" s="323"/>
      <c r="B1499" s="330"/>
      <c r="C1499" s="827"/>
      <c r="D1499" s="728"/>
      <c r="E1499" s="729"/>
      <c r="F1499" s="729"/>
      <c r="G1499" s="729"/>
      <c r="H1499" s="729"/>
      <c r="I1499" s="730"/>
      <c r="J1499" s="712"/>
      <c r="K1499" s="704"/>
    </row>
    <row r="1500" spans="1:11" s="321" customFormat="1" x14ac:dyDescent="0.2">
      <c r="A1500" s="319" t="str">
        <f>IF(D1500&gt;0,IF(INDEX(A1488:A1499,MATCH(REPT("z",255),A1488:A1499))="H","J",IF(INDEX(A1488:A1499,MATCH(REPT("z",255),A1488:A1499))="N","P",CHAR(CODE(INDEX(A1488:A1499,MATCH(REPT("z",255),A1488:A1499)))+1))),)</f>
        <v>H</v>
      </c>
      <c r="B1500" s="322" t="s">
        <v>2815</v>
      </c>
      <c r="C1500" s="827">
        <v>1</v>
      </c>
      <c r="D1500" s="724" t="s">
        <v>199</v>
      </c>
      <c r="E1500" s="667">
        <v>4457.92</v>
      </c>
      <c r="F1500" s="667">
        <v>6.6</v>
      </c>
      <c r="G1500" s="667">
        <v>352.55</v>
      </c>
      <c r="H1500" s="667">
        <v>0</v>
      </c>
      <c r="I1500" s="668">
        <f>SUM(E1500:H1500)</f>
        <v>4817.07</v>
      </c>
      <c r="J1500" s="669">
        <f>I1500*C1500</f>
        <v>4817.07</v>
      </c>
      <c r="K1500" s="670"/>
    </row>
    <row r="1501" spans="1:11" s="321" customFormat="1" ht="9.75" customHeight="1" x14ac:dyDescent="0.25">
      <c r="A1501" s="323"/>
      <c r="B1501" s="330"/>
      <c r="C1501" s="827"/>
      <c r="D1501" s="728"/>
      <c r="E1501" s="729"/>
      <c r="F1501" s="729"/>
      <c r="G1501" s="729"/>
      <c r="H1501" s="729"/>
      <c r="I1501" s="730"/>
      <c r="J1501" s="712"/>
      <c r="K1501" s="704"/>
    </row>
    <row r="1502" spans="1:11" s="321" customFormat="1" x14ac:dyDescent="0.2">
      <c r="A1502" s="319" t="str">
        <f>IF(D1502&gt;0,IF(INDEX(A1490:A1501,MATCH(REPT("z",255),A1490:A1501))="H","J",IF(INDEX(A1490:A1501,MATCH(REPT("z",255),A1490:A1501))="N","P",CHAR(CODE(INDEX(A1490:A1501,MATCH(REPT("z",255),A1490:A1501)))+1))),)</f>
        <v>J</v>
      </c>
      <c r="B1502" s="322" t="s">
        <v>2816</v>
      </c>
      <c r="C1502" s="827">
        <v>1</v>
      </c>
      <c r="D1502" s="724" t="s">
        <v>199</v>
      </c>
      <c r="E1502" s="667">
        <v>7455.72</v>
      </c>
      <c r="F1502" s="667">
        <v>6.6</v>
      </c>
      <c r="G1502" s="667">
        <v>352.55</v>
      </c>
      <c r="H1502" s="667">
        <v>0</v>
      </c>
      <c r="I1502" s="668">
        <f>SUM(E1502:H1502)</f>
        <v>7814.87</v>
      </c>
      <c r="J1502" s="669">
        <f>I1502*C1502</f>
        <v>7814.87</v>
      </c>
      <c r="K1502" s="670"/>
    </row>
    <row r="1503" spans="1:11" s="321" customFormat="1" ht="9.75" customHeight="1" x14ac:dyDescent="0.25">
      <c r="A1503" s="323"/>
      <c r="B1503" s="330"/>
      <c r="C1503" s="827"/>
      <c r="D1503" s="728"/>
      <c r="E1503" s="729"/>
      <c r="F1503" s="729"/>
      <c r="G1503" s="729"/>
      <c r="H1503" s="729"/>
      <c r="I1503" s="730"/>
      <c r="J1503" s="712"/>
      <c r="K1503" s="704"/>
    </row>
    <row r="1504" spans="1:11" s="321" customFormat="1" x14ac:dyDescent="0.2">
      <c r="A1504" s="319" t="str">
        <f>IF(D1504&gt;0,IF(INDEX(A1492:A1503,MATCH(REPT("z",255),A1492:A1503))="H","J",IF(INDEX(A1492:A1503,MATCH(REPT("z",255),A1492:A1503))="N","P",CHAR(CODE(INDEX(A1492:A1503,MATCH(REPT("z",255),A1492:A1503)))+1))),)</f>
        <v>K</v>
      </c>
      <c r="B1504" s="322" t="s">
        <v>2817</v>
      </c>
      <c r="C1504" s="827">
        <v>1</v>
      </c>
      <c r="D1504" s="724" t="s">
        <v>199</v>
      </c>
      <c r="E1504" s="667">
        <v>6795.42</v>
      </c>
      <c r="F1504" s="667">
        <v>6.6</v>
      </c>
      <c r="G1504" s="667">
        <v>352.55</v>
      </c>
      <c r="H1504" s="667">
        <v>0</v>
      </c>
      <c r="I1504" s="668">
        <f>SUM(E1504:H1504)</f>
        <v>7154.57</v>
      </c>
      <c r="J1504" s="669">
        <f>I1504*C1504</f>
        <v>7154.57</v>
      </c>
      <c r="K1504" s="670"/>
    </row>
    <row r="1505" spans="1:11" s="321" customFormat="1" ht="15" x14ac:dyDescent="0.25">
      <c r="A1505" s="323"/>
      <c r="B1505" s="330"/>
      <c r="C1505" s="827"/>
      <c r="D1505" s="724"/>
      <c r="E1505" s="725"/>
      <c r="F1505" s="725"/>
      <c r="G1505" s="725"/>
      <c r="H1505" s="725"/>
      <c r="I1505" s="730"/>
      <c r="J1505" s="712"/>
      <c r="K1505" s="704"/>
    </row>
    <row r="1506" spans="1:11" s="321" customFormat="1" x14ac:dyDescent="0.2">
      <c r="A1506" s="319" t="str">
        <f>IF(D1506&gt;0,IF(INDEX(A1494:A1505,MATCH(REPT("z",255),A1494:A1505))="H","J",IF(INDEX(A1494:A1505,MATCH(REPT("z",255),A1494:A1505))="N","P",CHAR(CODE(INDEX(A1494:A1505,MATCH(REPT("z",255),A1494:A1505)))+1))),)</f>
        <v>L</v>
      </c>
      <c r="B1506" s="322" t="s">
        <v>2818</v>
      </c>
      <c r="C1506" s="827">
        <v>1</v>
      </c>
      <c r="D1506" s="724" t="s">
        <v>199</v>
      </c>
      <c r="E1506" s="667">
        <v>11549.64</v>
      </c>
      <c r="F1506" s="667">
        <v>6.6</v>
      </c>
      <c r="G1506" s="667">
        <v>352.55</v>
      </c>
      <c r="H1506" s="667">
        <v>0</v>
      </c>
      <c r="I1506" s="668">
        <f>SUM(E1506:H1506)</f>
        <v>11908.79</v>
      </c>
      <c r="J1506" s="669">
        <f>I1506*C1506</f>
        <v>11908.79</v>
      </c>
      <c r="K1506" s="670"/>
    </row>
    <row r="1507" spans="1:11" s="321" customFormat="1" ht="19.5" customHeight="1" x14ac:dyDescent="0.2">
      <c r="A1507" s="319"/>
      <c r="B1507" s="328"/>
      <c r="C1507" s="827"/>
      <c r="D1507" s="724"/>
      <c r="E1507" s="725"/>
      <c r="F1507" s="725"/>
      <c r="G1507" s="725"/>
      <c r="H1507" s="725"/>
      <c r="I1507" s="726"/>
      <c r="J1507" s="727"/>
      <c r="K1507" s="704"/>
    </row>
    <row r="1508" spans="1:11" s="321" customFormat="1" ht="15.75" thickBot="1" x14ac:dyDescent="0.3">
      <c r="A1508" s="324"/>
      <c r="B1508" s="80" t="s">
        <v>111</v>
      </c>
      <c r="C1508" s="824"/>
      <c r="D1508" s="732"/>
      <c r="E1508" s="733"/>
      <c r="F1508" s="733"/>
      <c r="G1508" s="733"/>
      <c r="H1508" s="733"/>
      <c r="I1508" s="699"/>
      <c r="J1508" s="734">
        <f>SUM(J1480:J1507)</f>
        <v>141862.85</v>
      </c>
      <c r="K1508" s="704">
        <v>41</v>
      </c>
    </row>
    <row r="1509" spans="1:11" s="321" customFormat="1" ht="15.75" thickTop="1" x14ac:dyDescent="0.25">
      <c r="A1509" s="323"/>
      <c r="B1509" s="330"/>
      <c r="C1509" s="827"/>
      <c r="D1509" s="728"/>
      <c r="E1509" s="729"/>
      <c r="F1509" s="729"/>
      <c r="G1509" s="729"/>
      <c r="H1509" s="729"/>
      <c r="I1509" s="730"/>
      <c r="J1509" s="712"/>
      <c r="K1509" s="704"/>
    </row>
    <row r="1510" spans="1:11" s="321" customFormat="1" ht="15" x14ac:dyDescent="0.25">
      <c r="A1510" s="323"/>
      <c r="B1510" s="320" t="s">
        <v>2819</v>
      </c>
      <c r="C1510" s="827"/>
      <c r="D1510" s="728"/>
      <c r="E1510" s="729"/>
      <c r="F1510" s="729"/>
      <c r="G1510" s="729"/>
      <c r="H1510" s="729"/>
      <c r="I1510" s="730"/>
      <c r="J1510" s="712"/>
      <c r="K1510" s="704"/>
    </row>
    <row r="1511" spans="1:11" s="321" customFormat="1" ht="15" x14ac:dyDescent="0.25">
      <c r="A1511" s="323"/>
      <c r="B1511" s="330"/>
      <c r="C1511" s="827"/>
      <c r="D1511" s="728"/>
      <c r="E1511" s="729"/>
      <c r="F1511" s="729"/>
      <c r="G1511" s="729"/>
      <c r="H1511" s="729"/>
      <c r="I1511" s="730"/>
      <c r="J1511" s="712"/>
      <c r="K1511" s="704"/>
    </row>
    <row r="1512" spans="1:11" s="321" customFormat="1" ht="42.75" x14ac:dyDescent="0.25">
      <c r="A1512" s="323"/>
      <c r="B1512" s="326" t="s">
        <v>3848</v>
      </c>
      <c r="C1512" s="827"/>
      <c r="D1512" s="728"/>
      <c r="E1512" s="729"/>
      <c r="F1512" s="729"/>
      <c r="G1512" s="729"/>
      <c r="H1512" s="729"/>
      <c r="I1512" s="730"/>
      <c r="J1512" s="712"/>
      <c r="K1512" s="704"/>
    </row>
    <row r="1513" spans="1:11" s="321" customFormat="1" ht="6.75" customHeight="1" x14ac:dyDescent="0.25">
      <c r="A1513" s="323"/>
      <c r="B1513" s="330"/>
      <c r="C1513" s="827"/>
      <c r="D1513" s="728"/>
      <c r="E1513" s="729"/>
      <c r="F1513" s="729"/>
      <c r="G1513" s="729"/>
      <c r="H1513" s="729"/>
      <c r="I1513" s="730"/>
      <c r="J1513" s="712"/>
      <c r="K1513" s="704"/>
    </row>
    <row r="1514" spans="1:11" s="321" customFormat="1" x14ac:dyDescent="0.2">
      <c r="A1514" s="319" t="s">
        <v>77</v>
      </c>
      <c r="B1514" s="322" t="s">
        <v>2820</v>
      </c>
      <c r="C1514" s="827">
        <v>1</v>
      </c>
      <c r="D1514" s="724" t="s">
        <v>199</v>
      </c>
      <c r="E1514" s="667">
        <v>7455.72</v>
      </c>
      <c r="F1514" s="667">
        <v>6.6</v>
      </c>
      <c r="G1514" s="667">
        <v>352.55</v>
      </c>
      <c r="H1514" s="667">
        <v>0</v>
      </c>
      <c r="I1514" s="668">
        <f>SUM(E1514:H1514)</f>
        <v>7814.87</v>
      </c>
      <c r="J1514" s="669">
        <f>I1514*C1514</f>
        <v>7814.87</v>
      </c>
      <c r="K1514" s="670"/>
    </row>
    <row r="1515" spans="1:11" s="321" customFormat="1" ht="12.75" customHeight="1" x14ac:dyDescent="0.25">
      <c r="A1515" s="323"/>
      <c r="B1515" s="330"/>
      <c r="C1515" s="827"/>
      <c r="D1515" s="728"/>
      <c r="E1515" s="729"/>
      <c r="F1515" s="729"/>
      <c r="G1515" s="729"/>
      <c r="H1515" s="729"/>
      <c r="I1515" s="730"/>
      <c r="J1515" s="712"/>
      <c r="K1515" s="704"/>
    </row>
    <row r="1516" spans="1:11" s="321" customFormat="1" x14ac:dyDescent="0.2">
      <c r="A1516" s="319" t="str">
        <f>IF(D1516&gt;0,IF(INDEX(A1498:A1515,MATCH(REPT("z",255),A1498:A1515))="H","J",IF(INDEX(A1498:A1515,MATCH(REPT("z",255),A1498:A1515))="N","P",CHAR(CODE(INDEX(A1498:A1515,MATCH(REPT("z",255),A1498:A1515)))+1))),)</f>
        <v>B</v>
      </c>
      <c r="B1516" s="322" t="s">
        <v>2821</v>
      </c>
      <c r="C1516" s="827">
        <v>2</v>
      </c>
      <c r="D1516" s="724" t="s">
        <v>199</v>
      </c>
      <c r="E1516" s="667">
        <v>7455.72</v>
      </c>
      <c r="F1516" s="667">
        <v>6.6</v>
      </c>
      <c r="G1516" s="667">
        <v>352.55</v>
      </c>
      <c r="H1516" s="667">
        <v>0</v>
      </c>
      <c r="I1516" s="668">
        <f>SUM(E1516:H1516)</f>
        <v>7814.87</v>
      </c>
      <c r="J1516" s="669">
        <f>I1516*C1516</f>
        <v>15629.74</v>
      </c>
      <c r="K1516" s="670"/>
    </row>
    <row r="1517" spans="1:11" s="321" customFormat="1" ht="12.75" customHeight="1" x14ac:dyDescent="0.25">
      <c r="A1517" s="319"/>
      <c r="B1517" s="330"/>
      <c r="C1517" s="827"/>
      <c r="D1517" s="724"/>
      <c r="E1517" s="725"/>
      <c r="F1517" s="725"/>
      <c r="G1517" s="725"/>
      <c r="H1517" s="725"/>
      <c r="I1517" s="730"/>
      <c r="J1517" s="712"/>
      <c r="K1517" s="704"/>
    </row>
    <row r="1518" spans="1:11" s="321" customFormat="1" x14ac:dyDescent="0.2">
      <c r="A1518" s="319" t="s">
        <v>79</v>
      </c>
      <c r="B1518" s="322" t="s">
        <v>2822</v>
      </c>
      <c r="C1518" s="827">
        <v>1</v>
      </c>
      <c r="D1518" s="724" t="s">
        <v>199</v>
      </c>
      <c r="E1518" s="667">
        <v>7455.72</v>
      </c>
      <c r="F1518" s="667">
        <v>6.6</v>
      </c>
      <c r="G1518" s="667">
        <v>352.55</v>
      </c>
      <c r="H1518" s="667">
        <v>0</v>
      </c>
      <c r="I1518" s="668">
        <f>SUM(E1518:H1518)</f>
        <v>7814.87</v>
      </c>
      <c r="J1518" s="669">
        <f>I1518*C1518</f>
        <v>7814.87</v>
      </c>
      <c r="K1518" s="670"/>
    </row>
    <row r="1519" spans="1:11" s="321" customFormat="1" ht="12.75" customHeight="1" x14ac:dyDescent="0.25">
      <c r="A1519" s="323"/>
      <c r="B1519" s="330"/>
      <c r="C1519" s="827"/>
      <c r="D1519" s="728"/>
      <c r="E1519" s="729"/>
      <c r="F1519" s="729"/>
      <c r="G1519" s="729"/>
      <c r="H1519" s="729"/>
      <c r="I1519" s="730"/>
      <c r="J1519" s="712"/>
      <c r="K1519" s="704"/>
    </row>
    <row r="1520" spans="1:11" s="321" customFormat="1" x14ac:dyDescent="0.2">
      <c r="A1520" s="319" t="str">
        <f>IF(D1520&gt;0,IF(INDEX(A1518:A1519,MATCH(REPT("z",255),A1518:A1519))="H","J",IF(INDEX(A1518:A1519,MATCH(REPT("z",255),A1518:A1519))="N","P",CHAR(CODE(INDEX(A1518:A1519,MATCH(REPT("z",255),A1518:A1519)))+1))),)</f>
        <v>D</v>
      </c>
      <c r="B1520" s="322" t="s">
        <v>2823</v>
      </c>
      <c r="C1520" s="827">
        <v>1</v>
      </c>
      <c r="D1520" s="724" t="s">
        <v>199</v>
      </c>
      <c r="E1520" s="667">
        <v>6795.42</v>
      </c>
      <c r="F1520" s="667">
        <v>6.6</v>
      </c>
      <c r="G1520" s="667">
        <v>352.55</v>
      </c>
      <c r="H1520" s="667">
        <v>0</v>
      </c>
      <c r="I1520" s="668">
        <f>SUM(E1520:H1520)</f>
        <v>7154.57</v>
      </c>
      <c r="J1520" s="669">
        <f>I1520*C1520</f>
        <v>7154.57</v>
      </c>
      <c r="K1520" s="670"/>
    </row>
    <row r="1521" spans="1:11" s="321" customFormat="1" ht="8.25" customHeight="1" x14ac:dyDescent="0.25">
      <c r="A1521" s="323"/>
      <c r="B1521" s="326"/>
      <c r="C1521" s="828"/>
      <c r="D1521" s="728"/>
      <c r="E1521" s="729"/>
      <c r="F1521" s="729"/>
      <c r="G1521" s="729"/>
      <c r="H1521" s="729"/>
      <c r="I1521" s="730"/>
      <c r="J1521" s="712"/>
      <c r="K1521" s="704"/>
    </row>
    <row r="1522" spans="1:11" s="321" customFormat="1" x14ac:dyDescent="0.2">
      <c r="A1522" s="319" t="str">
        <f>IF(D1522&gt;0,IF(INDEX(A1518:A1521,MATCH(REPT("z",255),A1518:A1521))="H","J",IF(INDEX(A1518:A1521,MATCH(REPT("z",255),A1518:A1521))="N","P",CHAR(CODE(INDEX(A1518:A1521,MATCH(REPT("z",255),A1518:A1521)))+1))),)</f>
        <v>E</v>
      </c>
      <c r="B1522" s="322" t="s">
        <v>2824</v>
      </c>
      <c r="C1522" s="827">
        <v>1</v>
      </c>
      <c r="D1522" s="724" t="s">
        <v>199</v>
      </c>
      <c r="E1522" s="667">
        <v>7455.72</v>
      </c>
      <c r="F1522" s="667">
        <v>6.6</v>
      </c>
      <c r="G1522" s="667">
        <v>352.55</v>
      </c>
      <c r="H1522" s="667">
        <v>0</v>
      </c>
      <c r="I1522" s="668">
        <f>SUM(E1522:H1522)</f>
        <v>7814.87</v>
      </c>
      <c r="J1522" s="669">
        <f>I1522*C1522</f>
        <v>7814.87</v>
      </c>
      <c r="K1522" s="670"/>
    </row>
    <row r="1523" spans="1:11" s="321" customFormat="1" ht="8.25" customHeight="1" x14ac:dyDescent="0.25">
      <c r="A1523" s="323"/>
      <c r="B1523" s="330"/>
      <c r="C1523" s="827"/>
      <c r="D1523" s="728"/>
      <c r="E1523" s="729"/>
      <c r="F1523" s="729"/>
      <c r="G1523" s="729"/>
      <c r="H1523" s="729"/>
      <c r="I1523" s="730"/>
      <c r="J1523" s="712"/>
      <c r="K1523" s="704"/>
    </row>
    <row r="1524" spans="1:11" s="321" customFormat="1" x14ac:dyDescent="0.2">
      <c r="A1524" s="319" t="str">
        <f>IF(D1524&gt;0,IF(INDEX(A1518:A1523,MATCH(REPT("z",255),A1518:A1523))="H","J",IF(INDEX(A1518:A1523,MATCH(REPT("z",255),A1518:A1523))="N","P",CHAR(CODE(INDEX(A1518:A1523,MATCH(REPT("z",255),A1518:A1523)))+1))),)</f>
        <v>F</v>
      </c>
      <c r="B1524" s="322" t="s">
        <v>2825</v>
      </c>
      <c r="C1524" s="827">
        <v>1</v>
      </c>
      <c r="D1524" s="724" t="s">
        <v>199</v>
      </c>
      <c r="E1524" s="667">
        <v>8644.2900000000009</v>
      </c>
      <c r="F1524" s="667">
        <v>6.6</v>
      </c>
      <c r="G1524" s="667">
        <v>503.64</v>
      </c>
      <c r="H1524" s="667">
        <v>0</v>
      </c>
      <c r="I1524" s="668">
        <f>SUM(E1524:H1524)</f>
        <v>9154.5300000000007</v>
      </c>
      <c r="J1524" s="669">
        <f>I1524*C1524</f>
        <v>9154.5300000000007</v>
      </c>
      <c r="K1524" s="670"/>
    </row>
    <row r="1525" spans="1:11" s="321" customFormat="1" ht="8.25" customHeight="1" x14ac:dyDescent="0.25">
      <c r="A1525" s="323"/>
      <c r="B1525" s="330"/>
      <c r="C1525" s="827"/>
      <c r="D1525" s="728"/>
      <c r="E1525" s="729"/>
      <c r="F1525" s="729"/>
      <c r="G1525" s="729"/>
      <c r="H1525" s="729"/>
      <c r="I1525" s="730"/>
      <c r="J1525" s="712"/>
      <c r="K1525" s="704"/>
    </row>
    <row r="1526" spans="1:11" s="321" customFormat="1" x14ac:dyDescent="0.2">
      <c r="A1526" s="319" t="str">
        <f>IF(D1526&gt;0,IF(INDEX(A1518:A1525,MATCH(REPT("z",255),A1518:A1525))="H","J",IF(INDEX(A1518:A1525,MATCH(REPT("z",255),A1518:A1525))="N","P",CHAR(CODE(INDEX(A1518:A1525,MATCH(REPT("z",255),A1518:A1525)))+1))),)</f>
        <v>G</v>
      </c>
      <c r="B1526" s="322" t="s">
        <v>2826</v>
      </c>
      <c r="C1526" s="827">
        <v>1</v>
      </c>
      <c r="D1526" s="724" t="s">
        <v>199</v>
      </c>
      <c r="E1526" s="667">
        <v>8644.2900000000009</v>
      </c>
      <c r="F1526" s="667">
        <v>6.6</v>
      </c>
      <c r="G1526" s="667">
        <v>503.64</v>
      </c>
      <c r="H1526" s="667">
        <v>0</v>
      </c>
      <c r="I1526" s="668">
        <f>SUM(E1526:H1526)</f>
        <v>9154.5300000000007</v>
      </c>
      <c r="J1526" s="669">
        <f>I1526*C1526</f>
        <v>9154.5300000000007</v>
      </c>
      <c r="K1526" s="670"/>
    </row>
    <row r="1527" spans="1:11" s="321" customFormat="1" ht="8.25" customHeight="1" x14ac:dyDescent="0.25">
      <c r="A1527" s="323"/>
      <c r="B1527" s="330"/>
      <c r="C1527" s="827"/>
      <c r="D1527" s="728"/>
      <c r="E1527" s="729"/>
      <c r="F1527" s="729"/>
      <c r="G1527" s="729"/>
      <c r="H1527" s="729"/>
      <c r="I1527" s="730"/>
      <c r="J1527" s="712"/>
      <c r="K1527" s="704"/>
    </row>
    <row r="1528" spans="1:11" s="321" customFormat="1" x14ac:dyDescent="0.2">
      <c r="A1528" s="319" t="str">
        <f>IF(D1528&gt;0,IF(INDEX(A1518:A1527,MATCH(REPT("z",255),A1518:A1527))="H","J",IF(INDEX(A1518:A1527,MATCH(REPT("z",255),A1518:A1527))="N","P",CHAR(CODE(INDEX(A1518:A1527,MATCH(REPT("z",255),A1518:A1527)))+1))),)</f>
        <v>H</v>
      </c>
      <c r="B1528" s="322" t="s">
        <v>2827</v>
      </c>
      <c r="C1528" s="827">
        <v>1</v>
      </c>
      <c r="D1528" s="724" t="s">
        <v>199</v>
      </c>
      <c r="E1528" s="667">
        <v>7455.72</v>
      </c>
      <c r="F1528" s="667">
        <v>6.6</v>
      </c>
      <c r="G1528" s="667">
        <v>352.55</v>
      </c>
      <c r="H1528" s="667">
        <v>0</v>
      </c>
      <c r="I1528" s="668">
        <f>SUM(E1528:H1528)</f>
        <v>7814.87</v>
      </c>
      <c r="J1528" s="669">
        <f>I1528*C1528</f>
        <v>7814.87</v>
      </c>
      <c r="K1528" s="670"/>
    </row>
    <row r="1529" spans="1:11" s="321" customFormat="1" ht="12.75" customHeight="1" x14ac:dyDescent="0.25">
      <c r="A1529" s="323"/>
      <c r="B1529" s="330"/>
      <c r="C1529" s="827"/>
      <c r="D1529" s="728"/>
      <c r="E1529" s="729"/>
      <c r="F1529" s="729"/>
      <c r="G1529" s="729"/>
      <c r="H1529" s="729"/>
      <c r="I1529" s="730"/>
      <c r="J1529" s="712"/>
      <c r="K1529" s="704"/>
    </row>
    <row r="1530" spans="1:11" s="321" customFormat="1" ht="28.5" x14ac:dyDescent="0.2">
      <c r="A1530" s="319" t="str">
        <f>IF(D1530&gt;0,IF(INDEX(A1518:A1529,MATCH(REPT("z",255),A1518:A1529))="H","J",IF(INDEX(A1518:A1529,MATCH(REPT("z",255),A1518:A1529))="N","P",CHAR(CODE(INDEX(A1518:A1529,MATCH(REPT("z",255),A1518:A1529)))+1))),)</f>
        <v>J</v>
      </c>
      <c r="B1530" s="322" t="s">
        <v>2828</v>
      </c>
      <c r="C1530" s="827">
        <v>3</v>
      </c>
      <c r="D1530" s="724" t="s">
        <v>199</v>
      </c>
      <c r="E1530" s="667">
        <v>9304.59</v>
      </c>
      <c r="F1530" s="667">
        <v>6.6</v>
      </c>
      <c r="G1530" s="667">
        <v>352.55</v>
      </c>
      <c r="H1530" s="667">
        <v>0</v>
      </c>
      <c r="I1530" s="668">
        <f>SUM(E1530:H1530)</f>
        <v>9663.74</v>
      </c>
      <c r="J1530" s="669">
        <f>I1530*C1530</f>
        <v>28991.22</v>
      </c>
      <c r="K1530" s="670"/>
    </row>
    <row r="1531" spans="1:11" s="321" customFormat="1" ht="8.25" customHeight="1" x14ac:dyDescent="0.25">
      <c r="A1531" s="323"/>
      <c r="B1531" s="320"/>
      <c r="C1531" s="828"/>
      <c r="D1531" s="728"/>
      <c r="E1531" s="729"/>
      <c r="F1531" s="729"/>
      <c r="G1531" s="729"/>
      <c r="H1531" s="729"/>
      <c r="I1531" s="730"/>
      <c r="J1531" s="712"/>
      <c r="K1531" s="704"/>
    </row>
    <row r="1532" spans="1:11" s="321" customFormat="1" ht="42.75" x14ac:dyDescent="0.25">
      <c r="A1532" s="323"/>
      <c r="B1532" s="326" t="s">
        <v>3847</v>
      </c>
      <c r="C1532" s="828"/>
      <c r="D1532" s="728"/>
      <c r="E1532" s="729"/>
      <c r="F1532" s="729"/>
      <c r="G1532" s="729"/>
      <c r="H1532" s="729"/>
      <c r="I1532" s="730"/>
      <c r="J1532" s="712"/>
      <c r="K1532" s="704"/>
    </row>
    <row r="1533" spans="1:11" s="321" customFormat="1" ht="12.75" customHeight="1" x14ac:dyDescent="0.25">
      <c r="A1533" s="323"/>
      <c r="B1533" s="326"/>
      <c r="C1533" s="828"/>
      <c r="D1533" s="728"/>
      <c r="E1533" s="729"/>
      <c r="F1533" s="729"/>
      <c r="G1533" s="729"/>
      <c r="H1533" s="729"/>
      <c r="I1533" s="730"/>
      <c r="J1533" s="712"/>
      <c r="K1533" s="704"/>
    </row>
    <row r="1534" spans="1:11" s="321" customFormat="1" x14ac:dyDescent="0.2">
      <c r="A1534" s="319" t="str">
        <f>IF(D1534&gt;0,IF(INDEX(A1524:A1533,MATCH(REPT("z",255),A1524:A1533))="H","J",IF(INDEX(A1524:A1533,MATCH(REPT("z",255),A1524:A1533))="N","P",CHAR(CODE(INDEX(A1524:A1533,MATCH(REPT("z",255),A1524:A1533)))+1))),)</f>
        <v>K</v>
      </c>
      <c r="B1534" s="322" t="s">
        <v>2829</v>
      </c>
      <c r="C1534" s="827">
        <v>1</v>
      </c>
      <c r="D1534" s="724" t="s">
        <v>199</v>
      </c>
      <c r="E1534" s="667">
        <v>24719.89</v>
      </c>
      <c r="F1534" s="667">
        <v>13.22</v>
      </c>
      <c r="G1534" s="667">
        <v>9108.1200000000008</v>
      </c>
      <c r="H1534" s="667">
        <v>0</v>
      </c>
      <c r="I1534" s="668">
        <f>SUM(E1534:H1534)</f>
        <v>33841.230000000003</v>
      </c>
      <c r="J1534" s="669">
        <f>I1534*C1534</f>
        <v>33841.230000000003</v>
      </c>
      <c r="K1534" s="670"/>
    </row>
    <row r="1535" spans="1:11" s="321" customFormat="1" ht="8.25" customHeight="1" x14ac:dyDescent="0.25">
      <c r="A1535" s="319"/>
      <c r="B1535" s="322"/>
      <c r="C1535" s="827"/>
      <c r="D1535" s="724"/>
      <c r="E1535" s="725"/>
      <c r="F1535" s="725"/>
      <c r="G1535" s="725"/>
      <c r="H1535" s="725"/>
      <c r="I1535" s="730"/>
      <c r="J1535" s="712"/>
      <c r="K1535" s="704"/>
    </row>
    <row r="1536" spans="1:11" s="321" customFormat="1" x14ac:dyDescent="0.2">
      <c r="A1536" s="319" t="str">
        <f>IF(D1536&gt;0,IF(INDEX(A1526:A1535,MATCH(REPT("z",255),A1526:A1535))="H","J",IF(INDEX(A1526:A1535,MATCH(REPT("z",255),A1526:A1535))="N","P",CHAR(CODE(INDEX(A1526:A1535,MATCH(REPT("z",255),A1526:A1535)))+1))),)</f>
        <v>L</v>
      </c>
      <c r="B1536" s="322" t="s">
        <v>2830</v>
      </c>
      <c r="C1536" s="827">
        <v>1</v>
      </c>
      <c r="D1536" s="724" t="s">
        <v>199</v>
      </c>
      <c r="E1536" s="667">
        <v>33799.18</v>
      </c>
      <c r="F1536" s="667">
        <v>13.22</v>
      </c>
      <c r="G1536" s="667">
        <v>9108.1200000000008</v>
      </c>
      <c r="H1536" s="667">
        <v>0</v>
      </c>
      <c r="I1536" s="668">
        <f>SUM(E1536:H1536)</f>
        <v>42920.52</v>
      </c>
      <c r="J1536" s="669">
        <f>I1536*C1536</f>
        <v>42920.52</v>
      </c>
      <c r="K1536" s="670"/>
    </row>
    <row r="1537" spans="1:11" s="321" customFormat="1" ht="12.75" customHeight="1" x14ac:dyDescent="0.25">
      <c r="A1537" s="319"/>
      <c r="B1537" s="322"/>
      <c r="C1537" s="827"/>
      <c r="D1537" s="724"/>
      <c r="E1537" s="725"/>
      <c r="F1537" s="725"/>
      <c r="G1537" s="725"/>
      <c r="H1537" s="725"/>
      <c r="I1537" s="730"/>
      <c r="J1537" s="712"/>
      <c r="K1537" s="704"/>
    </row>
    <row r="1538" spans="1:11" s="321" customFormat="1" x14ac:dyDescent="0.2">
      <c r="A1538" s="319" t="str">
        <f>IF(D1538&gt;0,IF(INDEX(A1528:A1537,MATCH(REPT("z",255),A1528:A1537))="H","J",IF(INDEX(A1528:A1537,MATCH(REPT("z",255),A1528:A1537))="N","P",CHAR(CODE(INDEX(A1528:A1537,MATCH(REPT("z",255),A1528:A1537)))+1))),)</f>
        <v>M</v>
      </c>
      <c r="B1538" s="322" t="s">
        <v>2831</v>
      </c>
      <c r="C1538" s="827">
        <v>1</v>
      </c>
      <c r="D1538" s="724" t="s">
        <v>199</v>
      </c>
      <c r="E1538" s="667">
        <v>42996.07</v>
      </c>
      <c r="F1538" s="667">
        <v>13.22</v>
      </c>
      <c r="G1538" s="667">
        <v>8201.58</v>
      </c>
      <c r="H1538" s="667">
        <v>0</v>
      </c>
      <c r="I1538" s="668">
        <f>SUM(E1538:H1538)</f>
        <v>51210.87</v>
      </c>
      <c r="J1538" s="669">
        <f>I1538*C1538</f>
        <v>51210.87</v>
      </c>
      <c r="K1538" s="670"/>
    </row>
    <row r="1539" spans="1:11" s="321" customFormat="1" ht="12.75" customHeight="1" x14ac:dyDescent="0.25">
      <c r="A1539" s="319"/>
      <c r="C1539" s="829"/>
      <c r="D1539" s="724"/>
      <c r="E1539" s="725"/>
      <c r="F1539" s="725"/>
      <c r="G1539" s="725"/>
      <c r="H1539" s="725"/>
      <c r="I1539" s="730"/>
      <c r="J1539" s="712"/>
      <c r="K1539" s="704"/>
    </row>
    <row r="1540" spans="1:11" s="321" customFormat="1" x14ac:dyDescent="0.2">
      <c r="A1540" s="319" t="str">
        <f>IF(D1540&gt;0,IF(INDEX(A1530:A1539,MATCH(REPT("z",255),A1530:A1539))="H","J",IF(INDEX(A1530:A1539,MATCH(REPT("z",255),A1530:A1539))="N","P",CHAR(CODE(INDEX(A1530:A1539,MATCH(REPT("z",255),A1530:A1539)))+1))),)</f>
        <v>N</v>
      </c>
      <c r="B1540" s="322" t="s">
        <v>2832</v>
      </c>
      <c r="C1540" s="827">
        <v>1</v>
      </c>
      <c r="D1540" s="724" t="s">
        <v>199</v>
      </c>
      <c r="E1540" s="667">
        <v>14942.84</v>
      </c>
      <c r="F1540" s="667">
        <v>13.22</v>
      </c>
      <c r="G1540" s="667">
        <v>3000.13</v>
      </c>
      <c r="H1540" s="667">
        <v>0</v>
      </c>
      <c r="I1540" s="668">
        <f>SUM(E1540:H1540)</f>
        <v>17956.189999999999</v>
      </c>
      <c r="J1540" s="669">
        <f>I1540*C1540</f>
        <v>17956.189999999999</v>
      </c>
      <c r="K1540" s="670"/>
    </row>
    <row r="1541" spans="1:11" s="321" customFormat="1" ht="12.75" customHeight="1" x14ac:dyDescent="0.25">
      <c r="A1541" s="319"/>
      <c r="C1541" s="829"/>
      <c r="D1541" s="724"/>
      <c r="E1541" s="725"/>
      <c r="F1541" s="725"/>
      <c r="G1541" s="725"/>
      <c r="H1541" s="725"/>
      <c r="I1541" s="730"/>
      <c r="J1541" s="712"/>
      <c r="K1541" s="704"/>
    </row>
    <row r="1542" spans="1:11" s="321" customFormat="1" ht="13.5" customHeight="1" x14ac:dyDescent="0.2">
      <c r="A1542" s="319" t="str">
        <f>IF(D1542&gt;0,IF(INDEX(A1532:A1541,MATCH(REPT("z",255),A1532:A1541))="H","J",IF(INDEX(A1532:A1541,MATCH(REPT("z",255),A1532:A1541))="N","P",CHAR(CODE(INDEX(A1532:A1541,MATCH(REPT("z",255),A1532:A1541)))+1))),)</f>
        <v>P</v>
      </c>
      <c r="B1542" s="322" t="s">
        <v>2833</v>
      </c>
      <c r="C1542" s="827">
        <v>3</v>
      </c>
      <c r="D1542" s="724" t="s">
        <v>199</v>
      </c>
      <c r="E1542" s="667">
        <v>14942.84</v>
      </c>
      <c r="F1542" s="667">
        <v>13.22</v>
      </c>
      <c r="G1542" s="667">
        <v>3000.13</v>
      </c>
      <c r="H1542" s="667">
        <v>0</v>
      </c>
      <c r="I1542" s="668">
        <f>SUM(E1542:H1542)</f>
        <v>17956.189999999999</v>
      </c>
      <c r="J1542" s="669">
        <f>I1542*C1542</f>
        <v>53868.57</v>
      </c>
      <c r="K1542" s="670"/>
    </row>
    <row r="1543" spans="1:11" s="321" customFormat="1" ht="26.25" customHeight="1" x14ac:dyDescent="0.25">
      <c r="A1543" s="319"/>
      <c r="C1543" s="829"/>
      <c r="D1543" s="724"/>
      <c r="E1543" s="725"/>
      <c r="F1543" s="725"/>
      <c r="G1543" s="725"/>
      <c r="H1543" s="725"/>
      <c r="I1543" s="730"/>
      <c r="J1543" s="712"/>
      <c r="K1543" s="704"/>
    </row>
    <row r="1544" spans="1:11" s="325" customFormat="1" ht="15.75" thickBot="1" x14ac:dyDescent="0.3">
      <c r="A1544" s="324"/>
      <c r="B1544" s="80" t="s">
        <v>111</v>
      </c>
      <c r="C1544" s="824"/>
      <c r="D1544" s="732"/>
      <c r="E1544" s="733"/>
      <c r="F1544" s="733"/>
      <c r="G1544" s="733"/>
      <c r="H1544" s="733"/>
      <c r="I1544" s="699"/>
      <c r="J1544" s="734">
        <f>SUM(J1513:J1543)</f>
        <v>301141.45</v>
      </c>
      <c r="K1544" s="735">
        <v>42</v>
      </c>
    </row>
    <row r="1545" spans="1:11" s="321" customFormat="1" ht="15" thickTop="1" x14ac:dyDescent="0.2">
      <c r="A1545" s="319"/>
      <c r="B1545" s="322"/>
      <c r="C1545" s="827"/>
      <c r="D1545" s="724"/>
      <c r="E1545" s="725"/>
      <c r="F1545" s="725"/>
      <c r="G1545" s="725"/>
      <c r="H1545" s="725"/>
      <c r="I1545" s="726"/>
      <c r="J1545" s="727"/>
      <c r="K1545" s="704"/>
    </row>
    <row r="1546" spans="1:11" s="321" customFormat="1" ht="16.5" customHeight="1" x14ac:dyDescent="0.2">
      <c r="A1546" s="319"/>
      <c r="B1546" s="320" t="s">
        <v>2834</v>
      </c>
      <c r="C1546" s="827"/>
      <c r="D1546" s="724"/>
      <c r="E1546" s="725"/>
      <c r="F1546" s="725"/>
      <c r="G1546" s="725"/>
      <c r="H1546" s="725"/>
      <c r="I1546" s="726"/>
      <c r="J1546" s="727"/>
      <c r="K1546" s="704"/>
    </row>
    <row r="1547" spans="1:11" s="321" customFormat="1" ht="15" x14ac:dyDescent="0.2">
      <c r="A1547" s="319"/>
      <c r="B1547" s="327"/>
      <c r="C1547" s="827"/>
      <c r="D1547" s="724"/>
      <c r="E1547" s="725"/>
      <c r="F1547" s="725"/>
      <c r="G1547" s="725"/>
      <c r="H1547" s="725"/>
      <c r="I1547" s="726"/>
      <c r="J1547" s="727"/>
      <c r="K1547" s="704"/>
    </row>
    <row r="1548" spans="1:11" s="321" customFormat="1" ht="28.5" x14ac:dyDescent="0.2">
      <c r="A1548" s="319"/>
      <c r="B1548" s="326" t="s">
        <v>3849</v>
      </c>
      <c r="C1548" s="827"/>
      <c r="D1548" s="724"/>
      <c r="E1548" s="725"/>
      <c r="F1548" s="725"/>
      <c r="G1548" s="725"/>
      <c r="H1548" s="725"/>
      <c r="I1548" s="726"/>
      <c r="J1548" s="727"/>
      <c r="K1548" s="704"/>
    </row>
    <row r="1549" spans="1:11" s="321" customFormat="1" x14ac:dyDescent="0.2">
      <c r="A1549" s="319"/>
      <c r="B1549" s="81"/>
      <c r="C1549" s="827"/>
      <c r="D1549" s="724"/>
      <c r="E1549" s="725"/>
      <c r="F1549" s="725"/>
      <c r="G1549" s="725"/>
      <c r="H1549" s="725"/>
      <c r="I1549" s="726"/>
      <c r="J1549" s="727"/>
      <c r="K1549" s="704"/>
    </row>
    <row r="1550" spans="1:11" s="321" customFormat="1" x14ac:dyDescent="0.2">
      <c r="A1550" s="319" t="s">
        <v>77</v>
      </c>
      <c r="B1550" s="322" t="s">
        <v>2835</v>
      </c>
      <c r="C1550" s="827">
        <v>3</v>
      </c>
      <c r="D1550" s="724" t="s">
        <v>199</v>
      </c>
      <c r="E1550" s="667">
        <v>32495</v>
      </c>
      <c r="F1550" s="667">
        <v>13.22</v>
      </c>
      <c r="G1550" s="667">
        <v>6517.52</v>
      </c>
      <c r="H1550" s="667">
        <v>0</v>
      </c>
      <c r="I1550" s="668">
        <f>SUM(E1550:H1550)</f>
        <v>39025.74</v>
      </c>
      <c r="J1550" s="669">
        <f>I1550*C1550</f>
        <v>117077.22</v>
      </c>
      <c r="K1550" s="670"/>
    </row>
    <row r="1551" spans="1:11" s="321" customFormat="1" x14ac:dyDescent="0.2">
      <c r="A1551" s="319"/>
      <c r="B1551" s="322"/>
      <c r="C1551" s="827"/>
      <c r="D1551" s="724"/>
      <c r="E1551" s="725"/>
      <c r="F1551" s="725"/>
      <c r="G1551" s="725"/>
      <c r="H1551" s="725"/>
      <c r="I1551" s="726"/>
      <c r="J1551" s="727"/>
      <c r="K1551" s="704"/>
    </row>
    <row r="1552" spans="1:11" s="321" customFormat="1" x14ac:dyDescent="0.2">
      <c r="A1552" s="319" t="str">
        <f>IF(D1552&gt;0,IF(INDEX(A1535:A1551,MATCH(REPT("z",255),A1535:A1551))="H","J",IF(INDEX(A1535:A1551,MATCH(REPT("z",255),A1535:A1551))="N","P",CHAR(CODE(INDEX(A1535:A1551,MATCH(REPT("z",255),A1535:A1551)))+1))),)</f>
        <v>B</v>
      </c>
      <c r="B1552" s="322" t="s">
        <v>2836</v>
      </c>
      <c r="C1552" s="827">
        <v>3</v>
      </c>
      <c r="D1552" s="724" t="s">
        <v>199</v>
      </c>
      <c r="E1552" s="667">
        <v>39570.67</v>
      </c>
      <c r="F1552" s="667">
        <v>13.22</v>
      </c>
      <c r="G1552" s="667">
        <v>6517.52</v>
      </c>
      <c r="H1552" s="667">
        <v>0</v>
      </c>
      <c r="I1552" s="668">
        <f>SUM(E1552:H1552)</f>
        <v>46101.41</v>
      </c>
      <c r="J1552" s="669">
        <f>I1552*C1552</f>
        <v>138304.23000000001</v>
      </c>
      <c r="K1552" s="670"/>
    </row>
    <row r="1553" spans="1:11" s="321" customFormat="1" x14ac:dyDescent="0.2">
      <c r="A1553" s="319"/>
      <c r="B1553" s="322"/>
      <c r="C1553" s="827"/>
      <c r="D1553" s="724"/>
      <c r="E1553" s="725"/>
      <c r="F1553" s="725"/>
      <c r="G1553" s="725"/>
      <c r="H1553" s="725"/>
      <c r="I1553" s="726"/>
      <c r="J1553" s="727"/>
      <c r="K1553" s="704"/>
    </row>
    <row r="1554" spans="1:11" s="321" customFormat="1" x14ac:dyDescent="0.2">
      <c r="A1554" s="319" t="str">
        <f>IF(D1554&gt;0,IF(INDEX(A1537:A1553,MATCH(REPT("z",255),A1537:A1553))="H","J",IF(INDEX(A1537:A1553,MATCH(REPT("z",255),A1537:A1553))="N","P",CHAR(CODE(INDEX(A1537:A1553,MATCH(REPT("z",255),A1537:A1553)))+1))),)</f>
        <v>C</v>
      </c>
      <c r="B1554" s="322" t="s">
        <v>2837</v>
      </c>
      <c r="C1554" s="827">
        <v>2</v>
      </c>
      <c r="D1554" s="724" t="s">
        <v>199</v>
      </c>
      <c r="E1554" s="667">
        <v>47454.26</v>
      </c>
      <c r="F1554" s="667">
        <v>13.22</v>
      </c>
      <c r="G1554" s="667">
        <v>6517.52</v>
      </c>
      <c r="H1554" s="667">
        <v>0</v>
      </c>
      <c r="I1554" s="668">
        <f>SUM(E1554:H1554)</f>
        <v>53985</v>
      </c>
      <c r="J1554" s="669">
        <f>I1554*C1554</f>
        <v>107970</v>
      </c>
      <c r="K1554" s="670"/>
    </row>
    <row r="1555" spans="1:11" s="321" customFormat="1" x14ac:dyDescent="0.2">
      <c r="A1555" s="319"/>
      <c r="B1555" s="322"/>
      <c r="C1555" s="827"/>
      <c r="D1555" s="724"/>
      <c r="E1555" s="725"/>
      <c r="F1555" s="725"/>
      <c r="G1555" s="725"/>
      <c r="H1555" s="725"/>
      <c r="I1555" s="726"/>
      <c r="J1555" s="727"/>
      <c r="K1555" s="704"/>
    </row>
    <row r="1556" spans="1:11" s="321" customFormat="1" x14ac:dyDescent="0.2">
      <c r="A1556" s="319" t="str">
        <f>IF(D1556&gt;0,IF(INDEX(A1544:A1555,MATCH(REPT("z",255),A1544:A1555))="H","J",IF(INDEX(A1544:A1555,MATCH(REPT("z",255),A1544:A1555))="N","P",CHAR(CODE(INDEX(A1544:A1555,MATCH(REPT("z",255),A1544:A1555)))+1))),)</f>
        <v>D</v>
      </c>
      <c r="B1556" s="322" t="s">
        <v>2838</v>
      </c>
      <c r="C1556" s="827">
        <v>1</v>
      </c>
      <c r="D1556" s="724" t="s">
        <v>199</v>
      </c>
      <c r="E1556" s="667">
        <v>47454.26</v>
      </c>
      <c r="F1556" s="667">
        <v>13.22</v>
      </c>
      <c r="G1556" s="667">
        <v>6517.52</v>
      </c>
      <c r="H1556" s="667">
        <v>0</v>
      </c>
      <c r="I1556" s="668">
        <f>SUM(E1556:H1556)</f>
        <v>53985</v>
      </c>
      <c r="J1556" s="669">
        <f>I1556*C1556</f>
        <v>53985</v>
      </c>
      <c r="K1556" s="670"/>
    </row>
    <row r="1557" spans="1:11" s="321" customFormat="1" x14ac:dyDescent="0.2">
      <c r="A1557" s="319"/>
      <c r="B1557" s="322"/>
      <c r="C1557" s="827"/>
      <c r="D1557" s="724"/>
      <c r="E1557" s="725"/>
      <c r="F1557" s="725"/>
      <c r="G1557" s="725"/>
      <c r="H1557" s="725"/>
      <c r="I1557" s="726"/>
      <c r="J1557" s="727"/>
      <c r="K1557" s="704"/>
    </row>
    <row r="1558" spans="1:11" s="321" customFormat="1" x14ac:dyDescent="0.2">
      <c r="A1558" s="319" t="str">
        <f>IF(D1558&gt;0,IF(INDEX(A1545:A1557,MATCH(REPT("z",255),A1545:A1557))="H","J",IF(INDEX(A1545:A1557,MATCH(REPT("z",255),A1545:A1557))="N","P",CHAR(CODE(INDEX(A1545:A1557,MATCH(REPT("z",255),A1545:A1557)))+1))),)</f>
        <v>E</v>
      </c>
      <c r="B1558" s="322" t="s">
        <v>2839</v>
      </c>
      <c r="C1558" s="827">
        <v>1</v>
      </c>
      <c r="D1558" s="724" t="s">
        <v>199</v>
      </c>
      <c r="E1558" s="667">
        <v>140617.07</v>
      </c>
      <c r="F1558" s="667">
        <v>13.22</v>
      </c>
      <c r="G1558" s="667">
        <v>6517.52</v>
      </c>
      <c r="H1558" s="667">
        <v>0</v>
      </c>
      <c r="I1558" s="668">
        <f>SUM(E1558:H1558)</f>
        <v>147147.81</v>
      </c>
      <c r="J1558" s="669">
        <f>I1558*C1558</f>
        <v>147147.81</v>
      </c>
      <c r="K1558" s="670"/>
    </row>
    <row r="1559" spans="1:11" s="321" customFormat="1" x14ac:dyDescent="0.2">
      <c r="A1559" s="319"/>
      <c r="B1559" s="322"/>
      <c r="C1559" s="827"/>
      <c r="D1559" s="724"/>
      <c r="E1559" s="725"/>
      <c r="F1559" s="725"/>
      <c r="G1559" s="725"/>
      <c r="H1559" s="725"/>
      <c r="I1559" s="726"/>
      <c r="J1559" s="727"/>
      <c r="K1559" s="704"/>
    </row>
    <row r="1560" spans="1:11" s="321" customFormat="1" x14ac:dyDescent="0.2">
      <c r="A1560" s="319" t="str">
        <f>IF(D1560&gt;0,IF(INDEX(A1548:A1559,MATCH(REPT("z",255),A1548:A1559))="H","J",IF(INDEX(A1548:A1559,MATCH(REPT("z",255),A1548:A1559))="N","P",CHAR(CODE(INDEX(A1548:A1559,MATCH(REPT("z",255),A1548:A1559)))+1))),)</f>
        <v>F</v>
      </c>
      <c r="B1560" s="322" t="s">
        <v>2840</v>
      </c>
      <c r="C1560" s="827">
        <v>1</v>
      </c>
      <c r="D1560" s="724" t="s">
        <v>199</v>
      </c>
      <c r="E1560" s="667">
        <v>157116.18</v>
      </c>
      <c r="F1560" s="667">
        <v>13.22</v>
      </c>
      <c r="G1560" s="667">
        <v>6517.52</v>
      </c>
      <c r="H1560" s="667">
        <v>0</v>
      </c>
      <c r="I1560" s="668">
        <f>SUM(E1560:H1560)</f>
        <v>163646.92000000001</v>
      </c>
      <c r="J1560" s="669">
        <f>I1560*C1560</f>
        <v>163646.92000000001</v>
      </c>
      <c r="K1560" s="670"/>
    </row>
    <row r="1561" spans="1:11" s="321" customFormat="1" x14ac:dyDescent="0.2">
      <c r="A1561" s="319"/>
      <c r="B1561" s="322"/>
      <c r="C1561" s="827"/>
      <c r="D1561" s="724"/>
      <c r="E1561" s="725"/>
      <c r="F1561" s="725"/>
      <c r="G1561" s="725"/>
      <c r="H1561" s="725"/>
      <c r="I1561" s="726"/>
      <c r="J1561" s="727"/>
      <c r="K1561" s="704"/>
    </row>
    <row r="1562" spans="1:11" s="321" customFormat="1" x14ac:dyDescent="0.2">
      <c r="A1562" s="319" t="str">
        <f>IF(D1562&gt;0,IF(INDEX(A1550:A1561,MATCH(REPT("z",255),A1550:A1561))="H","J",IF(INDEX(A1550:A1561,MATCH(REPT("z",255),A1550:A1561))="N","P",CHAR(CODE(INDEX(A1550:A1561,MATCH(REPT("z",255),A1550:A1561)))+1))),)</f>
        <v>G</v>
      </c>
      <c r="B1562" s="322" t="s">
        <v>2841</v>
      </c>
      <c r="C1562" s="827">
        <v>2</v>
      </c>
      <c r="D1562" s="724" t="s">
        <v>199</v>
      </c>
      <c r="E1562" s="667">
        <v>200400.76</v>
      </c>
      <c r="F1562" s="667">
        <v>13.22</v>
      </c>
      <c r="G1562" s="667">
        <v>6517.52</v>
      </c>
      <c r="H1562" s="667">
        <v>0</v>
      </c>
      <c r="I1562" s="668">
        <f>SUM(E1562:H1562)</f>
        <v>206931.5</v>
      </c>
      <c r="J1562" s="669">
        <f>I1562*C1562</f>
        <v>413863</v>
      </c>
      <c r="K1562" s="670"/>
    </row>
    <row r="1563" spans="1:11" s="321" customFormat="1" ht="15" x14ac:dyDescent="0.2">
      <c r="A1563" s="319"/>
      <c r="B1563" s="320"/>
      <c r="C1563" s="827"/>
      <c r="D1563" s="724"/>
      <c r="E1563" s="725"/>
      <c r="F1563" s="725"/>
      <c r="G1563" s="725"/>
      <c r="H1563" s="725"/>
      <c r="I1563" s="726"/>
      <c r="J1563" s="727"/>
      <c r="K1563" s="704"/>
    </row>
    <row r="1564" spans="1:11" s="321" customFormat="1" ht="14.25" customHeight="1" x14ac:dyDescent="0.25">
      <c r="A1564" s="323"/>
      <c r="B1564" s="320" t="s">
        <v>2842</v>
      </c>
      <c r="C1564" s="828"/>
      <c r="D1564" s="728"/>
      <c r="E1564" s="729"/>
      <c r="F1564" s="729"/>
      <c r="G1564" s="729"/>
      <c r="H1564" s="729"/>
      <c r="I1564" s="730"/>
      <c r="J1564" s="712"/>
      <c r="K1564" s="704"/>
    </row>
    <row r="1565" spans="1:11" s="321" customFormat="1" ht="15" x14ac:dyDescent="0.25">
      <c r="A1565" s="323"/>
      <c r="B1565" s="336"/>
      <c r="C1565" s="828"/>
      <c r="D1565" s="728"/>
      <c r="E1565" s="729"/>
      <c r="F1565" s="729"/>
      <c r="G1565" s="729"/>
      <c r="H1565" s="729"/>
      <c r="I1565" s="730"/>
      <c r="J1565" s="712"/>
      <c r="K1565" s="704"/>
    </row>
    <row r="1566" spans="1:11" s="321" customFormat="1" ht="15" x14ac:dyDescent="0.25">
      <c r="A1566" s="323"/>
      <c r="B1566" s="367" t="s">
        <v>3850</v>
      </c>
      <c r="C1566" s="828"/>
      <c r="D1566" s="728"/>
      <c r="E1566" s="729"/>
      <c r="F1566" s="729"/>
      <c r="G1566" s="729"/>
      <c r="H1566" s="729"/>
      <c r="I1566" s="730"/>
      <c r="J1566" s="712"/>
      <c r="K1566" s="704"/>
    </row>
    <row r="1567" spans="1:11" s="321" customFormat="1" ht="15" x14ac:dyDescent="0.25">
      <c r="A1567" s="323"/>
      <c r="B1567" s="81"/>
      <c r="C1567" s="828"/>
      <c r="D1567" s="728"/>
      <c r="E1567" s="729"/>
      <c r="F1567" s="729"/>
      <c r="G1567" s="729"/>
      <c r="H1567" s="729"/>
      <c r="I1567" s="730"/>
      <c r="J1567" s="712"/>
      <c r="K1567" s="704"/>
    </row>
    <row r="1568" spans="1:11" s="321" customFormat="1" x14ac:dyDescent="0.2">
      <c r="A1568" s="319" t="str">
        <f>IF(D1568&gt;0,IF(INDEX(A1558:A1567,MATCH(REPT("z",255),A1558:A1567))="H","J",IF(INDEX(A1558:A1567,MATCH(REPT("z",255),A1558:A1567))="N","P",CHAR(CODE(INDEX(A1558:A1567,MATCH(REPT("z",255),A1558:A1567)))+1))),)</f>
        <v>H</v>
      </c>
      <c r="B1568" s="322" t="s">
        <v>2843</v>
      </c>
      <c r="C1568" s="827">
        <v>4</v>
      </c>
      <c r="D1568" s="724" t="s">
        <v>199</v>
      </c>
      <c r="E1568" s="667">
        <v>18483.52</v>
      </c>
      <c r="F1568" s="667">
        <v>13.22</v>
      </c>
      <c r="G1568" s="667">
        <v>755.45</v>
      </c>
      <c r="H1568" s="667">
        <v>0</v>
      </c>
      <c r="I1568" s="668">
        <f>SUM(E1568:H1568)</f>
        <v>19252.189999999999</v>
      </c>
      <c r="J1568" s="669">
        <f>I1568*C1568</f>
        <v>77008.759999999995</v>
      </c>
      <c r="K1568" s="670"/>
    </row>
    <row r="1569" spans="1:11" s="321" customFormat="1" ht="15" x14ac:dyDescent="0.25">
      <c r="A1569" s="319"/>
      <c r="B1569" s="322"/>
      <c r="C1569" s="827"/>
      <c r="D1569" s="724"/>
      <c r="E1569" s="725"/>
      <c r="F1569" s="725"/>
      <c r="G1569" s="725"/>
      <c r="H1569" s="725"/>
      <c r="I1569" s="730"/>
      <c r="J1569" s="712"/>
      <c r="K1569" s="704"/>
    </row>
    <row r="1570" spans="1:11" s="321" customFormat="1" x14ac:dyDescent="0.2">
      <c r="A1570" s="319" t="str">
        <f>IF(D1570&gt;0,IF(INDEX(A1560:A1569,MATCH(REPT("z",255),A1560:A1569))="H","J",IF(INDEX(A1560:A1569,MATCH(REPT("z",255),A1560:A1569))="N","P",CHAR(CODE(INDEX(A1560:A1569,MATCH(REPT("z",255),A1560:A1569)))+1))),)</f>
        <v>J</v>
      </c>
      <c r="B1570" s="322" t="s">
        <v>2844</v>
      </c>
      <c r="C1570" s="827">
        <v>4</v>
      </c>
      <c r="D1570" s="724" t="s">
        <v>199</v>
      </c>
      <c r="E1570" s="667">
        <v>24065.34</v>
      </c>
      <c r="F1570" s="667">
        <v>13.22</v>
      </c>
      <c r="G1570" s="667">
        <v>755.45</v>
      </c>
      <c r="H1570" s="667">
        <v>0</v>
      </c>
      <c r="I1570" s="668">
        <f>SUM(E1570:H1570)</f>
        <v>24834.01</v>
      </c>
      <c r="J1570" s="669">
        <f>I1570*C1570</f>
        <v>99336.04</v>
      </c>
      <c r="K1570" s="670"/>
    </row>
    <row r="1571" spans="1:11" s="321" customFormat="1" ht="15" x14ac:dyDescent="0.25">
      <c r="A1571" s="319"/>
      <c r="B1571" s="322"/>
      <c r="C1571" s="827"/>
      <c r="D1571" s="724"/>
      <c r="E1571" s="725"/>
      <c r="F1571" s="725"/>
      <c r="G1571" s="725"/>
      <c r="H1571" s="725"/>
      <c r="I1571" s="730"/>
      <c r="J1571" s="712"/>
      <c r="K1571" s="704"/>
    </row>
    <row r="1572" spans="1:11" s="321" customFormat="1" ht="15" x14ac:dyDescent="0.25">
      <c r="A1572" s="319"/>
      <c r="B1572" s="322"/>
      <c r="C1572" s="827"/>
      <c r="D1572" s="724"/>
      <c r="E1572" s="725"/>
      <c r="F1572" s="725"/>
      <c r="G1572" s="725"/>
      <c r="H1572" s="725"/>
      <c r="I1572" s="730"/>
      <c r="J1572" s="712"/>
      <c r="K1572" s="704"/>
    </row>
    <row r="1573" spans="1:11" s="321" customFormat="1" ht="15" x14ac:dyDescent="0.25">
      <c r="A1573" s="319"/>
      <c r="B1573" s="322"/>
      <c r="C1573" s="827"/>
      <c r="D1573" s="724"/>
      <c r="E1573" s="725"/>
      <c r="F1573" s="725"/>
      <c r="G1573" s="725"/>
      <c r="H1573" s="725"/>
      <c r="I1573" s="730"/>
      <c r="J1573" s="712"/>
      <c r="K1573" s="704"/>
    </row>
    <row r="1574" spans="1:11" s="321" customFormat="1" ht="12.75" customHeight="1" x14ac:dyDescent="0.25">
      <c r="A1574" s="319"/>
      <c r="B1574" s="322"/>
      <c r="C1574" s="827"/>
      <c r="D1574" s="724"/>
      <c r="E1574" s="725"/>
      <c r="F1574" s="725"/>
      <c r="G1574" s="725"/>
      <c r="H1574" s="725"/>
      <c r="I1574" s="730"/>
      <c r="J1574" s="712"/>
      <c r="K1574" s="704"/>
    </row>
    <row r="1575" spans="1:11" s="321" customFormat="1" ht="15" x14ac:dyDescent="0.25">
      <c r="A1575" s="319"/>
      <c r="B1575" s="322"/>
      <c r="C1575" s="827"/>
      <c r="D1575" s="724"/>
      <c r="E1575" s="725"/>
      <c r="F1575" s="725"/>
      <c r="G1575" s="725"/>
      <c r="H1575" s="725"/>
      <c r="I1575" s="730"/>
      <c r="J1575" s="712"/>
      <c r="K1575" s="704"/>
    </row>
    <row r="1576" spans="1:11" s="321" customFormat="1" ht="15" x14ac:dyDescent="0.25">
      <c r="A1576" s="319"/>
      <c r="B1576" s="322"/>
      <c r="C1576" s="827"/>
      <c r="D1576" s="724"/>
      <c r="E1576" s="725"/>
      <c r="F1576" s="725"/>
      <c r="G1576" s="725"/>
      <c r="H1576" s="725"/>
      <c r="I1576" s="730"/>
      <c r="J1576" s="712"/>
      <c r="K1576" s="704"/>
    </row>
    <row r="1577" spans="1:11" s="321" customFormat="1" ht="6.75" customHeight="1" x14ac:dyDescent="0.25">
      <c r="A1577" s="319"/>
      <c r="B1577" s="322"/>
      <c r="C1577" s="827"/>
      <c r="D1577" s="724"/>
      <c r="E1577" s="725"/>
      <c r="F1577" s="725"/>
      <c r="G1577" s="725"/>
      <c r="H1577" s="725"/>
      <c r="I1577" s="730"/>
      <c r="J1577" s="712"/>
      <c r="K1577" s="704"/>
    </row>
    <row r="1578" spans="1:11" s="321" customFormat="1" ht="8.25" customHeight="1" x14ac:dyDescent="0.25">
      <c r="A1578" s="319"/>
      <c r="B1578" s="322"/>
      <c r="C1578" s="827"/>
      <c r="D1578" s="724"/>
      <c r="E1578" s="725"/>
      <c r="F1578" s="725"/>
      <c r="G1578" s="725"/>
      <c r="H1578" s="725"/>
      <c r="I1578" s="730"/>
      <c r="J1578" s="712"/>
      <c r="K1578" s="704"/>
    </row>
    <row r="1579" spans="1:11" s="321" customFormat="1" ht="19.5" customHeight="1" x14ac:dyDescent="0.25">
      <c r="A1579" s="319"/>
      <c r="B1579" s="322"/>
      <c r="C1579" s="827"/>
      <c r="D1579" s="724"/>
      <c r="E1579" s="725"/>
      <c r="F1579" s="725"/>
      <c r="G1579" s="725"/>
      <c r="H1579" s="725"/>
      <c r="I1579" s="730"/>
      <c r="J1579" s="712"/>
      <c r="K1579" s="704"/>
    </row>
    <row r="1580" spans="1:11" s="321" customFormat="1" ht="15" x14ac:dyDescent="0.25">
      <c r="A1580" s="319"/>
      <c r="B1580" s="322"/>
      <c r="C1580" s="827"/>
      <c r="D1580" s="724"/>
      <c r="E1580" s="725"/>
      <c r="F1580" s="725"/>
      <c r="G1580" s="725"/>
      <c r="H1580" s="725"/>
      <c r="I1580" s="730"/>
      <c r="J1580" s="712"/>
      <c r="K1580" s="704"/>
    </row>
    <row r="1581" spans="1:11" s="325" customFormat="1" ht="15.75" thickBot="1" x14ac:dyDescent="0.3">
      <c r="A1581" s="324"/>
      <c r="B1581" s="80" t="s">
        <v>111</v>
      </c>
      <c r="C1581" s="824"/>
      <c r="D1581" s="732"/>
      <c r="E1581" s="733"/>
      <c r="F1581" s="733"/>
      <c r="G1581" s="733"/>
      <c r="H1581" s="733"/>
      <c r="I1581" s="699"/>
      <c r="J1581" s="734">
        <f>SUM(J1550:J1580)</f>
        <v>1318338.98</v>
      </c>
      <c r="K1581" s="735">
        <v>43</v>
      </c>
    </row>
    <row r="1582" spans="1:11" s="321" customFormat="1" ht="15.75" thickTop="1" x14ac:dyDescent="0.25">
      <c r="A1582" s="323"/>
      <c r="B1582" s="336"/>
      <c r="C1582" s="828"/>
      <c r="D1582" s="728"/>
      <c r="E1582" s="729"/>
      <c r="F1582" s="729"/>
      <c r="G1582" s="729"/>
      <c r="H1582" s="729"/>
      <c r="I1582" s="730"/>
      <c r="J1582" s="712"/>
      <c r="K1582" s="704"/>
    </row>
    <row r="1583" spans="1:11" s="321" customFormat="1" ht="15" x14ac:dyDescent="0.25">
      <c r="A1583" s="323"/>
      <c r="B1583" s="320" t="s">
        <v>2845</v>
      </c>
      <c r="C1583" s="828"/>
      <c r="D1583" s="728"/>
      <c r="E1583" s="729"/>
      <c r="F1583" s="729"/>
      <c r="G1583" s="729"/>
      <c r="H1583" s="729"/>
      <c r="I1583" s="730"/>
      <c r="J1583" s="712"/>
      <c r="K1583" s="704"/>
    </row>
    <row r="1584" spans="1:11" s="321" customFormat="1" ht="15" x14ac:dyDescent="0.25">
      <c r="A1584" s="323"/>
      <c r="B1584" s="336"/>
      <c r="C1584" s="828"/>
      <c r="D1584" s="728"/>
      <c r="E1584" s="729"/>
      <c r="F1584" s="729"/>
      <c r="G1584" s="729"/>
      <c r="H1584" s="729"/>
      <c r="I1584" s="730"/>
      <c r="J1584" s="712"/>
      <c r="K1584" s="704"/>
    </row>
    <row r="1585" spans="1:11" s="321" customFormat="1" ht="28.5" x14ac:dyDescent="0.25">
      <c r="A1585" s="323"/>
      <c r="B1585" s="81" t="s">
        <v>2846</v>
      </c>
      <c r="C1585" s="828"/>
      <c r="D1585" s="728"/>
      <c r="E1585" s="729"/>
      <c r="F1585" s="729"/>
      <c r="G1585" s="729"/>
      <c r="H1585" s="729"/>
      <c r="I1585" s="730"/>
      <c r="J1585" s="712"/>
      <c r="K1585" s="704"/>
    </row>
    <row r="1586" spans="1:11" s="321" customFormat="1" x14ac:dyDescent="0.2">
      <c r="A1586" s="319"/>
      <c r="B1586" s="322"/>
      <c r="C1586" s="827"/>
      <c r="D1586" s="724"/>
      <c r="E1586" s="725"/>
      <c r="F1586" s="725"/>
      <c r="G1586" s="725"/>
      <c r="H1586" s="725"/>
      <c r="I1586" s="726"/>
      <c r="J1586" s="720"/>
      <c r="K1586" s="704"/>
    </row>
    <row r="1587" spans="1:11" s="321" customFormat="1" x14ac:dyDescent="0.2">
      <c r="A1587" s="319" t="s">
        <v>77</v>
      </c>
      <c r="B1587" s="322" t="s">
        <v>2847</v>
      </c>
      <c r="C1587" s="827">
        <v>4</v>
      </c>
      <c r="D1587" s="724" t="s">
        <v>199</v>
      </c>
      <c r="E1587" s="667">
        <v>57749.16</v>
      </c>
      <c r="F1587" s="667">
        <v>6.6</v>
      </c>
      <c r="G1587" s="667">
        <v>453.27</v>
      </c>
      <c r="H1587" s="667">
        <v>0</v>
      </c>
      <c r="I1587" s="668">
        <f>SUM(E1587:H1587)</f>
        <v>58209.03</v>
      </c>
      <c r="J1587" s="669">
        <f>I1587*C1587</f>
        <v>232836.12</v>
      </c>
      <c r="K1587" s="670"/>
    </row>
    <row r="1588" spans="1:11" s="321" customFormat="1" ht="15" x14ac:dyDescent="0.25">
      <c r="A1588" s="319"/>
      <c r="B1588" s="322"/>
      <c r="C1588" s="827"/>
      <c r="D1588" s="724"/>
      <c r="E1588" s="725"/>
      <c r="F1588" s="725"/>
      <c r="G1588" s="725"/>
      <c r="H1588" s="725"/>
      <c r="I1588" s="730"/>
      <c r="J1588" s="712"/>
      <c r="K1588" s="704"/>
    </row>
    <row r="1589" spans="1:11" s="321" customFormat="1" x14ac:dyDescent="0.2">
      <c r="A1589" s="319" t="str">
        <f>IF(D1589&gt;0,IF(INDEX(A1581:A1588,MATCH(REPT("z",255),A1581:A1588))="H","J",IF(INDEX(A1581:A1588,MATCH(REPT("z",255),A1581:A1588))="N","P",CHAR(CODE(INDEX(A1581:A1588,MATCH(REPT("z",255),A1581:A1588)))+1))),)</f>
        <v>B</v>
      </c>
      <c r="B1589" s="322" t="s">
        <v>2848</v>
      </c>
      <c r="C1589" s="827">
        <v>1</v>
      </c>
      <c r="D1589" s="724" t="s">
        <v>199</v>
      </c>
      <c r="E1589" s="667">
        <v>63205.14</v>
      </c>
      <c r="F1589" s="667">
        <v>6.6</v>
      </c>
      <c r="G1589" s="667">
        <v>453.27</v>
      </c>
      <c r="H1589" s="667">
        <v>0</v>
      </c>
      <c r="I1589" s="668">
        <f>SUM(E1589:H1589)</f>
        <v>63665.01</v>
      </c>
      <c r="J1589" s="669">
        <f>I1589*C1589</f>
        <v>63665.01</v>
      </c>
      <c r="K1589" s="670"/>
    </row>
    <row r="1590" spans="1:11" s="321" customFormat="1" ht="15" x14ac:dyDescent="0.2">
      <c r="A1590" s="319"/>
      <c r="B1590" s="320"/>
      <c r="C1590" s="827"/>
      <c r="D1590" s="724"/>
      <c r="E1590" s="725"/>
      <c r="F1590" s="725"/>
      <c r="G1590" s="725"/>
      <c r="H1590" s="725"/>
      <c r="I1590" s="726"/>
      <c r="J1590" s="727"/>
      <c r="K1590" s="704"/>
    </row>
    <row r="1591" spans="1:11" s="321" customFormat="1" ht="15" x14ac:dyDescent="0.25">
      <c r="A1591" s="323"/>
      <c r="B1591" s="344" t="s">
        <v>2849</v>
      </c>
      <c r="C1591" s="828"/>
      <c r="D1591" s="728"/>
      <c r="E1591" s="729"/>
      <c r="F1591" s="729"/>
      <c r="G1591" s="729"/>
      <c r="H1591" s="729"/>
      <c r="I1591" s="730"/>
      <c r="J1591" s="712"/>
      <c r="K1591" s="704"/>
    </row>
    <row r="1592" spans="1:11" s="321" customFormat="1" ht="15" x14ac:dyDescent="0.25">
      <c r="A1592" s="323"/>
      <c r="B1592" s="336"/>
      <c r="C1592" s="828"/>
      <c r="D1592" s="728"/>
      <c r="E1592" s="729"/>
      <c r="F1592" s="729"/>
      <c r="G1592" s="729"/>
      <c r="H1592" s="729"/>
      <c r="I1592" s="730"/>
      <c r="J1592" s="712"/>
      <c r="K1592" s="704"/>
    </row>
    <row r="1593" spans="1:11" s="321" customFormat="1" ht="15" x14ac:dyDescent="0.25">
      <c r="A1593" s="323"/>
      <c r="B1593" s="81" t="s">
        <v>2850</v>
      </c>
      <c r="C1593" s="828"/>
      <c r="D1593" s="728"/>
      <c r="E1593" s="729"/>
      <c r="F1593" s="729"/>
      <c r="G1593" s="729"/>
      <c r="H1593" s="729"/>
      <c r="I1593" s="730"/>
      <c r="J1593" s="712"/>
      <c r="K1593" s="704"/>
    </row>
    <row r="1594" spans="1:11" s="321" customFormat="1" ht="15" x14ac:dyDescent="0.25">
      <c r="A1594" s="323"/>
      <c r="B1594" s="336"/>
      <c r="C1594" s="828"/>
      <c r="D1594" s="728"/>
      <c r="E1594" s="729"/>
      <c r="F1594" s="729"/>
      <c r="G1594" s="729"/>
      <c r="H1594" s="729"/>
      <c r="I1594" s="730"/>
      <c r="J1594" s="712"/>
      <c r="K1594" s="704"/>
    </row>
    <row r="1595" spans="1:11" s="321" customFormat="1" ht="45" customHeight="1" x14ac:dyDescent="0.25">
      <c r="A1595" s="323"/>
      <c r="B1595" s="62" t="s">
        <v>3851</v>
      </c>
      <c r="C1595" s="828"/>
      <c r="D1595" s="728"/>
      <c r="E1595" s="729"/>
      <c r="F1595" s="729"/>
      <c r="G1595" s="729"/>
      <c r="H1595" s="729"/>
      <c r="I1595" s="730"/>
      <c r="J1595" s="712"/>
      <c r="K1595" s="704"/>
    </row>
    <row r="1596" spans="1:11" s="321" customFormat="1" ht="15" x14ac:dyDescent="0.25">
      <c r="A1596" s="323"/>
      <c r="B1596" s="336"/>
      <c r="C1596" s="828"/>
      <c r="D1596" s="728"/>
      <c r="E1596" s="729"/>
      <c r="F1596" s="729"/>
      <c r="G1596" s="729"/>
      <c r="H1596" s="729"/>
      <c r="I1596" s="730"/>
      <c r="J1596" s="712"/>
      <c r="K1596" s="704"/>
    </row>
    <row r="1597" spans="1:11" s="321" customFormat="1" x14ac:dyDescent="0.2">
      <c r="A1597" s="319" t="str">
        <f>IF(D1597&gt;0,IF(INDEX(A1585:A1596,MATCH(REPT("z",255),A1585:A1596))="H","J",IF(INDEX(A1585:A1596,MATCH(REPT("z",255),A1585:A1596))="N","P",CHAR(CODE(INDEX(A1585:A1596,MATCH(REPT("z",255),A1585:A1596)))+1))),)</f>
        <v>C</v>
      </c>
      <c r="B1597" s="322" t="s">
        <v>2851</v>
      </c>
      <c r="C1597" s="827">
        <v>14421</v>
      </c>
      <c r="D1597" s="724" t="s">
        <v>98</v>
      </c>
      <c r="E1597" s="667">
        <v>36.51</v>
      </c>
      <c r="F1597" s="667">
        <v>0</v>
      </c>
      <c r="G1597" s="667">
        <v>3.78</v>
      </c>
      <c r="H1597" s="667">
        <v>0</v>
      </c>
      <c r="I1597" s="668">
        <f>SUM(E1597:H1597)</f>
        <v>40.29</v>
      </c>
      <c r="J1597" s="669">
        <f>I1597*C1597</f>
        <v>581022.09</v>
      </c>
      <c r="K1597" s="670"/>
    </row>
    <row r="1598" spans="1:11" s="321" customFormat="1" ht="15" x14ac:dyDescent="0.25">
      <c r="A1598" s="319"/>
      <c r="B1598" s="322"/>
      <c r="C1598" s="827"/>
      <c r="D1598" s="724"/>
      <c r="E1598" s="725"/>
      <c r="F1598" s="725"/>
      <c r="G1598" s="725"/>
      <c r="H1598" s="725"/>
      <c r="I1598" s="730"/>
      <c r="J1598" s="712"/>
      <c r="K1598" s="704"/>
    </row>
    <row r="1599" spans="1:11" s="321" customFormat="1" x14ac:dyDescent="0.2">
      <c r="A1599" s="319" t="str">
        <f>IF(D1599&gt;0,IF(INDEX(A1587:A1598,MATCH(REPT("z",255),A1587:A1598))="H","J",IF(INDEX(A1587:A1598,MATCH(REPT("z",255),A1587:A1598))="N","P",CHAR(CODE(INDEX(A1587:A1598,MATCH(REPT("z",255),A1587:A1598)))+1))),)</f>
        <v>D</v>
      </c>
      <c r="B1599" s="322" t="s">
        <v>2852</v>
      </c>
      <c r="C1599" s="827">
        <v>1566</v>
      </c>
      <c r="D1599" s="724" t="s">
        <v>98</v>
      </c>
      <c r="E1599" s="667">
        <v>17.8</v>
      </c>
      <c r="F1599" s="667">
        <v>0.06</v>
      </c>
      <c r="G1599" s="667">
        <v>3.35</v>
      </c>
      <c r="H1599" s="667">
        <v>0</v>
      </c>
      <c r="I1599" s="668">
        <f>SUM(E1599:H1599)</f>
        <v>21.21</v>
      </c>
      <c r="J1599" s="669">
        <f>I1599*C1599</f>
        <v>33214.86</v>
      </c>
      <c r="K1599" s="670"/>
    </row>
    <row r="1600" spans="1:11" s="321" customFormat="1" ht="15" x14ac:dyDescent="0.2">
      <c r="A1600" s="319"/>
      <c r="B1600" s="320"/>
      <c r="C1600" s="827"/>
      <c r="D1600" s="724"/>
      <c r="E1600" s="725"/>
      <c r="F1600" s="725"/>
      <c r="G1600" s="725"/>
      <c r="H1600" s="725"/>
      <c r="I1600" s="726"/>
      <c r="J1600" s="727"/>
      <c r="K1600" s="704"/>
    </row>
    <row r="1601" spans="1:11" s="321" customFormat="1" x14ac:dyDescent="0.2">
      <c r="A1601" s="319" t="str">
        <f>IF(D1601&gt;0,IF(INDEX(A1589:A1600,MATCH(REPT("z",255),A1589:A1600))="H","J",IF(INDEX(A1589:A1600,MATCH(REPT("z",255),A1589:A1600))="N","P",CHAR(CODE(INDEX(A1589:A1600,MATCH(REPT("z",255),A1589:A1600)))+1))),)</f>
        <v>E</v>
      </c>
      <c r="B1601" s="322" t="s">
        <v>2853</v>
      </c>
      <c r="C1601" s="827">
        <v>788</v>
      </c>
      <c r="D1601" s="724" t="s">
        <v>98</v>
      </c>
      <c r="E1601" s="667">
        <v>17.8</v>
      </c>
      <c r="F1601" s="667">
        <v>0.06</v>
      </c>
      <c r="G1601" s="667">
        <v>3.35</v>
      </c>
      <c r="H1601" s="667">
        <v>0</v>
      </c>
      <c r="I1601" s="668">
        <f>SUM(E1601:H1601)</f>
        <v>21.21</v>
      </c>
      <c r="J1601" s="669">
        <f>I1601*C1601</f>
        <v>16713.48</v>
      </c>
      <c r="K1601" s="670"/>
    </row>
    <row r="1602" spans="1:11" s="321" customFormat="1" ht="15" x14ac:dyDescent="0.25">
      <c r="A1602" s="319"/>
      <c r="B1602" s="322"/>
      <c r="C1602" s="827"/>
      <c r="D1602" s="724"/>
      <c r="E1602" s="725"/>
      <c r="F1602" s="725"/>
      <c r="G1602" s="725"/>
      <c r="H1602" s="725"/>
      <c r="I1602" s="730"/>
      <c r="J1602" s="712"/>
      <c r="K1602" s="704"/>
    </row>
    <row r="1603" spans="1:11" s="321" customFormat="1" x14ac:dyDescent="0.2">
      <c r="A1603" s="319" t="str">
        <f>IF(D1603&gt;0,IF(INDEX(A1591:A1602,MATCH(REPT("z",255),A1591:A1602))="H","J",IF(INDEX(A1591:A1602,MATCH(REPT("z",255),A1591:A1602))="N","P",CHAR(CODE(INDEX(A1591:A1602,MATCH(REPT("z",255),A1591:A1602)))+1))),)</f>
        <v>F</v>
      </c>
      <c r="B1603" s="322" t="s">
        <v>2854</v>
      </c>
      <c r="C1603" s="827">
        <v>90</v>
      </c>
      <c r="D1603" s="724" t="s">
        <v>199</v>
      </c>
      <c r="E1603" s="667">
        <v>13.58</v>
      </c>
      <c r="F1603" s="667">
        <v>0</v>
      </c>
      <c r="G1603" s="667">
        <v>0.84</v>
      </c>
      <c r="H1603" s="667">
        <v>0</v>
      </c>
      <c r="I1603" s="668">
        <f>SUM(E1603:H1603)</f>
        <v>14.42</v>
      </c>
      <c r="J1603" s="669">
        <f>I1603*C1603</f>
        <v>1297.8</v>
      </c>
      <c r="K1603" s="670"/>
    </row>
    <row r="1604" spans="1:11" s="321" customFormat="1" ht="15" x14ac:dyDescent="0.25">
      <c r="A1604" s="319"/>
      <c r="B1604" s="322"/>
      <c r="C1604" s="827"/>
      <c r="D1604" s="724"/>
      <c r="E1604" s="725"/>
      <c r="F1604" s="725"/>
      <c r="G1604" s="725"/>
      <c r="H1604" s="725"/>
      <c r="I1604" s="730"/>
      <c r="J1604" s="712"/>
      <c r="K1604" s="704"/>
    </row>
    <row r="1605" spans="1:11" s="321" customFormat="1" x14ac:dyDescent="0.2">
      <c r="A1605" s="319" t="str">
        <f>IF(D1605&gt;0,IF(INDEX(A1593:A1604,MATCH(REPT("z",255),A1593:A1604))="H","J",IF(INDEX(A1593:A1604,MATCH(REPT("z",255),A1593:A1604))="N","P",CHAR(CODE(INDEX(A1593:A1604,MATCH(REPT("z",255),A1593:A1604)))+1))),)</f>
        <v>G</v>
      </c>
      <c r="B1605" s="322" t="s">
        <v>2855</v>
      </c>
      <c r="C1605" s="827">
        <v>90</v>
      </c>
      <c r="D1605" s="724" t="s">
        <v>199</v>
      </c>
      <c r="E1605" s="667">
        <v>52.49</v>
      </c>
      <c r="F1605" s="667">
        <v>0</v>
      </c>
      <c r="G1605" s="667">
        <v>29.37</v>
      </c>
      <c r="H1605" s="667">
        <v>0</v>
      </c>
      <c r="I1605" s="668">
        <f>SUM(E1605:H1605)</f>
        <v>81.86</v>
      </c>
      <c r="J1605" s="669">
        <f>I1605*C1605</f>
        <v>7367.4</v>
      </c>
      <c r="K1605" s="670"/>
    </row>
    <row r="1606" spans="1:11" s="321" customFormat="1" ht="15" x14ac:dyDescent="0.2">
      <c r="A1606" s="319"/>
      <c r="B1606" s="320"/>
      <c r="C1606" s="827"/>
      <c r="D1606" s="724"/>
      <c r="E1606" s="725"/>
      <c r="F1606" s="725"/>
      <c r="G1606" s="725"/>
      <c r="H1606" s="725"/>
      <c r="I1606" s="726"/>
      <c r="J1606" s="727"/>
      <c r="K1606" s="704"/>
    </row>
    <row r="1607" spans="1:11" s="321" customFormat="1" x14ac:dyDescent="0.2">
      <c r="A1607" s="319" t="str">
        <f>IF(D1607&gt;0,IF(INDEX(A1595:A1606,MATCH(REPT("z",255),A1595:A1606))="H","J",IF(INDEX(A1595:A1606,MATCH(REPT("z",255),A1595:A1606))="N","P",CHAR(CODE(INDEX(A1595:A1606,MATCH(REPT("z",255),A1595:A1606)))+1))),)</f>
        <v>H</v>
      </c>
      <c r="B1607" s="322" t="s">
        <v>2856</v>
      </c>
      <c r="C1607" s="827">
        <v>90</v>
      </c>
      <c r="D1607" s="724" t="s">
        <v>199</v>
      </c>
      <c r="E1607" s="667">
        <v>70.63</v>
      </c>
      <c r="F1607" s="667">
        <v>0</v>
      </c>
      <c r="G1607" s="667">
        <v>37.78</v>
      </c>
      <c r="H1607" s="667">
        <v>0</v>
      </c>
      <c r="I1607" s="668">
        <f>SUM(E1607:H1607)</f>
        <v>108.41</v>
      </c>
      <c r="J1607" s="669">
        <f>I1607*C1607</f>
        <v>9756.9</v>
      </c>
      <c r="K1607" s="670"/>
    </row>
    <row r="1608" spans="1:11" s="321" customFormat="1" ht="15" x14ac:dyDescent="0.25">
      <c r="A1608" s="319"/>
      <c r="B1608" s="322"/>
      <c r="C1608" s="827"/>
      <c r="D1608" s="724"/>
      <c r="E1608" s="725"/>
      <c r="F1608" s="725"/>
      <c r="G1608" s="725"/>
      <c r="H1608" s="725"/>
      <c r="I1608" s="730"/>
      <c r="J1608" s="712"/>
      <c r="K1608" s="704"/>
    </row>
    <row r="1609" spans="1:11" s="321" customFormat="1" x14ac:dyDescent="0.2">
      <c r="A1609" s="319" t="str">
        <f>IF(D1609&gt;0,IF(INDEX(A1597:A1608,MATCH(REPT("z",255),A1597:A1608))="H","J",IF(INDEX(A1597:A1608,MATCH(REPT("z",255),A1597:A1608))="N","P",CHAR(CODE(INDEX(A1597:A1608,MATCH(REPT("z",255),A1597:A1608)))+1))),)</f>
        <v>J</v>
      </c>
      <c r="B1609" s="322" t="s">
        <v>2381</v>
      </c>
      <c r="C1609" s="827">
        <v>90</v>
      </c>
      <c r="D1609" s="724" t="s">
        <v>199</v>
      </c>
      <c r="E1609" s="667">
        <v>74.22</v>
      </c>
      <c r="F1609" s="667">
        <v>0</v>
      </c>
      <c r="G1609" s="667">
        <v>29.37</v>
      </c>
      <c r="H1609" s="667">
        <v>0</v>
      </c>
      <c r="I1609" s="668">
        <f>SUM(E1609:H1609)</f>
        <v>103.59</v>
      </c>
      <c r="J1609" s="669">
        <f>I1609*C1609</f>
        <v>9323.1</v>
      </c>
      <c r="K1609" s="670"/>
    </row>
    <row r="1610" spans="1:11" s="321" customFormat="1" ht="15" x14ac:dyDescent="0.25">
      <c r="A1610" s="319"/>
      <c r="B1610" s="322"/>
      <c r="C1610" s="827"/>
      <c r="D1610" s="724"/>
      <c r="E1610" s="725"/>
      <c r="F1610" s="725"/>
      <c r="G1610" s="725"/>
      <c r="H1610" s="725"/>
      <c r="I1610" s="730"/>
      <c r="J1610" s="712"/>
      <c r="K1610" s="704"/>
    </row>
    <row r="1611" spans="1:11" s="321" customFormat="1" ht="15" x14ac:dyDescent="0.25">
      <c r="A1611" s="319"/>
      <c r="B1611" s="322"/>
      <c r="C1611" s="827"/>
      <c r="D1611" s="724"/>
      <c r="E1611" s="725"/>
      <c r="F1611" s="725"/>
      <c r="G1611" s="725"/>
      <c r="H1611" s="725"/>
      <c r="I1611" s="730"/>
      <c r="J1611" s="712"/>
      <c r="K1611" s="704"/>
    </row>
    <row r="1612" spans="1:11" s="321" customFormat="1" ht="15" x14ac:dyDescent="0.25">
      <c r="A1612" s="319"/>
      <c r="B1612" s="322"/>
      <c r="C1612" s="827"/>
      <c r="D1612" s="724"/>
      <c r="E1612" s="725"/>
      <c r="F1612" s="725"/>
      <c r="G1612" s="725"/>
      <c r="H1612" s="725"/>
      <c r="I1612" s="730"/>
      <c r="J1612" s="712"/>
      <c r="K1612" s="704"/>
    </row>
    <row r="1613" spans="1:11" s="321" customFormat="1" ht="15" hidden="1" x14ac:dyDescent="0.25">
      <c r="A1613" s="319"/>
      <c r="B1613" s="322"/>
      <c r="C1613" s="827"/>
      <c r="D1613" s="724"/>
      <c r="E1613" s="725"/>
      <c r="F1613" s="725"/>
      <c r="G1613" s="725"/>
      <c r="H1613" s="725"/>
      <c r="I1613" s="730"/>
      <c r="J1613" s="712"/>
      <c r="K1613" s="704"/>
    </row>
    <row r="1614" spans="1:11" s="321" customFormat="1" ht="27.75" customHeight="1" x14ac:dyDescent="0.25">
      <c r="A1614" s="319"/>
      <c r="B1614" s="322"/>
      <c r="C1614" s="827"/>
      <c r="D1614" s="724"/>
      <c r="E1614" s="725"/>
      <c r="F1614" s="725"/>
      <c r="G1614" s="725"/>
      <c r="H1614" s="725"/>
      <c r="I1614" s="730"/>
      <c r="J1614" s="712"/>
      <c r="K1614" s="704"/>
    </row>
    <row r="1615" spans="1:11" s="325" customFormat="1" ht="15.75" thickBot="1" x14ac:dyDescent="0.3">
      <c r="A1615" s="324"/>
      <c r="B1615" s="80" t="s">
        <v>111</v>
      </c>
      <c r="C1615" s="824"/>
      <c r="D1615" s="732"/>
      <c r="E1615" s="733"/>
      <c r="F1615" s="733"/>
      <c r="G1615" s="733"/>
      <c r="H1615" s="733"/>
      <c r="I1615" s="699"/>
      <c r="J1615" s="734">
        <f>SUM(J1584:J1614)</f>
        <v>955196.76</v>
      </c>
      <c r="K1615" s="735">
        <v>44</v>
      </c>
    </row>
    <row r="1616" spans="1:11" s="321" customFormat="1" ht="15.75" thickTop="1" x14ac:dyDescent="0.25">
      <c r="A1616" s="319"/>
      <c r="B1616" s="336"/>
      <c r="C1616" s="828"/>
      <c r="D1616" s="728"/>
      <c r="E1616" s="729"/>
      <c r="F1616" s="729"/>
      <c r="G1616" s="729"/>
      <c r="H1616" s="729"/>
      <c r="I1616" s="730"/>
      <c r="J1616" s="712"/>
      <c r="K1616" s="704"/>
    </row>
    <row r="1617" spans="1:11" s="321" customFormat="1" ht="18" customHeight="1" x14ac:dyDescent="0.25">
      <c r="A1617" s="323"/>
      <c r="B1617" s="320" t="s">
        <v>2849</v>
      </c>
      <c r="C1617" s="828"/>
      <c r="D1617" s="728"/>
      <c r="E1617" s="729"/>
      <c r="F1617" s="729"/>
      <c r="G1617" s="729"/>
      <c r="H1617" s="729"/>
      <c r="I1617" s="730"/>
      <c r="J1617" s="712"/>
      <c r="K1617" s="704"/>
    </row>
    <row r="1618" spans="1:11" s="321" customFormat="1" ht="15" x14ac:dyDescent="0.25">
      <c r="A1618" s="323"/>
      <c r="B1618" s="336"/>
      <c r="C1618" s="828"/>
      <c r="D1618" s="728"/>
      <c r="E1618" s="729"/>
      <c r="F1618" s="729"/>
      <c r="G1618" s="729"/>
      <c r="H1618" s="729"/>
      <c r="I1618" s="730"/>
      <c r="J1618" s="712"/>
      <c r="K1618" s="704"/>
    </row>
    <row r="1619" spans="1:11" s="321" customFormat="1" ht="15" x14ac:dyDescent="0.25">
      <c r="A1619" s="323"/>
      <c r="B1619" s="81" t="s">
        <v>2850</v>
      </c>
      <c r="C1619" s="828"/>
      <c r="D1619" s="728"/>
      <c r="E1619" s="729"/>
      <c r="F1619" s="729"/>
      <c r="G1619" s="729"/>
      <c r="H1619" s="729"/>
      <c r="I1619" s="730"/>
      <c r="J1619" s="712"/>
      <c r="K1619" s="704"/>
    </row>
    <row r="1620" spans="1:11" s="321" customFormat="1" ht="15" x14ac:dyDescent="0.25">
      <c r="A1620" s="319"/>
      <c r="B1620" s="336"/>
      <c r="C1620" s="828"/>
      <c r="D1620" s="728"/>
      <c r="E1620" s="729"/>
      <c r="F1620" s="729"/>
      <c r="G1620" s="729"/>
      <c r="H1620" s="729"/>
      <c r="I1620" s="730"/>
      <c r="J1620" s="712"/>
      <c r="K1620" s="704"/>
    </row>
    <row r="1621" spans="1:11" s="321" customFormat="1" ht="42.75" x14ac:dyDescent="0.25">
      <c r="A1621" s="319"/>
      <c r="B1621" s="81" t="s">
        <v>3852</v>
      </c>
      <c r="C1621" s="828"/>
      <c r="D1621" s="728"/>
      <c r="E1621" s="729"/>
      <c r="F1621" s="729"/>
      <c r="G1621" s="729"/>
      <c r="H1621" s="729"/>
      <c r="I1621" s="730"/>
      <c r="J1621" s="712"/>
      <c r="K1621" s="704"/>
    </row>
    <row r="1622" spans="1:11" s="321" customFormat="1" ht="15" x14ac:dyDescent="0.25">
      <c r="A1622" s="319"/>
      <c r="B1622" s="336"/>
      <c r="C1622" s="828"/>
      <c r="D1622" s="728"/>
      <c r="E1622" s="729"/>
      <c r="F1622" s="729"/>
      <c r="G1622" s="729"/>
      <c r="H1622" s="729"/>
      <c r="I1622" s="730"/>
      <c r="J1622" s="712"/>
      <c r="K1622" s="704"/>
    </row>
    <row r="1623" spans="1:11" s="321" customFormat="1" x14ac:dyDescent="0.2">
      <c r="A1623" s="319" t="s">
        <v>77</v>
      </c>
      <c r="B1623" s="322" t="s">
        <v>2857</v>
      </c>
      <c r="C1623" s="827">
        <v>230</v>
      </c>
      <c r="D1623" s="724" t="s">
        <v>199</v>
      </c>
      <c r="E1623" s="667">
        <v>35.840000000000003</v>
      </c>
      <c r="F1623" s="667">
        <v>0</v>
      </c>
      <c r="G1623" s="667">
        <v>25.18</v>
      </c>
      <c r="H1623" s="667">
        <v>0</v>
      </c>
      <c r="I1623" s="668">
        <f>SUM(E1623:H1623)</f>
        <v>61.02</v>
      </c>
      <c r="J1623" s="669">
        <f>I1623*C1623</f>
        <v>14034.6</v>
      </c>
      <c r="K1623" s="670"/>
    </row>
    <row r="1624" spans="1:11" s="321" customFormat="1" ht="15" x14ac:dyDescent="0.25">
      <c r="A1624" s="319"/>
      <c r="B1624" s="336"/>
      <c r="C1624" s="828"/>
      <c r="D1624" s="728"/>
      <c r="E1624" s="729"/>
      <c r="F1624" s="729"/>
      <c r="G1624" s="729"/>
      <c r="H1624" s="729"/>
      <c r="I1624" s="730"/>
      <c r="J1624" s="712"/>
      <c r="K1624" s="704"/>
    </row>
    <row r="1625" spans="1:11" s="321" customFormat="1" x14ac:dyDescent="0.2">
      <c r="A1625" s="319" t="str">
        <f>IF(D1625&gt;0,IF(INDEX(A1609:A1624,MATCH(REPT("z",255),A1609:A1624))="H","J",IF(INDEX(A1609:A1624,MATCH(REPT("z",255),A1609:A1624))="N","P",CHAR(CODE(INDEX(A1609:A1624,MATCH(REPT("z",255),A1609:A1624)))+1))),)</f>
        <v>B</v>
      </c>
      <c r="B1625" s="322" t="s">
        <v>2858</v>
      </c>
      <c r="C1625" s="827">
        <v>1326</v>
      </c>
      <c r="D1625" s="724" t="s">
        <v>98</v>
      </c>
      <c r="E1625" s="667">
        <v>40.47</v>
      </c>
      <c r="F1625" s="667">
        <v>0</v>
      </c>
      <c r="G1625" s="667">
        <v>37.78</v>
      </c>
      <c r="H1625" s="667">
        <v>0</v>
      </c>
      <c r="I1625" s="668">
        <f>SUM(E1625:H1625)</f>
        <v>78.25</v>
      </c>
      <c r="J1625" s="669">
        <f>I1625*C1625</f>
        <v>103759.5</v>
      </c>
      <c r="K1625" s="670"/>
    </row>
    <row r="1626" spans="1:11" s="321" customFormat="1" ht="15" x14ac:dyDescent="0.25">
      <c r="A1626" s="319"/>
      <c r="B1626" s="336"/>
      <c r="C1626" s="828"/>
      <c r="D1626" s="728"/>
      <c r="E1626" s="729"/>
      <c r="F1626" s="729"/>
      <c r="G1626" s="729"/>
      <c r="H1626" s="729"/>
      <c r="I1626" s="730"/>
      <c r="J1626" s="712"/>
      <c r="K1626" s="704"/>
    </row>
    <row r="1627" spans="1:11" s="321" customFormat="1" x14ac:dyDescent="0.2">
      <c r="A1627" s="319" t="str">
        <f>IF(D1627&gt;0,IF(INDEX(A1615:A1626,MATCH(REPT("z",255),A1615:A1626))="H","J",IF(INDEX(A1615:A1626,MATCH(REPT("z",255),A1615:A1626))="N","P",CHAR(CODE(INDEX(A1615:A1626,MATCH(REPT("z",255),A1615:A1626)))+1))),)</f>
        <v>C</v>
      </c>
      <c r="B1627" s="322" t="s">
        <v>2859</v>
      </c>
      <c r="C1627" s="827">
        <v>1987</v>
      </c>
      <c r="D1627" s="724" t="s">
        <v>98</v>
      </c>
      <c r="E1627" s="667">
        <v>11.74</v>
      </c>
      <c r="F1627" s="667">
        <v>0</v>
      </c>
      <c r="G1627" s="667">
        <v>0.84</v>
      </c>
      <c r="H1627" s="667">
        <v>0</v>
      </c>
      <c r="I1627" s="668">
        <f>SUM(E1627:H1627)</f>
        <v>12.58</v>
      </c>
      <c r="J1627" s="669">
        <f>I1627*C1627</f>
        <v>24996.46</v>
      </c>
      <c r="K1627" s="670"/>
    </row>
    <row r="1628" spans="1:11" s="321" customFormat="1" ht="15" x14ac:dyDescent="0.25">
      <c r="A1628" s="323"/>
      <c r="B1628" s="336"/>
      <c r="C1628" s="828"/>
      <c r="D1628" s="728"/>
      <c r="E1628" s="729"/>
      <c r="F1628" s="729"/>
      <c r="G1628" s="729"/>
      <c r="H1628" s="729"/>
      <c r="I1628" s="730"/>
      <c r="J1628" s="712"/>
      <c r="K1628" s="704"/>
    </row>
    <row r="1629" spans="1:11" s="321" customFormat="1" ht="15" x14ac:dyDescent="0.25">
      <c r="A1629" s="323"/>
      <c r="B1629" s="320" t="s">
        <v>2860</v>
      </c>
      <c r="C1629" s="828"/>
      <c r="D1629" s="728"/>
      <c r="E1629" s="729"/>
      <c r="F1629" s="729"/>
      <c r="G1629" s="729"/>
      <c r="H1629" s="729"/>
      <c r="I1629" s="730"/>
      <c r="J1629" s="712"/>
      <c r="K1629" s="704"/>
    </row>
    <row r="1630" spans="1:11" s="321" customFormat="1" ht="15" x14ac:dyDescent="0.25">
      <c r="A1630" s="323"/>
      <c r="B1630" s="320"/>
      <c r="C1630" s="828"/>
      <c r="D1630" s="728"/>
      <c r="E1630" s="729"/>
      <c r="F1630" s="729"/>
      <c r="G1630" s="729"/>
      <c r="H1630" s="729"/>
      <c r="I1630" s="730"/>
      <c r="J1630" s="712"/>
      <c r="K1630" s="704"/>
    </row>
    <row r="1631" spans="1:11" s="321" customFormat="1" ht="14.25" customHeight="1" x14ac:dyDescent="0.2">
      <c r="A1631" s="319"/>
      <c r="B1631" s="81" t="s">
        <v>3853</v>
      </c>
      <c r="C1631" s="827"/>
      <c r="D1631" s="724"/>
      <c r="E1631" s="725"/>
      <c r="F1631" s="725"/>
      <c r="G1631" s="725"/>
      <c r="H1631" s="725"/>
      <c r="I1631" s="726"/>
      <c r="J1631" s="727"/>
      <c r="K1631" s="704"/>
    </row>
    <row r="1632" spans="1:11" s="321" customFormat="1" x14ac:dyDescent="0.2">
      <c r="A1632" s="319"/>
      <c r="B1632" s="81"/>
      <c r="C1632" s="827"/>
      <c r="D1632" s="724"/>
      <c r="E1632" s="725"/>
      <c r="F1632" s="725"/>
      <c r="G1632" s="725"/>
      <c r="H1632" s="725"/>
      <c r="I1632" s="726"/>
      <c r="J1632" s="727"/>
      <c r="K1632" s="704"/>
    </row>
    <row r="1633" spans="1:11" s="321" customFormat="1" x14ac:dyDescent="0.2">
      <c r="A1633" s="319" t="str">
        <f>IF(D1633&gt;0,IF(INDEX(A1621:A1632,MATCH(REPT("z",255),A1621:A1632))="H","J",IF(INDEX(A1621:A1632,MATCH(REPT("z",255),A1621:A1632))="N","P",CHAR(CODE(INDEX(A1621:A1632,MATCH(REPT("z",255),A1621:A1632)))+1))),)</f>
        <v>D</v>
      </c>
      <c r="B1633" s="322" t="s">
        <v>2861</v>
      </c>
      <c r="C1633" s="827">
        <v>1557</v>
      </c>
      <c r="D1633" s="724" t="s">
        <v>199</v>
      </c>
      <c r="E1633" s="667">
        <v>366.61</v>
      </c>
      <c r="F1633" s="667">
        <v>4.1500000000000004</v>
      </c>
      <c r="G1633" s="667">
        <v>60.43</v>
      </c>
      <c r="H1633" s="667">
        <v>0</v>
      </c>
      <c r="I1633" s="668">
        <f>SUM(E1633:H1633)</f>
        <v>431.19</v>
      </c>
      <c r="J1633" s="669">
        <f>I1633*C1633</f>
        <v>671362.83</v>
      </c>
      <c r="K1633" s="670"/>
    </row>
    <row r="1634" spans="1:11" s="321" customFormat="1" x14ac:dyDescent="0.2">
      <c r="A1634" s="319"/>
      <c r="B1634" s="322"/>
      <c r="C1634" s="827"/>
      <c r="D1634" s="724"/>
      <c r="E1634" s="725"/>
      <c r="F1634" s="725"/>
      <c r="G1634" s="725"/>
      <c r="H1634" s="725"/>
      <c r="I1634" s="726"/>
      <c r="J1634" s="727"/>
      <c r="K1634" s="704"/>
    </row>
    <row r="1635" spans="1:11" s="321" customFormat="1" x14ac:dyDescent="0.2">
      <c r="A1635" s="319" t="str">
        <f>IF(D1635&gt;0,IF(INDEX(A1623:A1634,MATCH(REPT("z",255),A1623:A1634))="H","J",IF(INDEX(A1623:A1634,MATCH(REPT("z",255),A1623:A1634))="N","P",CHAR(CODE(INDEX(A1623:A1634,MATCH(REPT("z",255),A1623:A1634)))+1))),)</f>
        <v>E</v>
      </c>
      <c r="B1635" s="322" t="s">
        <v>2862</v>
      </c>
      <c r="C1635" s="827">
        <v>18</v>
      </c>
      <c r="D1635" s="724" t="s">
        <v>199</v>
      </c>
      <c r="E1635" s="667">
        <v>617.34</v>
      </c>
      <c r="F1635" s="667">
        <v>4.1500000000000004</v>
      </c>
      <c r="G1635" s="667">
        <v>60.43</v>
      </c>
      <c r="H1635" s="667">
        <v>0</v>
      </c>
      <c r="I1635" s="668">
        <f>SUM(E1635:H1635)</f>
        <v>681.92</v>
      </c>
      <c r="J1635" s="669">
        <f>I1635*C1635</f>
        <v>12274.56</v>
      </c>
      <c r="K1635" s="670"/>
    </row>
    <row r="1636" spans="1:11" s="321" customFormat="1" x14ac:dyDescent="0.2">
      <c r="A1636" s="319"/>
      <c r="B1636" s="322"/>
      <c r="C1636" s="827"/>
      <c r="D1636" s="724"/>
      <c r="E1636" s="725"/>
      <c r="F1636" s="725"/>
      <c r="G1636" s="725"/>
      <c r="H1636" s="725"/>
      <c r="I1636" s="726"/>
      <c r="J1636" s="727"/>
      <c r="K1636" s="704"/>
    </row>
    <row r="1637" spans="1:11" s="321" customFormat="1" x14ac:dyDescent="0.2">
      <c r="A1637" s="319" t="str">
        <f>IF(D1637&gt;0,IF(INDEX(A1625:A1636,MATCH(REPT("z",255),A1625:A1636))="H","J",IF(INDEX(A1625:A1636,MATCH(REPT("z",255),A1625:A1636))="N","P",CHAR(CODE(INDEX(A1625:A1636,MATCH(REPT("z",255),A1625:A1636)))+1))),)</f>
        <v>F</v>
      </c>
      <c r="B1637" s="322" t="s">
        <v>2863</v>
      </c>
      <c r="C1637" s="827">
        <v>1182</v>
      </c>
      <c r="D1637" s="724" t="s">
        <v>199</v>
      </c>
      <c r="E1637" s="667">
        <v>1726.43</v>
      </c>
      <c r="F1637" s="667">
        <v>5.34</v>
      </c>
      <c r="G1637" s="667">
        <v>60.43</v>
      </c>
      <c r="H1637" s="667">
        <v>0</v>
      </c>
      <c r="I1637" s="668">
        <f>SUM(E1637:H1637)</f>
        <v>1792.2</v>
      </c>
      <c r="J1637" s="669">
        <f>I1637*C1637</f>
        <v>2118380.4</v>
      </c>
      <c r="K1637" s="670"/>
    </row>
    <row r="1638" spans="1:11" s="321" customFormat="1" x14ac:dyDescent="0.2">
      <c r="A1638" s="319"/>
      <c r="B1638" s="322"/>
      <c r="C1638" s="827"/>
      <c r="D1638" s="724"/>
      <c r="E1638" s="725"/>
      <c r="F1638" s="725"/>
      <c r="G1638" s="725"/>
      <c r="H1638" s="725"/>
      <c r="I1638" s="726"/>
      <c r="J1638" s="727"/>
      <c r="K1638" s="704"/>
    </row>
    <row r="1639" spans="1:11" s="321" customFormat="1" x14ac:dyDescent="0.2">
      <c r="A1639" s="319" t="str">
        <f>IF(D1639&gt;0,IF(INDEX(A1627:A1638,MATCH(REPT("z",255),A1627:A1638))="H","J",IF(INDEX(A1627:A1638,MATCH(REPT("z",255),A1627:A1638))="N","P",CHAR(CODE(INDEX(A1627:A1638,MATCH(REPT("z",255),A1627:A1638)))+1))),)</f>
        <v>G</v>
      </c>
      <c r="B1639" s="322" t="s">
        <v>2864</v>
      </c>
      <c r="C1639" s="827">
        <v>2117</v>
      </c>
      <c r="D1639" s="724" t="s">
        <v>199</v>
      </c>
      <c r="E1639" s="667">
        <v>623.44000000000005</v>
      </c>
      <c r="F1639" s="667">
        <v>5.34</v>
      </c>
      <c r="G1639" s="667">
        <v>60.43</v>
      </c>
      <c r="H1639" s="667">
        <v>0</v>
      </c>
      <c r="I1639" s="668">
        <f>SUM(E1639:H1639)</f>
        <v>689.21</v>
      </c>
      <c r="J1639" s="669">
        <f>I1639*C1639</f>
        <v>1459057.57</v>
      </c>
      <c r="K1639" s="670"/>
    </row>
    <row r="1640" spans="1:11" s="321" customFormat="1" x14ac:dyDescent="0.2">
      <c r="A1640" s="319"/>
      <c r="B1640" s="322"/>
      <c r="C1640" s="827"/>
      <c r="D1640" s="724"/>
      <c r="E1640" s="725"/>
      <c r="F1640" s="725"/>
      <c r="G1640" s="725"/>
      <c r="H1640" s="725"/>
      <c r="I1640" s="726"/>
      <c r="J1640" s="727"/>
      <c r="K1640" s="704"/>
    </row>
    <row r="1641" spans="1:11" s="321" customFormat="1" x14ac:dyDescent="0.2">
      <c r="A1641" s="319" t="str">
        <f>IF(D1641&gt;0,IF(INDEX(A1629:A1640,MATCH(REPT("z",255),A1629:A1640))="H","J",IF(INDEX(A1629:A1640,MATCH(REPT("z",255),A1629:A1640))="N","P",CHAR(CODE(INDEX(A1629:A1640,MATCH(REPT("z",255),A1629:A1640)))+1))),)</f>
        <v>H</v>
      </c>
      <c r="B1641" s="322" t="s">
        <v>2865</v>
      </c>
      <c r="C1641" s="827">
        <v>576</v>
      </c>
      <c r="D1641" s="724" t="s">
        <v>199</v>
      </c>
      <c r="E1641" s="667">
        <v>268.76</v>
      </c>
      <c r="F1641" s="667">
        <v>4.1500000000000004</v>
      </c>
      <c r="G1641" s="667">
        <v>60.43</v>
      </c>
      <c r="H1641" s="667">
        <v>0</v>
      </c>
      <c r="I1641" s="668">
        <f>SUM(E1641:H1641)</f>
        <v>333.34</v>
      </c>
      <c r="J1641" s="669">
        <f>I1641*C1641</f>
        <v>192003.84</v>
      </c>
      <c r="K1641" s="670"/>
    </row>
    <row r="1642" spans="1:11" s="321" customFormat="1" x14ac:dyDescent="0.2">
      <c r="A1642" s="319"/>
      <c r="B1642" s="322"/>
      <c r="C1642" s="827"/>
      <c r="D1642" s="724"/>
      <c r="E1642" s="725"/>
      <c r="F1642" s="725"/>
      <c r="G1642" s="725"/>
      <c r="H1642" s="725"/>
      <c r="I1642" s="726"/>
      <c r="J1642" s="727"/>
      <c r="K1642" s="704"/>
    </row>
    <row r="1643" spans="1:11" s="321" customFormat="1" x14ac:dyDescent="0.2">
      <c r="A1643" s="319" t="str">
        <f>IF(D1643&gt;0,IF(INDEX(A1631:A1642,MATCH(REPT("z",255),A1631:A1642))="H","J",IF(INDEX(A1631:A1642,MATCH(REPT("z",255),A1631:A1642))="N","P",CHAR(CODE(INDEX(A1631:A1642,MATCH(REPT("z",255),A1631:A1642)))+1))),)</f>
        <v>J</v>
      </c>
      <c r="B1643" s="322" t="s">
        <v>2866</v>
      </c>
      <c r="C1643" s="827">
        <v>53</v>
      </c>
      <c r="D1643" s="724" t="s">
        <v>199</v>
      </c>
      <c r="E1643" s="667">
        <v>271</v>
      </c>
      <c r="F1643" s="667">
        <v>4.1500000000000004</v>
      </c>
      <c r="G1643" s="667">
        <v>60.43</v>
      </c>
      <c r="H1643" s="667">
        <v>0</v>
      </c>
      <c r="I1643" s="668">
        <f>SUM(E1643:H1643)</f>
        <v>335.58</v>
      </c>
      <c r="J1643" s="669">
        <f>I1643*C1643</f>
        <v>17785.740000000002</v>
      </c>
      <c r="K1643" s="670"/>
    </row>
    <row r="1644" spans="1:11" s="321" customFormat="1" x14ac:dyDescent="0.2">
      <c r="A1644" s="319"/>
      <c r="B1644" s="322"/>
      <c r="C1644" s="827"/>
      <c r="D1644" s="724"/>
      <c r="E1644" s="725"/>
      <c r="F1644" s="725"/>
      <c r="G1644" s="725"/>
      <c r="H1644" s="725"/>
      <c r="I1644" s="726"/>
      <c r="J1644" s="727"/>
      <c r="K1644" s="704"/>
    </row>
    <row r="1645" spans="1:11" s="321" customFormat="1" x14ac:dyDescent="0.2">
      <c r="A1645" s="319"/>
      <c r="B1645" s="322"/>
      <c r="C1645" s="827"/>
      <c r="D1645" s="724"/>
      <c r="E1645" s="725"/>
      <c r="F1645" s="725"/>
      <c r="G1645" s="725"/>
      <c r="H1645" s="725"/>
      <c r="I1645" s="726"/>
      <c r="J1645" s="727"/>
      <c r="K1645" s="704"/>
    </row>
    <row r="1646" spans="1:11" s="321" customFormat="1" hidden="1" x14ac:dyDescent="0.2">
      <c r="A1646" s="319"/>
      <c r="B1646" s="322"/>
      <c r="C1646" s="827"/>
      <c r="D1646" s="724"/>
      <c r="E1646" s="725"/>
      <c r="F1646" s="725"/>
      <c r="G1646" s="725"/>
      <c r="H1646" s="725"/>
      <c r="I1646" s="726"/>
      <c r="J1646" s="727"/>
      <c r="K1646" s="704"/>
    </row>
    <row r="1647" spans="1:11" s="321" customFormat="1" hidden="1" x14ac:dyDescent="0.2">
      <c r="A1647" s="319"/>
      <c r="B1647" s="322"/>
      <c r="C1647" s="827"/>
      <c r="D1647" s="724"/>
      <c r="E1647" s="725"/>
      <c r="F1647" s="725"/>
      <c r="G1647" s="725"/>
      <c r="H1647" s="725"/>
      <c r="I1647" s="726"/>
      <c r="J1647" s="727"/>
      <c r="K1647" s="704"/>
    </row>
    <row r="1648" spans="1:11" s="321" customFormat="1" hidden="1" x14ac:dyDescent="0.2">
      <c r="A1648" s="319"/>
      <c r="B1648" s="322"/>
      <c r="C1648" s="827"/>
      <c r="D1648" s="724"/>
      <c r="E1648" s="725"/>
      <c r="F1648" s="725"/>
      <c r="G1648" s="725"/>
      <c r="H1648" s="725"/>
      <c r="I1648" s="726"/>
      <c r="J1648" s="727"/>
      <c r="K1648" s="704"/>
    </row>
    <row r="1649" spans="1:11" s="321" customFormat="1" ht="37.5" customHeight="1" x14ac:dyDescent="0.2">
      <c r="A1649" s="319"/>
      <c r="B1649" s="322"/>
      <c r="C1649" s="827"/>
      <c r="D1649" s="724"/>
      <c r="E1649" s="725"/>
      <c r="F1649" s="725"/>
      <c r="G1649" s="725"/>
      <c r="H1649" s="725"/>
      <c r="I1649" s="726"/>
      <c r="J1649" s="727"/>
      <c r="K1649" s="704"/>
    </row>
    <row r="1650" spans="1:11" s="321" customFormat="1" ht="21" customHeight="1" x14ac:dyDescent="0.2">
      <c r="A1650" s="319"/>
      <c r="B1650" s="322"/>
      <c r="C1650" s="827"/>
      <c r="D1650" s="724"/>
      <c r="E1650" s="725"/>
      <c r="F1650" s="725"/>
      <c r="G1650" s="725"/>
      <c r="H1650" s="725"/>
      <c r="I1650" s="726"/>
      <c r="J1650" s="727"/>
      <c r="K1650" s="704"/>
    </row>
    <row r="1651" spans="1:11" s="325" customFormat="1" ht="15.75" thickBot="1" x14ac:dyDescent="0.3">
      <c r="A1651" s="324"/>
      <c r="B1651" s="80" t="s">
        <v>111</v>
      </c>
      <c r="C1651" s="824"/>
      <c r="D1651" s="732"/>
      <c r="E1651" s="733"/>
      <c r="F1651" s="733"/>
      <c r="G1651" s="733"/>
      <c r="H1651" s="733"/>
      <c r="I1651" s="699"/>
      <c r="J1651" s="734">
        <f>SUM(J1620:J1650)</f>
        <v>4613655.5</v>
      </c>
      <c r="K1651" s="735">
        <v>45</v>
      </c>
    </row>
    <row r="1652" spans="1:11" s="321" customFormat="1" ht="15" thickTop="1" x14ac:dyDescent="0.2">
      <c r="A1652" s="319"/>
      <c r="B1652" s="322"/>
      <c r="C1652" s="827"/>
      <c r="D1652" s="724"/>
      <c r="E1652" s="725"/>
      <c r="F1652" s="725"/>
      <c r="G1652" s="725"/>
      <c r="H1652" s="725"/>
      <c r="I1652" s="726"/>
      <c r="J1652" s="727"/>
      <c r="K1652" s="704"/>
    </row>
    <row r="1653" spans="1:11" s="321" customFormat="1" ht="15" x14ac:dyDescent="0.25">
      <c r="A1653" s="323"/>
      <c r="B1653" s="320" t="s">
        <v>2867</v>
      </c>
      <c r="C1653" s="828"/>
      <c r="D1653" s="728"/>
      <c r="E1653" s="729"/>
      <c r="F1653" s="729"/>
      <c r="G1653" s="729"/>
      <c r="H1653" s="729"/>
      <c r="I1653" s="730"/>
      <c r="J1653" s="712"/>
      <c r="K1653" s="704"/>
    </row>
    <row r="1654" spans="1:11" s="321" customFormat="1" ht="15" x14ac:dyDescent="0.2">
      <c r="A1654" s="319"/>
      <c r="B1654" s="320"/>
      <c r="C1654" s="827"/>
      <c r="D1654" s="724"/>
      <c r="E1654" s="725"/>
      <c r="F1654" s="725"/>
      <c r="G1654" s="725"/>
      <c r="H1654" s="725"/>
      <c r="I1654" s="726"/>
      <c r="J1654" s="727"/>
      <c r="K1654" s="704"/>
    </row>
    <row r="1655" spans="1:11" s="321" customFormat="1" ht="28.5" x14ac:dyDescent="0.2">
      <c r="A1655" s="319"/>
      <c r="B1655" s="81" t="s">
        <v>3854</v>
      </c>
      <c r="C1655" s="827"/>
      <c r="D1655" s="724"/>
      <c r="E1655" s="725"/>
      <c r="F1655" s="725"/>
      <c r="G1655" s="725"/>
      <c r="H1655" s="725"/>
      <c r="I1655" s="726"/>
      <c r="J1655" s="727"/>
      <c r="K1655" s="704"/>
    </row>
    <row r="1656" spans="1:11" s="321" customFormat="1" x14ac:dyDescent="0.2">
      <c r="A1656" s="319"/>
      <c r="B1656" s="322"/>
      <c r="C1656" s="827"/>
      <c r="D1656" s="724"/>
      <c r="E1656" s="725"/>
      <c r="F1656" s="725"/>
      <c r="G1656" s="725"/>
      <c r="H1656" s="725"/>
      <c r="I1656" s="726"/>
      <c r="J1656" s="727"/>
      <c r="K1656" s="704"/>
    </row>
    <row r="1657" spans="1:11" s="321" customFormat="1" x14ac:dyDescent="0.2">
      <c r="A1657" s="319" t="s">
        <v>77</v>
      </c>
      <c r="B1657" s="322" t="s">
        <v>2868</v>
      </c>
      <c r="C1657" s="827">
        <v>1592</v>
      </c>
      <c r="D1657" s="724" t="s">
        <v>199</v>
      </c>
      <c r="E1657" s="667">
        <v>366.41</v>
      </c>
      <c r="F1657" s="667">
        <v>4.1500000000000004</v>
      </c>
      <c r="G1657" s="667">
        <v>60.43</v>
      </c>
      <c r="H1657" s="667">
        <v>0</v>
      </c>
      <c r="I1657" s="668">
        <f>SUM(E1657:H1657)</f>
        <v>430.99</v>
      </c>
      <c r="J1657" s="669">
        <f>I1657*C1657</f>
        <v>686136.08</v>
      </c>
      <c r="K1657" s="670"/>
    </row>
    <row r="1658" spans="1:11" s="321" customFormat="1" x14ac:dyDescent="0.2">
      <c r="A1658" s="319"/>
      <c r="B1658" s="322"/>
      <c r="C1658" s="827"/>
      <c r="D1658" s="724"/>
      <c r="E1658" s="725"/>
      <c r="F1658" s="725"/>
      <c r="G1658" s="725"/>
      <c r="H1658" s="725"/>
      <c r="I1658" s="726"/>
      <c r="J1658" s="727"/>
      <c r="K1658" s="704"/>
    </row>
    <row r="1659" spans="1:11" s="321" customFormat="1" x14ac:dyDescent="0.2">
      <c r="A1659" s="319" t="str">
        <f>IF(D1659&gt;0,IF(INDEX(A1643:A1658,MATCH(REPT("z",255),A1643:A1658))="H","J",IF(INDEX(A1643:A1658,MATCH(REPT("z",255),A1643:A1658))="N","P",CHAR(CODE(INDEX(A1643:A1658,MATCH(REPT("z",255),A1643:A1658)))+1))),)</f>
        <v>B</v>
      </c>
      <c r="B1659" s="368" t="s">
        <v>2869</v>
      </c>
      <c r="C1659" s="827">
        <v>120</v>
      </c>
      <c r="D1659" s="724" t="s">
        <v>199</v>
      </c>
      <c r="E1659" s="667">
        <v>669.99</v>
      </c>
      <c r="F1659" s="667">
        <v>4.95</v>
      </c>
      <c r="G1659" s="667">
        <v>75.540000000000006</v>
      </c>
      <c r="H1659" s="667">
        <v>0</v>
      </c>
      <c r="I1659" s="668">
        <f>SUM(E1659:H1659)</f>
        <v>750.48</v>
      </c>
      <c r="J1659" s="669">
        <f>I1659*C1659</f>
        <v>90057.600000000006</v>
      </c>
      <c r="K1659" s="670"/>
    </row>
    <row r="1660" spans="1:11" s="321" customFormat="1" x14ac:dyDescent="0.2">
      <c r="A1660" s="319"/>
      <c r="B1660" s="322"/>
      <c r="C1660" s="827"/>
      <c r="D1660" s="724"/>
      <c r="E1660" s="725"/>
      <c r="F1660" s="725"/>
      <c r="G1660" s="725"/>
      <c r="H1660" s="725"/>
      <c r="I1660" s="726"/>
      <c r="J1660" s="727"/>
      <c r="K1660" s="704"/>
    </row>
    <row r="1661" spans="1:11" s="321" customFormat="1" x14ac:dyDescent="0.2">
      <c r="A1661" s="319" t="str">
        <f>IF(D1661&gt;0,IF(INDEX(A1650:A1660,MATCH(REPT("z",255),A1650:A1660))="H","J",IF(INDEX(A1650:A1660,MATCH(REPT("z",255),A1650:A1660))="N","P",CHAR(CODE(INDEX(A1650:A1660,MATCH(REPT("z",255),A1650:A1660)))+1))),)</f>
        <v>C</v>
      </c>
      <c r="B1661" s="322" t="s">
        <v>2870</v>
      </c>
      <c r="C1661" s="827">
        <v>24</v>
      </c>
      <c r="D1661" s="724" t="s">
        <v>199</v>
      </c>
      <c r="E1661" s="667">
        <v>366.61</v>
      </c>
      <c r="F1661" s="667">
        <v>4.1500000000000004</v>
      </c>
      <c r="G1661" s="667">
        <v>60.43</v>
      </c>
      <c r="H1661" s="667">
        <v>0</v>
      </c>
      <c r="I1661" s="668">
        <f>SUM(E1661:H1661)</f>
        <v>431.19</v>
      </c>
      <c r="J1661" s="669">
        <f>I1661*C1661</f>
        <v>10348.56</v>
      </c>
      <c r="K1661" s="670"/>
    </row>
    <row r="1662" spans="1:11" s="321" customFormat="1" x14ac:dyDescent="0.2">
      <c r="A1662" s="319"/>
      <c r="B1662" s="322"/>
      <c r="C1662" s="827"/>
      <c r="D1662" s="724"/>
      <c r="E1662" s="725"/>
      <c r="F1662" s="725"/>
      <c r="G1662" s="725"/>
      <c r="H1662" s="725"/>
      <c r="I1662" s="726"/>
      <c r="J1662" s="727"/>
      <c r="K1662" s="704"/>
    </row>
    <row r="1663" spans="1:11" s="321" customFormat="1" x14ac:dyDescent="0.2">
      <c r="A1663" s="319" t="str">
        <f>IF(D1663&gt;0,IF(INDEX(A1651:A1662,MATCH(REPT("z",255),A1651:A1662))="H","J",IF(INDEX(A1651:A1662,MATCH(REPT("z",255),A1651:A1662))="N","P",CHAR(CODE(INDEX(A1651:A1662,MATCH(REPT("z",255),A1651:A1662)))+1))),)</f>
        <v>D</v>
      </c>
      <c r="B1663" s="322" t="s">
        <v>2871</v>
      </c>
      <c r="C1663" s="827">
        <v>8</v>
      </c>
      <c r="D1663" s="724" t="s">
        <v>199</v>
      </c>
      <c r="E1663" s="667">
        <v>282.01</v>
      </c>
      <c r="F1663" s="667">
        <v>4.1500000000000004</v>
      </c>
      <c r="G1663" s="667">
        <v>60.43</v>
      </c>
      <c r="H1663" s="667">
        <v>0</v>
      </c>
      <c r="I1663" s="668">
        <f>SUM(E1663:H1663)</f>
        <v>346.59</v>
      </c>
      <c r="J1663" s="669">
        <f>I1663*C1663</f>
        <v>2772.72</v>
      </c>
      <c r="K1663" s="670"/>
    </row>
    <row r="1664" spans="1:11" s="321" customFormat="1" x14ac:dyDescent="0.2">
      <c r="A1664" s="319"/>
      <c r="B1664" s="322"/>
      <c r="C1664" s="827"/>
      <c r="D1664" s="724"/>
      <c r="E1664" s="725"/>
      <c r="F1664" s="725"/>
      <c r="G1664" s="725"/>
      <c r="H1664" s="725"/>
      <c r="I1664" s="726"/>
      <c r="J1664" s="727"/>
      <c r="K1664" s="704"/>
    </row>
    <row r="1665" spans="1:11" s="321" customFormat="1" x14ac:dyDescent="0.2">
      <c r="A1665" s="319" t="str">
        <f>IF(D1665&gt;0,IF(INDEX(A1653:A1664,MATCH(REPT("z",255),A1653:A1664))="H","J",IF(INDEX(A1653:A1664,MATCH(REPT("z",255),A1653:A1664))="N","P",CHAR(CODE(INDEX(A1653:A1664,MATCH(REPT("z",255),A1653:A1664)))+1))),)</f>
        <v>E</v>
      </c>
      <c r="B1665" s="322" t="s">
        <v>2872</v>
      </c>
      <c r="C1665" s="827">
        <v>263</v>
      </c>
      <c r="D1665" s="724" t="s">
        <v>199</v>
      </c>
      <c r="E1665" s="667">
        <v>636.88</v>
      </c>
      <c r="F1665" s="667">
        <v>6.29</v>
      </c>
      <c r="G1665" s="667">
        <v>75.540000000000006</v>
      </c>
      <c r="H1665" s="667">
        <v>0</v>
      </c>
      <c r="I1665" s="668">
        <f>SUM(E1665:H1665)</f>
        <v>718.71</v>
      </c>
      <c r="J1665" s="669">
        <f>I1665*C1665</f>
        <v>189020.73</v>
      </c>
      <c r="K1665" s="670"/>
    </row>
    <row r="1666" spans="1:11" s="321" customFormat="1" x14ac:dyDescent="0.2">
      <c r="A1666" s="319"/>
      <c r="B1666" s="322"/>
      <c r="C1666" s="827"/>
      <c r="D1666" s="724"/>
      <c r="E1666" s="725"/>
      <c r="F1666" s="725"/>
      <c r="G1666" s="725"/>
      <c r="H1666" s="725"/>
      <c r="I1666" s="726"/>
      <c r="J1666" s="727"/>
      <c r="K1666" s="704"/>
    </row>
    <row r="1667" spans="1:11" s="321" customFormat="1" x14ac:dyDescent="0.2">
      <c r="A1667" s="319" t="str">
        <f>IF(D1667&gt;0,IF(INDEX(A1655:A1666,MATCH(REPT("z",255),A1655:A1666))="H","J",IF(INDEX(A1655:A1666,MATCH(REPT("z",255),A1655:A1666))="N","P",CHAR(CODE(INDEX(A1655:A1666,MATCH(REPT("z",255),A1655:A1666)))+1))),)</f>
        <v>F</v>
      </c>
      <c r="B1667" s="322" t="s">
        <v>2873</v>
      </c>
      <c r="C1667" s="827">
        <v>268</v>
      </c>
      <c r="D1667" s="724" t="s">
        <v>199</v>
      </c>
      <c r="E1667" s="667">
        <v>740.81</v>
      </c>
      <c r="F1667" s="667">
        <v>6.29</v>
      </c>
      <c r="G1667" s="667">
        <v>75.540000000000006</v>
      </c>
      <c r="H1667" s="667">
        <v>0</v>
      </c>
      <c r="I1667" s="668">
        <f>SUM(E1667:H1667)</f>
        <v>822.64</v>
      </c>
      <c r="J1667" s="669">
        <f>I1667*C1667</f>
        <v>220467.52</v>
      </c>
      <c r="K1667" s="670"/>
    </row>
    <row r="1668" spans="1:11" s="321" customFormat="1" x14ac:dyDescent="0.2">
      <c r="A1668" s="319"/>
      <c r="B1668" s="322"/>
      <c r="C1668" s="827"/>
      <c r="D1668" s="724"/>
      <c r="E1668" s="725"/>
      <c r="F1668" s="725"/>
      <c r="G1668" s="725"/>
      <c r="H1668" s="725"/>
      <c r="I1668" s="726"/>
      <c r="J1668" s="727"/>
      <c r="K1668" s="704"/>
    </row>
    <row r="1669" spans="1:11" s="321" customFormat="1" x14ac:dyDescent="0.2">
      <c r="A1669" s="319" t="str">
        <f>IF(D1669&gt;0,IF(INDEX(A1657:A1668,MATCH(REPT("z",255),A1657:A1668))="H","J",IF(INDEX(A1657:A1668,MATCH(REPT("z",255),A1657:A1668))="N","P",CHAR(CODE(INDEX(A1657:A1668,MATCH(REPT("z",255),A1657:A1668)))+1))),)</f>
        <v>G</v>
      </c>
      <c r="B1669" s="322" t="s">
        <v>2874</v>
      </c>
      <c r="C1669" s="827">
        <v>292</v>
      </c>
      <c r="D1669" s="724" t="s">
        <v>199</v>
      </c>
      <c r="E1669" s="667">
        <v>245.9</v>
      </c>
      <c r="F1669" s="667">
        <v>4.95</v>
      </c>
      <c r="G1669" s="667">
        <v>75.540000000000006</v>
      </c>
      <c r="H1669" s="667">
        <v>0</v>
      </c>
      <c r="I1669" s="668">
        <f>SUM(E1669:H1669)</f>
        <v>326.39</v>
      </c>
      <c r="J1669" s="669">
        <f>I1669*C1669</f>
        <v>95305.88</v>
      </c>
      <c r="K1669" s="670"/>
    </row>
    <row r="1670" spans="1:11" s="321" customFormat="1" x14ac:dyDescent="0.2">
      <c r="A1670" s="319"/>
      <c r="B1670" s="322"/>
      <c r="C1670" s="827"/>
      <c r="D1670" s="724"/>
      <c r="E1670" s="725"/>
      <c r="F1670" s="725"/>
      <c r="G1670" s="725"/>
      <c r="H1670" s="725"/>
      <c r="I1670" s="726"/>
      <c r="J1670" s="727"/>
      <c r="K1670" s="704"/>
    </row>
    <row r="1671" spans="1:11" s="321" customFormat="1" x14ac:dyDescent="0.2">
      <c r="A1671" s="319" t="str">
        <f>IF(D1671&gt;0,IF(INDEX(A1659:A1670,MATCH(REPT("z",255),A1659:A1670))="H","J",IF(INDEX(A1659:A1670,MATCH(REPT("z",255),A1659:A1670))="N","P",CHAR(CODE(INDEX(A1659:A1670,MATCH(REPT("z",255),A1659:A1670)))+1))),)</f>
        <v>H</v>
      </c>
      <c r="B1671" s="322" t="s">
        <v>2875</v>
      </c>
      <c r="C1671" s="827">
        <v>772</v>
      </c>
      <c r="D1671" s="724" t="s">
        <v>199</v>
      </c>
      <c r="E1671" s="667">
        <v>249.87</v>
      </c>
      <c r="F1671" s="667">
        <v>7.72</v>
      </c>
      <c r="G1671" s="667">
        <v>85.62</v>
      </c>
      <c r="H1671" s="667">
        <v>0</v>
      </c>
      <c r="I1671" s="668">
        <f>SUM(E1671:H1671)</f>
        <v>343.21</v>
      </c>
      <c r="J1671" s="669">
        <f>I1671*C1671</f>
        <v>264958.12</v>
      </c>
      <c r="K1671" s="670"/>
    </row>
    <row r="1672" spans="1:11" s="321" customFormat="1" x14ac:dyDescent="0.2">
      <c r="A1672" s="319"/>
      <c r="B1672" s="322"/>
      <c r="C1672" s="827"/>
      <c r="D1672" s="724"/>
      <c r="E1672" s="725"/>
      <c r="F1672" s="725"/>
      <c r="G1672" s="725"/>
      <c r="H1672" s="725"/>
      <c r="I1672" s="726"/>
      <c r="J1672" s="727"/>
      <c r="K1672" s="704"/>
    </row>
    <row r="1673" spans="1:11" s="321" customFormat="1" x14ac:dyDescent="0.2">
      <c r="A1673" s="319" t="str">
        <f>IF(D1673&gt;0,IF(INDEX(A1661:A1672,MATCH(REPT("z",255),A1661:A1672))="H","J",IF(INDEX(A1661:A1672,MATCH(REPT("z",255),A1661:A1672))="N","P",CHAR(CODE(INDEX(A1661:A1672,MATCH(REPT("z",255),A1661:A1672)))+1))),)</f>
        <v>J</v>
      </c>
      <c r="B1673" s="322" t="s">
        <v>2876</v>
      </c>
      <c r="C1673" s="827">
        <v>281</v>
      </c>
      <c r="D1673" s="724" t="s">
        <v>199</v>
      </c>
      <c r="E1673" s="667">
        <v>258.73</v>
      </c>
      <c r="F1673" s="667">
        <v>4.95</v>
      </c>
      <c r="G1673" s="667">
        <v>75.540000000000006</v>
      </c>
      <c r="H1673" s="667">
        <v>0</v>
      </c>
      <c r="I1673" s="668">
        <f>SUM(E1673:H1673)</f>
        <v>339.22</v>
      </c>
      <c r="J1673" s="669">
        <f>I1673*C1673</f>
        <v>95320.82</v>
      </c>
      <c r="K1673" s="670"/>
    </row>
    <row r="1674" spans="1:11" s="321" customFormat="1" x14ac:dyDescent="0.2">
      <c r="A1674" s="319"/>
      <c r="B1674" s="322"/>
      <c r="C1674" s="827"/>
      <c r="D1674" s="724"/>
      <c r="E1674" s="725"/>
      <c r="F1674" s="725"/>
      <c r="G1674" s="725"/>
      <c r="H1674" s="725"/>
      <c r="I1674" s="726"/>
      <c r="J1674" s="727"/>
      <c r="K1674" s="704"/>
    </row>
    <row r="1675" spans="1:11" s="321" customFormat="1" x14ac:dyDescent="0.2">
      <c r="A1675" s="319" t="str">
        <f>IF(D1675&gt;0,IF(INDEX(A1663:A1674,MATCH(REPT("z",255),A1663:A1674))="H","J",IF(INDEX(A1663:A1674,MATCH(REPT("z",255),A1663:A1674))="N","P",CHAR(CODE(INDEX(A1663:A1674,MATCH(REPT("z",255),A1663:A1674)))+1))),)</f>
        <v>K</v>
      </c>
      <c r="B1675" s="322" t="s">
        <v>2877</v>
      </c>
      <c r="C1675" s="827">
        <v>619</v>
      </c>
      <c r="D1675" s="724" t="s">
        <v>199</v>
      </c>
      <c r="E1675" s="667">
        <v>258.73</v>
      </c>
      <c r="F1675" s="667">
        <v>4.95</v>
      </c>
      <c r="G1675" s="667">
        <v>75.540000000000006</v>
      </c>
      <c r="H1675" s="667">
        <v>0</v>
      </c>
      <c r="I1675" s="668">
        <f>SUM(E1675:H1675)</f>
        <v>339.22</v>
      </c>
      <c r="J1675" s="669">
        <f>I1675*C1675</f>
        <v>209977.18</v>
      </c>
      <c r="K1675" s="670"/>
    </row>
    <row r="1676" spans="1:11" s="321" customFormat="1" x14ac:dyDescent="0.2">
      <c r="A1676" s="319"/>
      <c r="B1676" s="322"/>
      <c r="C1676" s="827"/>
      <c r="D1676" s="724"/>
      <c r="E1676" s="725"/>
      <c r="F1676" s="725"/>
      <c r="G1676" s="725"/>
      <c r="H1676" s="725"/>
      <c r="I1676" s="726"/>
      <c r="J1676" s="727"/>
      <c r="K1676" s="704"/>
    </row>
    <row r="1677" spans="1:11" s="321" customFormat="1" x14ac:dyDescent="0.2">
      <c r="A1677" s="319" t="str">
        <f>IF(D1677&gt;0,IF(INDEX(A1665:A1676,MATCH(REPT("z",255),A1665:A1676))="H","J",IF(INDEX(A1665:A1676,MATCH(REPT("z",255),A1665:A1676))="N","P",CHAR(CODE(INDEX(A1665:A1676,MATCH(REPT("z",255),A1665:A1676)))+1))),)</f>
        <v>L</v>
      </c>
      <c r="B1677" s="322" t="s">
        <v>2878</v>
      </c>
      <c r="C1677" s="827">
        <v>14</v>
      </c>
      <c r="D1677" s="724" t="s">
        <v>199</v>
      </c>
      <c r="E1677" s="667">
        <v>580.92999999999995</v>
      </c>
      <c r="F1677" s="667">
        <v>4.1500000000000004</v>
      </c>
      <c r="G1677" s="667">
        <v>60.43</v>
      </c>
      <c r="H1677" s="667">
        <v>0</v>
      </c>
      <c r="I1677" s="668">
        <f>SUM(E1677:H1677)</f>
        <v>645.51</v>
      </c>
      <c r="J1677" s="669">
        <f>I1677*C1677</f>
        <v>9037.14</v>
      </c>
      <c r="K1677" s="670"/>
    </row>
    <row r="1678" spans="1:11" s="321" customFormat="1" x14ac:dyDescent="0.2">
      <c r="A1678" s="319"/>
      <c r="B1678" s="322"/>
      <c r="C1678" s="827"/>
      <c r="D1678" s="724"/>
      <c r="E1678" s="725"/>
      <c r="F1678" s="725"/>
      <c r="G1678" s="725"/>
      <c r="H1678" s="725"/>
      <c r="I1678" s="726"/>
      <c r="J1678" s="727"/>
      <c r="K1678" s="704"/>
    </row>
    <row r="1679" spans="1:11" s="321" customFormat="1" x14ac:dyDescent="0.2">
      <c r="A1679" s="319" t="str">
        <f>IF(D1679&gt;0,IF(INDEX(A1667:A1678,MATCH(REPT("z",255),A1667:A1678))="H","J",IF(INDEX(A1667:A1678,MATCH(REPT("z",255),A1667:A1678))="N","P",CHAR(CODE(INDEX(A1667:A1678,MATCH(REPT("z",255),A1667:A1678)))+1))),)</f>
        <v>M</v>
      </c>
      <c r="B1679" s="322" t="s">
        <v>2879</v>
      </c>
      <c r="C1679" s="827">
        <v>4</v>
      </c>
      <c r="D1679" s="724" t="s">
        <v>199</v>
      </c>
      <c r="E1679" s="667">
        <v>1069.3800000000001</v>
      </c>
      <c r="F1679" s="667">
        <v>5.34</v>
      </c>
      <c r="G1679" s="667">
        <v>75.540000000000006</v>
      </c>
      <c r="H1679" s="667">
        <v>0</v>
      </c>
      <c r="I1679" s="668">
        <f>SUM(E1679:H1679)</f>
        <v>1150.26</v>
      </c>
      <c r="J1679" s="669">
        <f>I1679*C1679</f>
        <v>4601.04</v>
      </c>
      <c r="K1679" s="670"/>
    </row>
    <row r="1680" spans="1:11" s="321" customFormat="1" x14ac:dyDescent="0.2">
      <c r="A1680" s="319"/>
      <c r="B1680" s="322"/>
      <c r="C1680" s="827"/>
      <c r="D1680" s="724"/>
      <c r="E1680" s="725"/>
      <c r="F1680" s="725"/>
      <c r="G1680" s="725"/>
      <c r="H1680" s="725"/>
      <c r="I1680" s="726"/>
      <c r="J1680" s="727"/>
      <c r="K1680" s="704"/>
    </row>
    <row r="1681" spans="1:11" s="321" customFormat="1" x14ac:dyDescent="0.2">
      <c r="A1681" s="319" t="str">
        <f>IF(D1681&gt;0,IF(INDEX(A1669:A1680,MATCH(REPT("z",255),A1669:A1680))="H","J",IF(INDEX(A1669:A1680,MATCH(REPT("z",255),A1669:A1680))="N","P",CHAR(CODE(INDEX(A1669:A1680,MATCH(REPT("z",255),A1669:A1680)))+1))),)</f>
        <v>N</v>
      </c>
      <c r="B1681" s="322" t="s">
        <v>2880</v>
      </c>
      <c r="C1681" s="827">
        <v>489</v>
      </c>
      <c r="D1681" s="724" t="s">
        <v>98</v>
      </c>
      <c r="E1681" s="667">
        <v>139.47</v>
      </c>
      <c r="F1681" s="667">
        <v>4.1500000000000004</v>
      </c>
      <c r="G1681" s="667">
        <v>37.78</v>
      </c>
      <c r="H1681" s="667">
        <v>0</v>
      </c>
      <c r="I1681" s="668">
        <f>SUM(E1681:H1681)</f>
        <v>181.4</v>
      </c>
      <c r="J1681" s="669">
        <f>I1681*C1681</f>
        <v>88704.6</v>
      </c>
      <c r="K1681" s="670"/>
    </row>
    <row r="1682" spans="1:11" s="321" customFormat="1" x14ac:dyDescent="0.2">
      <c r="A1682" s="319"/>
      <c r="B1682" s="322"/>
      <c r="C1682" s="827"/>
      <c r="D1682" s="724"/>
      <c r="E1682" s="725"/>
      <c r="F1682" s="725"/>
      <c r="G1682" s="725"/>
      <c r="H1682" s="725"/>
      <c r="I1682" s="726"/>
      <c r="J1682" s="727"/>
      <c r="K1682" s="704"/>
    </row>
    <row r="1683" spans="1:11" s="321" customFormat="1" x14ac:dyDescent="0.2">
      <c r="A1683" s="319" t="str">
        <f>IF(D1683&gt;0,IF(INDEX(A1671:A1682,MATCH(REPT("z",255),A1671:A1682))="H","J",IF(INDEX(A1671:A1682,MATCH(REPT("z",255),A1671:A1682))="N","P",CHAR(CODE(INDEX(A1671:A1682,MATCH(REPT("z",255),A1671:A1682)))+1))),)</f>
        <v>P</v>
      </c>
      <c r="B1683" s="322" t="s">
        <v>2881</v>
      </c>
      <c r="C1683" s="827">
        <v>2400</v>
      </c>
      <c r="D1683" s="724" t="s">
        <v>98</v>
      </c>
      <c r="E1683" s="667">
        <v>168.89</v>
      </c>
      <c r="F1683" s="667">
        <v>4.1500000000000004</v>
      </c>
      <c r="G1683" s="667">
        <v>37.78</v>
      </c>
      <c r="H1683" s="667">
        <v>0</v>
      </c>
      <c r="I1683" s="668">
        <f>SUM(E1683:H1683)</f>
        <v>210.82</v>
      </c>
      <c r="J1683" s="669">
        <f>I1683*C1683</f>
        <v>505968</v>
      </c>
      <c r="K1683" s="670"/>
    </row>
    <row r="1684" spans="1:11" s="321" customFormat="1" x14ac:dyDescent="0.2">
      <c r="A1684" s="319"/>
      <c r="B1684" s="322"/>
      <c r="C1684" s="829"/>
      <c r="D1684" s="724"/>
      <c r="E1684" s="725"/>
      <c r="F1684" s="725"/>
      <c r="G1684" s="725"/>
      <c r="H1684" s="725"/>
      <c r="I1684" s="726"/>
      <c r="J1684" s="727"/>
      <c r="K1684" s="704"/>
    </row>
    <row r="1685" spans="1:11" s="321" customFormat="1" hidden="1" x14ac:dyDescent="0.2">
      <c r="A1685" s="319"/>
      <c r="B1685" s="322"/>
      <c r="C1685" s="829"/>
      <c r="D1685" s="724"/>
      <c r="E1685" s="725"/>
      <c r="F1685" s="725"/>
      <c r="G1685" s="725"/>
      <c r="H1685" s="725"/>
      <c r="I1685" s="726"/>
      <c r="J1685" s="727"/>
      <c r="K1685" s="704"/>
    </row>
    <row r="1686" spans="1:11" s="321" customFormat="1" hidden="1" x14ac:dyDescent="0.2">
      <c r="A1686" s="319"/>
      <c r="B1686" s="322"/>
      <c r="C1686" s="829"/>
      <c r="D1686" s="724"/>
      <c r="E1686" s="725"/>
      <c r="F1686" s="725"/>
      <c r="G1686" s="725"/>
      <c r="H1686" s="725"/>
      <c r="I1686" s="726"/>
      <c r="J1686" s="727"/>
      <c r="K1686" s="704"/>
    </row>
    <row r="1687" spans="1:11" s="321" customFormat="1" ht="27.75" customHeight="1" x14ac:dyDescent="0.2">
      <c r="A1687" s="319"/>
      <c r="B1687" s="322"/>
      <c r="C1687" s="829"/>
      <c r="D1687" s="724"/>
      <c r="E1687" s="725"/>
      <c r="F1687" s="725"/>
      <c r="G1687" s="725"/>
      <c r="H1687" s="725"/>
      <c r="I1687" s="726"/>
      <c r="J1687" s="727"/>
      <c r="K1687" s="704"/>
    </row>
    <row r="1688" spans="1:11" s="321" customFormat="1" ht="15.75" customHeight="1" x14ac:dyDescent="0.2">
      <c r="A1688" s="319"/>
      <c r="B1688" s="322"/>
      <c r="C1688" s="829"/>
      <c r="D1688" s="724"/>
      <c r="E1688" s="725"/>
      <c r="F1688" s="725"/>
      <c r="G1688" s="725"/>
      <c r="H1688" s="725"/>
      <c r="I1688" s="726"/>
      <c r="J1688" s="727"/>
      <c r="K1688" s="704"/>
    </row>
    <row r="1689" spans="1:11" s="325" customFormat="1" ht="15.75" thickBot="1" x14ac:dyDescent="0.3">
      <c r="A1689" s="324"/>
      <c r="B1689" s="80" t="s">
        <v>111</v>
      </c>
      <c r="C1689" s="824"/>
      <c r="D1689" s="732"/>
      <c r="E1689" s="733"/>
      <c r="F1689" s="733"/>
      <c r="G1689" s="733"/>
      <c r="H1689" s="733"/>
      <c r="I1689" s="699"/>
      <c r="J1689" s="734">
        <f>SUM(J1656:J1688)</f>
        <v>2472675.9900000002</v>
      </c>
      <c r="K1689" s="735">
        <v>46</v>
      </c>
    </row>
    <row r="1690" spans="1:11" s="321" customFormat="1" ht="15" thickTop="1" x14ac:dyDescent="0.2">
      <c r="A1690" s="319"/>
      <c r="B1690" s="322"/>
      <c r="C1690" s="827"/>
      <c r="D1690" s="724"/>
      <c r="E1690" s="725"/>
      <c r="F1690" s="725"/>
      <c r="G1690" s="725"/>
      <c r="H1690" s="725"/>
      <c r="I1690" s="726"/>
      <c r="J1690" s="727"/>
      <c r="K1690" s="704"/>
    </row>
    <row r="1691" spans="1:11" s="321" customFormat="1" ht="15" x14ac:dyDescent="0.25">
      <c r="A1691" s="323"/>
      <c r="B1691" s="320" t="s">
        <v>2867</v>
      </c>
      <c r="C1691" s="828"/>
      <c r="D1691" s="728"/>
      <c r="E1691" s="729"/>
      <c r="F1691" s="729"/>
      <c r="G1691" s="729"/>
      <c r="H1691" s="729"/>
      <c r="I1691" s="730"/>
      <c r="J1691" s="712"/>
      <c r="K1691" s="704"/>
    </row>
    <row r="1692" spans="1:11" s="321" customFormat="1" ht="15" x14ac:dyDescent="0.2">
      <c r="A1692" s="319"/>
      <c r="B1692" s="320"/>
      <c r="C1692" s="827"/>
      <c r="D1692" s="724"/>
      <c r="E1692" s="725"/>
      <c r="F1692" s="725"/>
      <c r="G1692" s="725"/>
      <c r="H1692" s="725"/>
      <c r="I1692" s="726"/>
      <c r="J1692" s="727"/>
      <c r="K1692" s="704"/>
    </row>
    <row r="1693" spans="1:11" s="321" customFormat="1" ht="28.5" x14ac:dyDescent="0.2">
      <c r="A1693" s="319"/>
      <c r="B1693" s="81" t="s">
        <v>3854</v>
      </c>
      <c r="C1693" s="827"/>
      <c r="D1693" s="724"/>
      <c r="E1693" s="725"/>
      <c r="F1693" s="725"/>
      <c r="G1693" s="725"/>
      <c r="H1693" s="725"/>
      <c r="I1693" s="726"/>
      <c r="J1693" s="727"/>
      <c r="K1693" s="704"/>
    </row>
    <row r="1694" spans="1:11" s="321" customFormat="1" x14ac:dyDescent="0.2">
      <c r="A1694" s="319"/>
      <c r="B1694" s="322"/>
      <c r="C1694" s="827"/>
      <c r="D1694" s="724"/>
      <c r="E1694" s="725"/>
      <c r="F1694" s="725"/>
      <c r="G1694" s="725"/>
      <c r="H1694" s="725"/>
      <c r="I1694" s="726"/>
      <c r="J1694" s="727"/>
      <c r="K1694" s="704"/>
    </row>
    <row r="1695" spans="1:11" s="321" customFormat="1" x14ac:dyDescent="0.2">
      <c r="A1695" s="319" t="s">
        <v>77</v>
      </c>
      <c r="B1695" s="322" t="s">
        <v>2882</v>
      </c>
      <c r="C1695" s="827">
        <v>22</v>
      </c>
      <c r="D1695" s="724" t="s">
        <v>98</v>
      </c>
      <c r="E1695" s="667">
        <v>330.23</v>
      </c>
      <c r="F1695" s="667">
        <v>4.1500000000000004</v>
      </c>
      <c r="G1695" s="667">
        <v>37.78</v>
      </c>
      <c r="H1695" s="667">
        <v>0</v>
      </c>
      <c r="I1695" s="668">
        <f>SUM(E1695:H1695)</f>
        <v>372.16</v>
      </c>
      <c r="J1695" s="669">
        <f>I1695*C1695</f>
        <v>8187.52</v>
      </c>
      <c r="K1695" s="670"/>
    </row>
    <row r="1696" spans="1:11" s="321" customFormat="1" x14ac:dyDescent="0.2">
      <c r="A1696" s="319"/>
      <c r="B1696" s="322"/>
      <c r="C1696" s="827"/>
      <c r="D1696" s="724"/>
      <c r="E1696" s="725"/>
      <c r="F1696" s="725"/>
      <c r="G1696" s="725"/>
      <c r="H1696" s="725"/>
      <c r="I1696" s="726"/>
      <c r="J1696" s="727"/>
      <c r="K1696" s="704"/>
    </row>
    <row r="1697" spans="1:11" s="321" customFormat="1" x14ac:dyDescent="0.2">
      <c r="A1697" s="319" t="str">
        <f>IF(D1697&gt;0,IF(INDEX(A1682:A1696,MATCH(REPT("z",255),A1682:A1696))="H","J",IF(INDEX(A1682:A1696,MATCH(REPT("z",255),A1682:A1696))="N","P",CHAR(CODE(INDEX(A1682:A1696,MATCH(REPT("z",255),A1682:A1696)))+1))),)</f>
        <v>B</v>
      </c>
      <c r="B1697" s="322" t="s">
        <v>2883</v>
      </c>
      <c r="C1697" s="827">
        <v>41</v>
      </c>
      <c r="D1697" s="724" t="s">
        <v>98</v>
      </c>
      <c r="E1697" s="667">
        <v>211.3</v>
      </c>
      <c r="F1697" s="667">
        <v>4.1500000000000004</v>
      </c>
      <c r="G1697" s="667">
        <v>37.78</v>
      </c>
      <c r="H1697" s="667">
        <v>0</v>
      </c>
      <c r="I1697" s="668">
        <f>SUM(E1697:H1697)</f>
        <v>253.23</v>
      </c>
      <c r="J1697" s="669">
        <f>I1697*C1697</f>
        <v>10382.43</v>
      </c>
      <c r="K1697" s="670"/>
    </row>
    <row r="1698" spans="1:11" s="321" customFormat="1" x14ac:dyDescent="0.2">
      <c r="A1698" s="319"/>
      <c r="B1698" s="322"/>
      <c r="C1698" s="827"/>
      <c r="D1698" s="724"/>
      <c r="E1698" s="725"/>
      <c r="F1698" s="725"/>
      <c r="G1698" s="725"/>
      <c r="H1698" s="725"/>
      <c r="I1698" s="726"/>
      <c r="J1698" s="727"/>
      <c r="K1698" s="704"/>
    </row>
    <row r="1699" spans="1:11" s="321" customFormat="1" x14ac:dyDescent="0.2">
      <c r="A1699" s="319" t="str">
        <f>IF(D1699&gt;0,IF(INDEX(A1684:A1698,MATCH(REPT("z",255),A1684:A1698))="H","J",IF(INDEX(A1684:A1698,MATCH(REPT("z",255),A1684:A1698))="N","P",CHAR(CODE(INDEX(A1684:A1698,MATCH(REPT("z",255),A1684:A1698)))+1))),)</f>
        <v>C</v>
      </c>
      <c r="B1699" s="322" t="s">
        <v>2884</v>
      </c>
      <c r="C1699" s="827">
        <v>1</v>
      </c>
      <c r="D1699" s="724" t="s">
        <v>98</v>
      </c>
      <c r="E1699" s="667">
        <v>817.69</v>
      </c>
      <c r="F1699" s="667">
        <v>7.72</v>
      </c>
      <c r="G1699" s="667">
        <v>85.62</v>
      </c>
      <c r="H1699" s="667">
        <v>0</v>
      </c>
      <c r="I1699" s="668">
        <f>SUM(E1699:H1699)</f>
        <v>911.03</v>
      </c>
      <c r="J1699" s="669">
        <f>I1699*C1699</f>
        <v>911.03</v>
      </c>
      <c r="K1699" s="670"/>
    </row>
    <row r="1700" spans="1:11" s="321" customFormat="1" x14ac:dyDescent="0.2">
      <c r="A1700" s="319"/>
      <c r="B1700" s="322"/>
      <c r="C1700" s="827"/>
      <c r="D1700" s="724"/>
      <c r="E1700" s="725"/>
      <c r="F1700" s="725"/>
      <c r="G1700" s="725"/>
      <c r="H1700" s="725"/>
      <c r="I1700" s="726"/>
      <c r="J1700" s="727"/>
      <c r="K1700" s="704"/>
    </row>
    <row r="1701" spans="1:11" s="321" customFormat="1" x14ac:dyDescent="0.2">
      <c r="A1701" s="319" t="str">
        <f>IF(D1701&gt;0,IF(INDEX(A1689:A1700,MATCH(REPT("z",255),A1689:A1700))="H","J",IF(INDEX(A1689:A1700,MATCH(REPT("z",255),A1689:A1700))="N","P",CHAR(CODE(INDEX(A1689:A1700,MATCH(REPT("z",255),A1689:A1700)))+1))),)</f>
        <v>D</v>
      </c>
      <c r="B1701" s="322" t="s">
        <v>2885</v>
      </c>
      <c r="C1701" s="827">
        <v>46</v>
      </c>
      <c r="D1701" s="724" t="s">
        <v>98</v>
      </c>
      <c r="E1701" s="667">
        <v>538.45000000000005</v>
      </c>
      <c r="F1701" s="667">
        <v>4.1500000000000004</v>
      </c>
      <c r="G1701" s="667">
        <v>60.43</v>
      </c>
      <c r="H1701" s="667">
        <v>0</v>
      </c>
      <c r="I1701" s="668">
        <f>SUM(E1701:H1701)</f>
        <v>603.03</v>
      </c>
      <c r="J1701" s="669">
        <f>I1701*C1701</f>
        <v>27739.38</v>
      </c>
      <c r="K1701" s="670"/>
    </row>
    <row r="1702" spans="1:11" s="321" customFormat="1" x14ac:dyDescent="0.2">
      <c r="A1702" s="319"/>
      <c r="B1702" s="322"/>
      <c r="C1702" s="827"/>
      <c r="D1702" s="724"/>
      <c r="E1702" s="725"/>
      <c r="F1702" s="725"/>
      <c r="G1702" s="725"/>
      <c r="H1702" s="725"/>
      <c r="I1702" s="726"/>
      <c r="J1702" s="727"/>
      <c r="K1702" s="704"/>
    </row>
    <row r="1703" spans="1:11" s="321" customFormat="1" x14ac:dyDescent="0.2">
      <c r="A1703" s="319" t="str">
        <f>IF(D1703&gt;0,IF(INDEX(A1691:A1702,MATCH(REPT("z",255),A1691:A1702))="H","J",IF(INDEX(A1691:A1702,MATCH(REPT("z",255),A1691:A1702))="N","P",CHAR(CODE(INDEX(A1691:A1702,MATCH(REPT("z",255),A1691:A1702)))+1))),)</f>
        <v>E</v>
      </c>
      <c r="B1703" s="322" t="s">
        <v>2886</v>
      </c>
      <c r="C1703" s="827">
        <v>149</v>
      </c>
      <c r="D1703" s="724" t="s">
        <v>199</v>
      </c>
      <c r="E1703" s="667">
        <v>303.54000000000002</v>
      </c>
      <c r="F1703" s="667">
        <v>4.95</v>
      </c>
      <c r="G1703" s="667">
        <v>75.540000000000006</v>
      </c>
      <c r="H1703" s="667">
        <v>0</v>
      </c>
      <c r="I1703" s="668">
        <f>SUM(E1703:H1703)</f>
        <v>384.03</v>
      </c>
      <c r="J1703" s="669">
        <f>I1703*C1703</f>
        <v>57220.47</v>
      </c>
      <c r="K1703" s="670"/>
    </row>
    <row r="1704" spans="1:11" s="321" customFormat="1" x14ac:dyDescent="0.2">
      <c r="A1704" s="319"/>
      <c r="B1704" s="322"/>
      <c r="C1704" s="827"/>
      <c r="D1704" s="724"/>
      <c r="E1704" s="725"/>
      <c r="F1704" s="725"/>
      <c r="G1704" s="725"/>
      <c r="H1704" s="725"/>
      <c r="I1704" s="726"/>
      <c r="J1704" s="727"/>
      <c r="K1704" s="704"/>
    </row>
    <row r="1705" spans="1:11" s="321" customFormat="1" x14ac:dyDescent="0.2">
      <c r="A1705" s="319" t="str">
        <f>IF(D1705&gt;0,IF(INDEX(A1693:A1704,MATCH(REPT("z",255),A1693:A1704))="H","J",IF(INDEX(A1693:A1704,MATCH(REPT("z",255),A1693:A1704))="N","P",CHAR(CODE(INDEX(A1693:A1704,MATCH(REPT("z",255),A1693:A1704)))+1))),)</f>
        <v>F</v>
      </c>
      <c r="B1705" s="322" t="s">
        <v>2887</v>
      </c>
      <c r="C1705" s="827">
        <v>4</v>
      </c>
      <c r="D1705" s="724" t="s">
        <v>199</v>
      </c>
      <c r="E1705" s="667">
        <v>339.13</v>
      </c>
      <c r="F1705" s="667">
        <v>4.1500000000000004</v>
      </c>
      <c r="G1705" s="667">
        <v>60.43</v>
      </c>
      <c r="H1705" s="667">
        <v>0</v>
      </c>
      <c r="I1705" s="668">
        <f>SUM(E1705:H1705)</f>
        <v>403.71</v>
      </c>
      <c r="J1705" s="669">
        <f>I1705*C1705</f>
        <v>1614.84</v>
      </c>
      <c r="K1705" s="670"/>
    </row>
    <row r="1706" spans="1:11" s="321" customFormat="1" x14ac:dyDescent="0.2">
      <c r="A1706" s="319"/>
      <c r="B1706" s="322"/>
      <c r="C1706" s="827"/>
      <c r="D1706" s="724"/>
      <c r="E1706" s="725"/>
      <c r="F1706" s="725"/>
      <c r="G1706" s="725"/>
      <c r="H1706" s="725"/>
      <c r="I1706" s="726"/>
      <c r="J1706" s="727"/>
      <c r="K1706" s="704"/>
    </row>
    <row r="1707" spans="1:11" s="321" customFormat="1" x14ac:dyDescent="0.2">
      <c r="A1707" s="319" t="str">
        <f>IF(D1707&gt;0,IF(INDEX(A1695:A1706,MATCH(REPT("z",255),A1695:A1706))="H","J",IF(INDEX(A1695:A1706,MATCH(REPT("z",255),A1695:A1706))="N","P",CHAR(CODE(INDEX(A1695:A1706,MATCH(REPT("z",255),A1695:A1706)))+1))),)</f>
        <v>G</v>
      </c>
      <c r="B1707" s="322" t="s">
        <v>2888</v>
      </c>
      <c r="C1707" s="827">
        <v>158</v>
      </c>
      <c r="D1707" s="724" t="s">
        <v>199</v>
      </c>
      <c r="E1707" s="667">
        <v>3469.03</v>
      </c>
      <c r="F1707" s="667">
        <v>33.159999999999997</v>
      </c>
      <c r="G1707" s="667">
        <v>327.36</v>
      </c>
      <c r="H1707" s="667">
        <v>0</v>
      </c>
      <c r="I1707" s="668">
        <f>SUM(E1707:H1707)</f>
        <v>3829.55</v>
      </c>
      <c r="J1707" s="669">
        <f>I1707*C1707</f>
        <v>605068.9</v>
      </c>
      <c r="K1707" s="670"/>
    </row>
    <row r="1708" spans="1:11" s="321" customFormat="1" x14ac:dyDescent="0.2">
      <c r="A1708" s="319"/>
      <c r="B1708" s="322"/>
      <c r="C1708" s="827"/>
      <c r="D1708" s="724"/>
      <c r="E1708" s="725"/>
      <c r="F1708" s="725"/>
      <c r="G1708" s="725"/>
      <c r="H1708" s="725"/>
      <c r="I1708" s="726"/>
      <c r="J1708" s="727"/>
      <c r="K1708" s="704"/>
    </row>
    <row r="1709" spans="1:11" s="321" customFormat="1" x14ac:dyDescent="0.2">
      <c r="A1709" s="319" t="str">
        <f>IF(D1709&gt;0,IF(INDEX(A1697:A1708,MATCH(REPT("z",255),A1697:A1708))="H","J",IF(INDEX(A1697:A1708,MATCH(REPT("z",255),A1697:A1708))="N","P",CHAR(CODE(INDEX(A1697:A1708,MATCH(REPT("z",255),A1697:A1708)))+1))),)</f>
        <v>H</v>
      </c>
      <c r="B1709" s="322" t="s">
        <v>2889</v>
      </c>
      <c r="C1709" s="827">
        <v>4</v>
      </c>
      <c r="D1709" s="724" t="s">
        <v>199</v>
      </c>
      <c r="E1709" s="667">
        <v>812.94</v>
      </c>
      <c r="F1709" s="667">
        <v>4.1500000000000004</v>
      </c>
      <c r="G1709" s="667">
        <v>60.43</v>
      </c>
      <c r="H1709" s="667">
        <v>0</v>
      </c>
      <c r="I1709" s="668">
        <f>SUM(E1709:H1709)</f>
        <v>877.52</v>
      </c>
      <c r="J1709" s="669">
        <f>I1709*C1709</f>
        <v>3510.08</v>
      </c>
      <c r="K1709" s="670"/>
    </row>
    <row r="1710" spans="1:11" s="321" customFormat="1" ht="8.25" customHeight="1" x14ac:dyDescent="0.2">
      <c r="A1710" s="319"/>
      <c r="B1710" s="322"/>
      <c r="C1710" s="827"/>
      <c r="D1710" s="724"/>
      <c r="E1710" s="725"/>
      <c r="F1710" s="725"/>
      <c r="G1710" s="725"/>
      <c r="H1710" s="725"/>
      <c r="I1710" s="726"/>
      <c r="J1710" s="727"/>
      <c r="K1710" s="704"/>
    </row>
    <row r="1711" spans="1:11" s="321" customFormat="1" x14ac:dyDescent="0.2">
      <c r="A1711" s="319" t="str">
        <f>IF(D1711&gt;0,IF(INDEX(A1699:A1710,MATCH(REPT("z",255),A1699:A1710))="H","J",IF(INDEX(A1699:A1710,MATCH(REPT("z",255),A1699:A1710))="N","P",CHAR(CODE(INDEX(A1699:A1710,MATCH(REPT("z",255),A1699:A1710)))+1))),)</f>
        <v>J</v>
      </c>
      <c r="B1711" s="322" t="s">
        <v>2890</v>
      </c>
      <c r="C1711" s="827">
        <v>306</v>
      </c>
      <c r="D1711" s="724" t="s">
        <v>199</v>
      </c>
      <c r="E1711" s="667">
        <v>267.67</v>
      </c>
      <c r="F1711" s="667">
        <v>4.1500000000000004</v>
      </c>
      <c r="G1711" s="667">
        <v>60.43</v>
      </c>
      <c r="H1711" s="667">
        <v>0</v>
      </c>
      <c r="I1711" s="668">
        <f>SUM(E1711:H1711)</f>
        <v>332.25</v>
      </c>
      <c r="J1711" s="669">
        <f>I1711*C1711</f>
        <v>101668.5</v>
      </c>
      <c r="K1711" s="670"/>
    </row>
    <row r="1712" spans="1:11" s="321" customFormat="1" ht="8.25" customHeight="1" x14ac:dyDescent="0.2">
      <c r="A1712" s="319"/>
      <c r="B1712" s="322"/>
      <c r="C1712" s="827"/>
      <c r="D1712" s="724"/>
      <c r="E1712" s="725"/>
      <c r="F1712" s="725"/>
      <c r="G1712" s="725"/>
      <c r="H1712" s="725"/>
      <c r="I1712" s="726"/>
      <c r="J1712" s="727"/>
      <c r="K1712" s="704"/>
    </row>
    <row r="1713" spans="1:11" s="321" customFormat="1" x14ac:dyDescent="0.2">
      <c r="A1713" s="319" t="str">
        <f>IF(D1713&gt;0,IF(INDEX(A1701:A1712,MATCH(REPT("z",255),A1701:A1712))="H","J",IF(INDEX(A1701:A1712,MATCH(REPT("z",255),A1701:A1712))="N","P",CHAR(CODE(INDEX(A1701:A1712,MATCH(REPT("z",255),A1701:A1712)))+1))),)</f>
        <v>K</v>
      </c>
      <c r="B1713" s="322" t="s">
        <v>2891</v>
      </c>
      <c r="C1713" s="827">
        <v>344</v>
      </c>
      <c r="D1713" s="724" t="s">
        <v>199</v>
      </c>
      <c r="E1713" s="667">
        <v>392.26</v>
      </c>
      <c r="F1713" s="667">
        <v>4.1500000000000004</v>
      </c>
      <c r="G1713" s="667">
        <v>60.43</v>
      </c>
      <c r="H1713" s="667">
        <v>0</v>
      </c>
      <c r="I1713" s="668">
        <f>SUM(E1713:H1713)</f>
        <v>456.84</v>
      </c>
      <c r="J1713" s="669">
        <f>I1713*C1713</f>
        <v>157152.95999999999</v>
      </c>
      <c r="K1713" s="670"/>
    </row>
    <row r="1714" spans="1:11" s="321" customFormat="1" ht="8.25" customHeight="1" x14ac:dyDescent="0.2">
      <c r="A1714" s="319"/>
      <c r="B1714" s="322"/>
      <c r="C1714" s="827"/>
      <c r="D1714" s="724"/>
      <c r="E1714" s="725"/>
      <c r="F1714" s="725"/>
      <c r="G1714" s="725"/>
      <c r="H1714" s="725"/>
      <c r="I1714" s="726"/>
      <c r="J1714" s="727"/>
      <c r="K1714" s="704"/>
    </row>
    <row r="1715" spans="1:11" s="321" customFormat="1" x14ac:dyDescent="0.2">
      <c r="A1715" s="319" t="str">
        <f>IF(D1715&gt;0,IF(INDEX(A1703:A1714,MATCH(REPT("z",255),A1703:A1714))="H","J",IF(INDEX(A1703:A1714,MATCH(REPT("z",255),A1703:A1714))="N","P",CHAR(CODE(INDEX(A1703:A1714,MATCH(REPT("z",255),A1703:A1714)))+1))),)</f>
        <v>L</v>
      </c>
      <c r="B1715" s="322" t="s">
        <v>2892</v>
      </c>
      <c r="C1715" s="827">
        <v>146</v>
      </c>
      <c r="D1715" s="724" t="s">
        <v>199</v>
      </c>
      <c r="E1715" s="667">
        <v>204.5</v>
      </c>
      <c r="F1715" s="667">
        <v>1.57</v>
      </c>
      <c r="G1715" s="667">
        <v>50.37</v>
      </c>
      <c r="H1715" s="667">
        <v>0</v>
      </c>
      <c r="I1715" s="668">
        <f>SUM(E1715:H1715)</f>
        <v>256.44</v>
      </c>
      <c r="J1715" s="669">
        <f>I1715*C1715</f>
        <v>37440.239999999998</v>
      </c>
      <c r="K1715" s="670"/>
    </row>
    <row r="1716" spans="1:11" s="321" customFormat="1" ht="8.25" customHeight="1" x14ac:dyDescent="0.2">
      <c r="A1716" s="319"/>
      <c r="B1716" s="328"/>
      <c r="C1716" s="827"/>
      <c r="D1716" s="724"/>
      <c r="E1716" s="725"/>
      <c r="F1716" s="725"/>
      <c r="G1716" s="725"/>
      <c r="H1716" s="725"/>
      <c r="I1716" s="726"/>
      <c r="J1716" s="727"/>
      <c r="K1716" s="704"/>
    </row>
    <row r="1717" spans="1:11" s="321" customFormat="1" ht="28.5" x14ac:dyDescent="0.2">
      <c r="A1717" s="319"/>
      <c r="B1717" s="326" t="s">
        <v>3818</v>
      </c>
      <c r="C1717" s="827"/>
      <c r="D1717" s="724"/>
      <c r="E1717" s="725"/>
      <c r="F1717" s="725"/>
      <c r="G1717" s="725"/>
      <c r="H1717" s="725"/>
      <c r="I1717" s="726"/>
      <c r="J1717" s="727"/>
      <c r="K1717" s="704"/>
    </row>
    <row r="1718" spans="1:11" s="321" customFormat="1" x14ac:dyDescent="0.2">
      <c r="A1718" s="319"/>
      <c r="B1718" s="322"/>
      <c r="C1718" s="827"/>
      <c r="D1718" s="724"/>
      <c r="E1718" s="725"/>
      <c r="F1718" s="725"/>
      <c r="G1718" s="725"/>
      <c r="H1718" s="725"/>
      <c r="I1718" s="726"/>
      <c r="J1718" s="727"/>
      <c r="K1718" s="704"/>
    </row>
    <row r="1719" spans="1:11" s="321" customFormat="1" x14ac:dyDescent="0.2">
      <c r="A1719" s="319" t="str">
        <f>IF(D1719&gt;0,IF(INDEX(A1707:A1718,MATCH(REPT("z",255),A1707:A1718))="H","J",IF(INDEX(A1707:A1718,MATCH(REPT("z",255),A1707:A1718))="N","P",CHAR(CODE(INDEX(A1707:A1718,MATCH(REPT("z",255),A1707:A1718)))+1))),)</f>
        <v>M</v>
      </c>
      <c r="B1719" s="330" t="s">
        <v>2893</v>
      </c>
      <c r="C1719" s="831">
        <v>10725</v>
      </c>
      <c r="D1719" s="724" t="s">
        <v>199</v>
      </c>
      <c r="E1719" s="667">
        <v>0</v>
      </c>
      <c r="F1719" s="667">
        <v>0</v>
      </c>
      <c r="G1719" s="667">
        <v>0</v>
      </c>
      <c r="H1719" s="667">
        <v>0</v>
      </c>
      <c r="I1719" s="668">
        <f>SUM(E1719:H1719)</f>
        <v>0</v>
      </c>
      <c r="J1719" s="765" t="s">
        <v>4090</v>
      </c>
      <c r="K1719" s="670"/>
    </row>
    <row r="1720" spans="1:11" s="321" customFormat="1" x14ac:dyDescent="0.2">
      <c r="A1720" s="319"/>
      <c r="B1720" s="322"/>
      <c r="C1720" s="827"/>
      <c r="D1720" s="724"/>
      <c r="E1720" s="725"/>
      <c r="F1720" s="725"/>
      <c r="G1720" s="725"/>
      <c r="H1720" s="725"/>
      <c r="I1720" s="726"/>
      <c r="J1720" s="727"/>
      <c r="K1720" s="704"/>
    </row>
    <row r="1721" spans="1:11" s="321" customFormat="1" x14ac:dyDescent="0.2">
      <c r="A1721" s="319" t="str">
        <f>IF(D1721&gt;0,IF(INDEX(A1709:A1720,MATCH(REPT("z",255),A1709:A1720))="H","J",IF(INDEX(A1709:A1720,MATCH(REPT("z",255),A1709:A1720))="N","P",CHAR(CODE(INDEX(A1709:A1720,MATCH(REPT("z",255),A1709:A1720)))+1))),)</f>
        <v>N</v>
      </c>
      <c r="B1721" s="330" t="s">
        <v>2894</v>
      </c>
      <c r="C1721" s="827">
        <v>300</v>
      </c>
      <c r="D1721" s="724" t="s">
        <v>199</v>
      </c>
      <c r="E1721" s="667">
        <v>0</v>
      </c>
      <c r="F1721" s="667">
        <v>0</v>
      </c>
      <c r="G1721" s="667">
        <v>0</v>
      </c>
      <c r="H1721" s="667">
        <v>0</v>
      </c>
      <c r="I1721" s="668">
        <f>SUM(E1721:H1721)</f>
        <v>0</v>
      </c>
      <c r="J1721" s="765" t="s">
        <v>4090</v>
      </c>
      <c r="K1721" s="670"/>
    </row>
    <row r="1722" spans="1:11" s="321" customFormat="1" x14ac:dyDescent="0.2">
      <c r="A1722" s="319"/>
      <c r="B1722" s="322"/>
      <c r="C1722" s="823"/>
      <c r="D1722" s="724"/>
      <c r="E1722" s="725"/>
      <c r="F1722" s="725"/>
      <c r="G1722" s="725"/>
      <c r="H1722" s="725"/>
      <c r="I1722" s="726"/>
      <c r="J1722" s="727"/>
      <c r="K1722" s="704"/>
    </row>
    <row r="1723" spans="1:11" s="321" customFormat="1" x14ac:dyDescent="0.2">
      <c r="A1723" s="319" t="str">
        <f>IF(D1723&gt;0,IF(INDEX(A1711:A1722,MATCH(REPT("z",255),A1711:A1722))="H","J",IF(INDEX(A1711:A1722,MATCH(REPT("z",255),A1711:A1722))="N","P",CHAR(CODE(INDEX(A1711:A1722,MATCH(REPT("z",255),A1711:A1722)))+1))),)</f>
        <v>P</v>
      </c>
      <c r="B1723" s="322" t="s">
        <v>2895</v>
      </c>
      <c r="C1723" s="827">
        <v>146</v>
      </c>
      <c r="D1723" s="724" t="s">
        <v>199</v>
      </c>
      <c r="E1723" s="667">
        <v>0</v>
      </c>
      <c r="F1723" s="667">
        <v>0</v>
      </c>
      <c r="G1723" s="667">
        <v>0</v>
      </c>
      <c r="H1723" s="667">
        <v>0</v>
      </c>
      <c r="I1723" s="668">
        <f>SUM(E1723:H1723)</f>
        <v>0</v>
      </c>
      <c r="J1723" s="765" t="s">
        <v>4090</v>
      </c>
      <c r="K1723" s="670"/>
    </row>
    <row r="1724" spans="1:11" s="321" customFormat="1" ht="27.75" customHeight="1" x14ac:dyDescent="0.2">
      <c r="A1724" s="319"/>
      <c r="B1724" s="322"/>
      <c r="C1724" s="827"/>
      <c r="D1724" s="724"/>
      <c r="E1724" s="725"/>
      <c r="F1724" s="725"/>
      <c r="G1724" s="725"/>
      <c r="H1724" s="725"/>
      <c r="I1724" s="726"/>
      <c r="J1724" s="727"/>
      <c r="K1724" s="704"/>
    </row>
    <row r="1725" spans="1:11" s="321" customFormat="1" ht="17.25" customHeight="1" x14ac:dyDescent="0.2">
      <c r="A1725" s="319"/>
      <c r="B1725" s="322"/>
      <c r="C1725" s="827"/>
      <c r="D1725" s="724"/>
      <c r="E1725" s="725"/>
      <c r="F1725" s="725"/>
      <c r="G1725" s="725"/>
      <c r="H1725" s="725"/>
      <c r="I1725" s="726"/>
      <c r="J1725" s="727"/>
      <c r="K1725" s="704"/>
    </row>
    <row r="1726" spans="1:11" s="325" customFormat="1" ht="15.75" thickBot="1" x14ac:dyDescent="0.3">
      <c r="A1726" s="324"/>
      <c r="B1726" s="80" t="s">
        <v>111</v>
      </c>
      <c r="C1726" s="824"/>
      <c r="D1726" s="732"/>
      <c r="E1726" s="733"/>
      <c r="F1726" s="733"/>
      <c r="G1726" s="733"/>
      <c r="H1726" s="733"/>
      <c r="I1726" s="699"/>
      <c r="J1726" s="734">
        <f>SUM(J1693:J1725)</f>
        <v>1010896.35</v>
      </c>
      <c r="K1726" s="735">
        <v>47</v>
      </c>
    </row>
    <row r="1727" spans="1:11" s="321" customFormat="1" ht="15" thickTop="1" x14ac:dyDescent="0.2">
      <c r="A1727" s="319"/>
      <c r="B1727" s="322"/>
      <c r="C1727" s="827"/>
      <c r="D1727" s="724"/>
      <c r="E1727" s="725"/>
      <c r="F1727" s="725"/>
      <c r="G1727" s="725"/>
      <c r="H1727" s="725"/>
      <c r="I1727" s="726"/>
      <c r="J1727" s="727"/>
      <c r="K1727" s="704"/>
    </row>
    <row r="1728" spans="1:11" s="321" customFormat="1" ht="15" x14ac:dyDescent="0.25">
      <c r="A1728" s="323"/>
      <c r="B1728" s="320" t="s">
        <v>2867</v>
      </c>
      <c r="C1728" s="828"/>
      <c r="D1728" s="728"/>
      <c r="E1728" s="729"/>
      <c r="F1728" s="729"/>
      <c r="G1728" s="729"/>
      <c r="H1728" s="729"/>
      <c r="I1728" s="730"/>
      <c r="J1728" s="712"/>
      <c r="K1728" s="704"/>
    </row>
    <row r="1729" spans="1:11" s="321" customFormat="1" ht="15" x14ac:dyDescent="0.2">
      <c r="A1729" s="319"/>
      <c r="B1729" s="320"/>
      <c r="C1729" s="827"/>
      <c r="D1729" s="724"/>
      <c r="E1729" s="725"/>
      <c r="F1729" s="725"/>
      <c r="G1729" s="725"/>
      <c r="H1729" s="725"/>
      <c r="I1729" s="726"/>
      <c r="J1729" s="727"/>
      <c r="K1729" s="704"/>
    </row>
    <row r="1730" spans="1:11" s="321" customFormat="1" x14ac:dyDescent="0.2">
      <c r="A1730" s="319"/>
      <c r="B1730" s="81" t="s">
        <v>2896</v>
      </c>
      <c r="C1730" s="827"/>
      <c r="D1730" s="724"/>
      <c r="E1730" s="725"/>
      <c r="F1730" s="725"/>
      <c r="G1730" s="725"/>
      <c r="H1730" s="725"/>
      <c r="I1730" s="726"/>
      <c r="J1730" s="727"/>
      <c r="K1730" s="704"/>
    </row>
    <row r="1731" spans="1:11" s="321" customFormat="1" x14ac:dyDescent="0.2">
      <c r="A1731" s="319"/>
      <c r="B1731" s="328"/>
      <c r="C1731" s="827"/>
      <c r="D1731" s="724"/>
      <c r="E1731" s="725"/>
      <c r="F1731" s="725"/>
      <c r="G1731" s="725"/>
      <c r="H1731" s="725"/>
      <c r="I1731" s="726"/>
      <c r="J1731" s="727"/>
      <c r="K1731" s="704"/>
    </row>
    <row r="1732" spans="1:11" s="321" customFormat="1" ht="28.5" x14ac:dyDescent="0.2">
      <c r="A1732" s="319"/>
      <c r="B1732" s="326" t="s">
        <v>3855</v>
      </c>
      <c r="C1732" s="827"/>
      <c r="D1732" s="724"/>
      <c r="E1732" s="725"/>
      <c r="F1732" s="725"/>
      <c r="G1732" s="725"/>
      <c r="H1732" s="725"/>
      <c r="I1732" s="726"/>
      <c r="J1732" s="727"/>
      <c r="K1732" s="704"/>
    </row>
    <row r="1733" spans="1:11" s="321" customFormat="1" x14ac:dyDescent="0.2">
      <c r="A1733" s="319"/>
      <c r="B1733" s="326"/>
      <c r="C1733" s="827"/>
      <c r="D1733" s="724"/>
      <c r="E1733" s="725"/>
      <c r="F1733" s="725"/>
      <c r="G1733" s="725"/>
      <c r="H1733" s="725"/>
      <c r="I1733" s="726"/>
      <c r="J1733" s="727"/>
      <c r="K1733" s="704"/>
    </row>
    <row r="1734" spans="1:11" s="321" customFormat="1" x14ac:dyDescent="0.2">
      <c r="A1734" s="319" t="s">
        <v>77</v>
      </c>
      <c r="B1734" s="322" t="s">
        <v>2897</v>
      </c>
      <c r="C1734" s="827">
        <v>1</v>
      </c>
      <c r="D1734" s="724" t="s">
        <v>199</v>
      </c>
      <c r="E1734" s="667">
        <v>365.9</v>
      </c>
      <c r="F1734" s="667">
        <v>4.1500000000000004</v>
      </c>
      <c r="G1734" s="667">
        <v>70.510000000000005</v>
      </c>
      <c r="H1734" s="667">
        <v>0</v>
      </c>
      <c r="I1734" s="668">
        <f>SUM(E1734:H1734)</f>
        <v>440.56</v>
      </c>
      <c r="J1734" s="669">
        <f>I1734*C1734</f>
        <v>440.56</v>
      </c>
      <c r="K1734" s="670"/>
    </row>
    <row r="1735" spans="1:11" s="321" customFormat="1" x14ac:dyDescent="0.2">
      <c r="A1735" s="319"/>
      <c r="B1735" s="322"/>
      <c r="C1735" s="827"/>
      <c r="D1735" s="724"/>
      <c r="E1735" s="725"/>
      <c r="F1735" s="725"/>
      <c r="G1735" s="725"/>
      <c r="H1735" s="725"/>
      <c r="I1735" s="726"/>
      <c r="J1735" s="727"/>
      <c r="K1735" s="704"/>
    </row>
    <row r="1736" spans="1:11" s="321" customFormat="1" x14ac:dyDescent="0.2">
      <c r="A1736" s="319" t="str">
        <f>IF(D1736&gt;0,IF(INDEX(A1723:A1735,MATCH(REPT("z",255),A1723:A1735))="H","J",IF(INDEX(A1723:A1735,MATCH(REPT("z",255),A1723:A1735))="N","P",CHAR(CODE(INDEX(A1723:A1735,MATCH(REPT("z",255),A1723:A1735)))+1))),)</f>
        <v>B</v>
      </c>
      <c r="B1736" s="322" t="s">
        <v>2898</v>
      </c>
      <c r="C1736" s="827">
        <v>8</v>
      </c>
      <c r="D1736" s="724" t="s">
        <v>199</v>
      </c>
      <c r="E1736" s="667">
        <v>403.67</v>
      </c>
      <c r="F1736" s="667">
        <v>4.1500000000000004</v>
      </c>
      <c r="G1736" s="667">
        <v>60.43</v>
      </c>
      <c r="H1736" s="667">
        <v>0</v>
      </c>
      <c r="I1736" s="668">
        <f>SUM(E1736:H1736)</f>
        <v>468.25</v>
      </c>
      <c r="J1736" s="669">
        <f>I1736*C1736</f>
        <v>3746</v>
      </c>
      <c r="K1736" s="670"/>
    </row>
    <row r="1737" spans="1:11" s="321" customFormat="1" x14ac:dyDescent="0.2">
      <c r="A1737" s="319"/>
      <c r="B1737" s="326"/>
      <c r="C1737" s="827"/>
      <c r="D1737" s="724"/>
      <c r="E1737" s="725"/>
      <c r="F1737" s="725"/>
      <c r="G1737" s="725"/>
      <c r="H1737" s="725"/>
      <c r="I1737" s="726"/>
      <c r="J1737" s="727"/>
      <c r="K1737" s="704"/>
    </row>
    <row r="1738" spans="1:11" s="321" customFormat="1" x14ac:dyDescent="0.2">
      <c r="A1738" s="319" t="str">
        <f>IF(D1738&gt;0,IF(INDEX(A1726:A1737,MATCH(REPT("z",255),A1726:A1737))="H","J",IF(INDEX(A1726:A1737,MATCH(REPT("z",255),A1726:A1737))="N","P",CHAR(CODE(INDEX(A1726:A1737,MATCH(REPT("z",255),A1726:A1737)))+1))),)</f>
        <v>C</v>
      </c>
      <c r="B1738" s="322" t="s">
        <v>2899</v>
      </c>
      <c r="C1738" s="827">
        <v>50</v>
      </c>
      <c r="D1738" s="724" t="s">
        <v>199</v>
      </c>
      <c r="E1738" s="667">
        <v>413.11</v>
      </c>
      <c r="F1738" s="667">
        <v>4.1500000000000004</v>
      </c>
      <c r="G1738" s="667">
        <v>60.43</v>
      </c>
      <c r="H1738" s="667">
        <v>0</v>
      </c>
      <c r="I1738" s="668">
        <f>SUM(E1738:H1738)</f>
        <v>477.69</v>
      </c>
      <c r="J1738" s="669">
        <f>I1738*C1738</f>
        <v>23884.5</v>
      </c>
      <c r="K1738" s="670"/>
    </row>
    <row r="1739" spans="1:11" s="321" customFormat="1" x14ac:dyDescent="0.2">
      <c r="A1739" s="319"/>
      <c r="B1739" s="322"/>
      <c r="C1739" s="827"/>
      <c r="D1739" s="724"/>
      <c r="E1739" s="725"/>
      <c r="F1739" s="725"/>
      <c r="G1739" s="725"/>
      <c r="H1739" s="725"/>
      <c r="I1739" s="726"/>
      <c r="J1739" s="727"/>
      <c r="K1739" s="704"/>
    </row>
    <row r="1740" spans="1:11" s="321" customFormat="1" x14ac:dyDescent="0.2">
      <c r="A1740" s="319" t="str">
        <f>IF(D1740&gt;0,IF(INDEX(A1728:A1739,MATCH(REPT("z",255),A1728:A1739))="H","J",IF(INDEX(A1728:A1739,MATCH(REPT("z",255),A1728:A1739))="N","P",CHAR(CODE(INDEX(A1728:A1739,MATCH(REPT("z",255),A1728:A1739)))+1))),)</f>
        <v>D</v>
      </c>
      <c r="B1740" s="368" t="s">
        <v>2900</v>
      </c>
      <c r="C1740" s="827">
        <v>49</v>
      </c>
      <c r="D1740" s="724" t="s">
        <v>199</v>
      </c>
      <c r="E1740" s="667">
        <v>413.11</v>
      </c>
      <c r="F1740" s="667">
        <v>4.1500000000000004</v>
      </c>
      <c r="G1740" s="667">
        <v>60.43</v>
      </c>
      <c r="H1740" s="667">
        <v>0</v>
      </c>
      <c r="I1740" s="668">
        <f>SUM(E1740:H1740)</f>
        <v>477.69</v>
      </c>
      <c r="J1740" s="669">
        <f>I1740*C1740</f>
        <v>23406.81</v>
      </c>
      <c r="K1740" s="670"/>
    </row>
    <row r="1741" spans="1:11" s="321" customFormat="1" x14ac:dyDescent="0.2">
      <c r="A1741" s="319"/>
      <c r="B1741" s="322"/>
      <c r="C1741" s="827"/>
      <c r="D1741" s="724"/>
      <c r="E1741" s="725"/>
      <c r="F1741" s="725"/>
      <c r="G1741" s="725"/>
      <c r="H1741" s="725"/>
      <c r="I1741" s="726"/>
      <c r="J1741" s="727"/>
      <c r="K1741" s="704"/>
    </row>
    <row r="1742" spans="1:11" s="321" customFormat="1" x14ac:dyDescent="0.2">
      <c r="A1742" s="319" t="str">
        <f>IF(D1742&gt;0,IF(INDEX(A1730:A1741,MATCH(REPT("z",255),A1730:A1741))="H","J",IF(INDEX(A1730:A1741,MATCH(REPT("z",255),A1730:A1741))="N","P",CHAR(CODE(INDEX(A1730:A1741,MATCH(REPT("z",255),A1730:A1741)))+1))),)</f>
        <v>E</v>
      </c>
      <c r="B1742" s="322" t="s">
        <v>2901</v>
      </c>
      <c r="C1742" s="827">
        <v>2</v>
      </c>
      <c r="D1742" s="724" t="s">
        <v>199</v>
      </c>
      <c r="E1742" s="667">
        <v>413.11</v>
      </c>
      <c r="F1742" s="667">
        <v>4.1500000000000004</v>
      </c>
      <c r="G1742" s="667">
        <v>60.43</v>
      </c>
      <c r="H1742" s="667">
        <v>0</v>
      </c>
      <c r="I1742" s="668">
        <f>SUM(E1742:H1742)</f>
        <v>477.69</v>
      </c>
      <c r="J1742" s="669">
        <f>I1742*C1742</f>
        <v>955.38</v>
      </c>
      <c r="K1742" s="670"/>
    </row>
    <row r="1743" spans="1:11" s="321" customFormat="1" x14ac:dyDescent="0.2">
      <c r="A1743" s="319"/>
      <c r="B1743" s="322"/>
      <c r="C1743" s="827"/>
      <c r="D1743" s="724"/>
      <c r="E1743" s="725"/>
      <c r="F1743" s="725"/>
      <c r="G1743" s="725"/>
      <c r="H1743" s="725"/>
      <c r="I1743" s="726"/>
      <c r="J1743" s="727"/>
      <c r="K1743" s="704"/>
    </row>
    <row r="1744" spans="1:11" s="321" customFormat="1" x14ac:dyDescent="0.2">
      <c r="A1744" s="319" t="str">
        <f>IF(D1744&gt;0,IF(INDEX(A1732:A1743,MATCH(REPT("z",255),A1732:A1743))="H","J",IF(INDEX(A1732:A1743,MATCH(REPT("z",255),A1732:A1743))="N","P",CHAR(CODE(INDEX(A1732:A1743,MATCH(REPT("z",255),A1732:A1743)))+1))),)</f>
        <v>F</v>
      </c>
      <c r="B1744" s="322" t="s">
        <v>2902</v>
      </c>
      <c r="C1744" s="827">
        <v>10</v>
      </c>
      <c r="D1744" s="724" t="s">
        <v>199</v>
      </c>
      <c r="E1744" s="667">
        <v>403.67</v>
      </c>
      <c r="F1744" s="667">
        <v>4.1500000000000004</v>
      </c>
      <c r="G1744" s="667">
        <v>60.43</v>
      </c>
      <c r="H1744" s="667">
        <v>0</v>
      </c>
      <c r="I1744" s="668">
        <f>SUM(E1744:H1744)</f>
        <v>468.25</v>
      </c>
      <c r="J1744" s="669">
        <f>I1744*C1744</f>
        <v>4682.5</v>
      </c>
      <c r="K1744" s="670"/>
    </row>
    <row r="1745" spans="1:11" s="321" customFormat="1" x14ac:dyDescent="0.2">
      <c r="A1745" s="319"/>
      <c r="B1745" s="322"/>
      <c r="C1745" s="827"/>
      <c r="D1745" s="724"/>
      <c r="E1745" s="725"/>
      <c r="F1745" s="725"/>
      <c r="G1745" s="725"/>
      <c r="H1745" s="725"/>
      <c r="I1745" s="726"/>
      <c r="J1745" s="727"/>
      <c r="K1745" s="704"/>
    </row>
    <row r="1746" spans="1:11" s="321" customFormat="1" x14ac:dyDescent="0.2">
      <c r="A1746" s="319" t="str">
        <f>IF(D1746&gt;0,IF(INDEX(A1734:A1745,MATCH(REPT("z",255),A1734:A1745))="H","J",IF(INDEX(A1734:A1745,MATCH(REPT("z",255),A1734:A1745))="N","P",CHAR(CODE(INDEX(A1734:A1745,MATCH(REPT("z",255),A1734:A1745)))+1))),)</f>
        <v>G</v>
      </c>
      <c r="B1746" s="322" t="s">
        <v>2903</v>
      </c>
      <c r="C1746" s="827">
        <v>82</v>
      </c>
      <c r="D1746" s="724" t="s">
        <v>199</v>
      </c>
      <c r="E1746" s="667">
        <v>365.91</v>
      </c>
      <c r="F1746" s="667">
        <v>4.1500000000000004</v>
      </c>
      <c r="G1746" s="667">
        <v>60.43</v>
      </c>
      <c r="H1746" s="667">
        <v>0</v>
      </c>
      <c r="I1746" s="668">
        <f>SUM(E1746:H1746)</f>
        <v>430.49</v>
      </c>
      <c r="J1746" s="669">
        <f>I1746*C1746</f>
        <v>35300.18</v>
      </c>
      <c r="K1746" s="670"/>
    </row>
    <row r="1747" spans="1:11" s="321" customFormat="1" x14ac:dyDescent="0.2">
      <c r="A1747" s="319"/>
      <c r="B1747" s="322"/>
      <c r="C1747" s="827"/>
      <c r="D1747" s="724"/>
      <c r="E1747" s="725"/>
      <c r="F1747" s="725"/>
      <c r="G1747" s="725"/>
      <c r="H1747" s="725"/>
      <c r="I1747" s="726"/>
      <c r="J1747" s="727"/>
      <c r="K1747" s="704"/>
    </row>
    <row r="1748" spans="1:11" s="321" customFormat="1" x14ac:dyDescent="0.2">
      <c r="A1748" s="319" t="str">
        <f>IF(D1748&gt;0,IF(INDEX(A1736:A1747,MATCH(REPT("z",255),A1736:A1747))="H","J",IF(INDEX(A1736:A1747,MATCH(REPT("z",255),A1736:A1747))="N","P",CHAR(CODE(INDEX(A1736:A1747,MATCH(REPT("z",255),A1736:A1747)))+1))),)</f>
        <v>H</v>
      </c>
      <c r="B1748" s="322" t="s">
        <v>2904</v>
      </c>
      <c r="C1748" s="827">
        <v>64</v>
      </c>
      <c r="D1748" s="724" t="s">
        <v>199</v>
      </c>
      <c r="E1748" s="667">
        <v>365.9</v>
      </c>
      <c r="F1748" s="667">
        <v>4.1500000000000004</v>
      </c>
      <c r="G1748" s="667">
        <v>70.510000000000005</v>
      </c>
      <c r="H1748" s="667">
        <v>0</v>
      </c>
      <c r="I1748" s="668">
        <f>SUM(E1748:H1748)</f>
        <v>440.56</v>
      </c>
      <c r="J1748" s="669">
        <f>I1748*C1748</f>
        <v>28195.84</v>
      </c>
      <c r="K1748" s="670"/>
    </row>
    <row r="1749" spans="1:11" s="321" customFormat="1" x14ac:dyDescent="0.2">
      <c r="A1749" s="319"/>
      <c r="B1749" s="322"/>
      <c r="C1749" s="827"/>
      <c r="D1749" s="724"/>
      <c r="E1749" s="725"/>
      <c r="F1749" s="725"/>
      <c r="G1749" s="725"/>
      <c r="H1749" s="725"/>
      <c r="I1749" s="726"/>
      <c r="J1749" s="727"/>
      <c r="K1749" s="704"/>
    </row>
    <row r="1750" spans="1:11" s="321" customFormat="1" x14ac:dyDescent="0.2">
      <c r="A1750" s="319" t="str">
        <f>IF(D1750&gt;0,IF(INDEX(A1738:A1749,MATCH(REPT("z",255),A1738:A1749))="H","J",IF(INDEX(A1738:A1749,MATCH(REPT("z",255),A1738:A1749))="N","P",CHAR(CODE(INDEX(A1738:A1749,MATCH(REPT("z",255),A1738:A1749)))+1))),)</f>
        <v>J</v>
      </c>
      <c r="B1750" s="322" t="s">
        <v>2905</v>
      </c>
      <c r="C1750" s="827">
        <v>4</v>
      </c>
      <c r="D1750" s="724" t="s">
        <v>199</v>
      </c>
      <c r="E1750" s="667">
        <v>365.9</v>
      </c>
      <c r="F1750" s="667">
        <v>4.1500000000000004</v>
      </c>
      <c r="G1750" s="667">
        <v>70.510000000000005</v>
      </c>
      <c r="H1750" s="667">
        <v>0</v>
      </c>
      <c r="I1750" s="668">
        <f>SUM(E1750:H1750)</f>
        <v>440.56</v>
      </c>
      <c r="J1750" s="669">
        <f>I1750*C1750</f>
        <v>1762.24</v>
      </c>
      <c r="K1750" s="670"/>
    </row>
    <row r="1751" spans="1:11" s="321" customFormat="1" x14ac:dyDescent="0.2">
      <c r="A1751" s="319"/>
      <c r="B1751" s="322"/>
      <c r="C1751" s="827"/>
      <c r="D1751" s="724"/>
      <c r="E1751" s="725"/>
      <c r="F1751" s="725"/>
      <c r="G1751" s="725"/>
      <c r="H1751" s="725"/>
      <c r="I1751" s="726"/>
      <c r="J1751" s="727"/>
      <c r="K1751" s="704"/>
    </row>
    <row r="1752" spans="1:11" s="321" customFormat="1" x14ac:dyDescent="0.2">
      <c r="A1752" s="319" t="str">
        <f>IF(D1752&gt;0,IF(INDEX(A1740:A1751,MATCH(REPT("z",255),A1740:A1751))="H","J",IF(INDEX(A1740:A1751,MATCH(REPT("z",255),A1740:A1751))="N","P",CHAR(CODE(INDEX(A1740:A1751,MATCH(REPT("z",255),A1740:A1751)))+1))),)</f>
        <v>K</v>
      </c>
      <c r="B1752" s="322" t="s">
        <v>2906</v>
      </c>
      <c r="C1752" s="827">
        <v>2</v>
      </c>
      <c r="D1752" s="724" t="s">
        <v>199</v>
      </c>
      <c r="E1752" s="667">
        <v>365.9</v>
      </c>
      <c r="F1752" s="667">
        <v>4.1500000000000004</v>
      </c>
      <c r="G1752" s="667">
        <v>70.510000000000005</v>
      </c>
      <c r="H1752" s="667">
        <v>0</v>
      </c>
      <c r="I1752" s="668">
        <f>SUM(E1752:H1752)</f>
        <v>440.56</v>
      </c>
      <c r="J1752" s="669">
        <f>I1752*C1752</f>
        <v>881.12</v>
      </c>
      <c r="K1752" s="670"/>
    </row>
    <row r="1753" spans="1:11" s="321" customFormat="1" x14ac:dyDescent="0.2">
      <c r="A1753" s="319"/>
      <c r="B1753" s="322"/>
      <c r="C1753" s="827"/>
      <c r="D1753" s="724"/>
      <c r="E1753" s="725"/>
      <c r="F1753" s="725"/>
      <c r="G1753" s="725"/>
      <c r="H1753" s="725"/>
      <c r="I1753" s="726"/>
      <c r="J1753" s="727"/>
      <c r="K1753" s="704"/>
    </row>
    <row r="1754" spans="1:11" s="321" customFormat="1" x14ac:dyDescent="0.2">
      <c r="A1754" s="319" t="str">
        <f>IF(D1754&gt;0,IF(INDEX(A1742:A1753,MATCH(REPT("z",255),A1742:A1753))="H","J",IF(INDEX(A1742:A1753,MATCH(REPT("z",255),A1742:A1753))="N","P",CHAR(CODE(INDEX(A1742:A1753,MATCH(REPT("z",255),A1742:A1753)))+1))),)</f>
        <v>L</v>
      </c>
      <c r="B1754" s="322" t="s">
        <v>2907</v>
      </c>
      <c r="C1754" s="827">
        <v>1</v>
      </c>
      <c r="D1754" s="724" t="s">
        <v>199</v>
      </c>
      <c r="E1754" s="667">
        <v>365.9</v>
      </c>
      <c r="F1754" s="667">
        <v>4.1500000000000004</v>
      </c>
      <c r="G1754" s="667">
        <v>70.510000000000005</v>
      </c>
      <c r="H1754" s="667">
        <v>0</v>
      </c>
      <c r="I1754" s="668">
        <f>SUM(E1754:H1754)</f>
        <v>440.56</v>
      </c>
      <c r="J1754" s="669">
        <f>I1754*C1754</f>
        <v>440.56</v>
      </c>
      <c r="K1754" s="670"/>
    </row>
    <row r="1755" spans="1:11" s="321" customFormat="1" x14ac:dyDescent="0.2">
      <c r="A1755" s="319"/>
      <c r="B1755" s="322"/>
      <c r="C1755" s="827"/>
      <c r="D1755" s="724"/>
      <c r="E1755" s="725"/>
      <c r="F1755" s="725"/>
      <c r="G1755" s="725"/>
      <c r="H1755" s="725"/>
      <c r="I1755" s="726"/>
      <c r="J1755" s="727"/>
      <c r="K1755" s="704"/>
    </row>
    <row r="1756" spans="1:11" s="321" customFormat="1" x14ac:dyDescent="0.2">
      <c r="A1756" s="319" t="str">
        <f>IF(D1756&gt;0,IF(INDEX(A1744:A1755,MATCH(REPT("z",255),A1744:A1755))="H","J",IF(INDEX(A1744:A1755,MATCH(REPT("z",255),A1744:A1755))="N","P",CHAR(CODE(INDEX(A1744:A1755,MATCH(REPT("z",255),A1744:A1755)))+1))),)</f>
        <v>M</v>
      </c>
      <c r="B1756" s="322" t="s">
        <v>2908</v>
      </c>
      <c r="C1756" s="827">
        <v>10</v>
      </c>
      <c r="D1756" s="724" t="s">
        <v>199</v>
      </c>
      <c r="E1756" s="667">
        <v>365.91</v>
      </c>
      <c r="F1756" s="667">
        <v>4.1500000000000004</v>
      </c>
      <c r="G1756" s="667">
        <v>60.43</v>
      </c>
      <c r="H1756" s="667">
        <v>0</v>
      </c>
      <c r="I1756" s="668">
        <f>SUM(E1756:H1756)</f>
        <v>430.49</v>
      </c>
      <c r="J1756" s="669">
        <f>I1756*C1756</f>
        <v>4304.8999999999996</v>
      </c>
      <c r="K1756" s="670"/>
    </row>
    <row r="1757" spans="1:11" s="321" customFormat="1" x14ac:dyDescent="0.2">
      <c r="A1757" s="319"/>
      <c r="B1757" s="322"/>
      <c r="C1757" s="827"/>
      <c r="D1757" s="724"/>
      <c r="E1757" s="725"/>
      <c r="F1757" s="725"/>
      <c r="G1757" s="725"/>
      <c r="H1757" s="725"/>
      <c r="I1757" s="726"/>
      <c r="J1757" s="727"/>
      <c r="K1757" s="704"/>
    </row>
    <row r="1758" spans="1:11" s="321" customFormat="1" x14ac:dyDescent="0.2">
      <c r="A1758" s="319" t="str">
        <f>IF(D1758&gt;0,IF(INDEX(A1746:A1757,MATCH(REPT("z",255),A1746:A1757))="H","J",IF(INDEX(A1746:A1757,MATCH(REPT("z",255),A1746:A1757))="N","P",CHAR(CODE(INDEX(A1746:A1757,MATCH(REPT("z",255),A1746:A1757)))+1))),)</f>
        <v>N</v>
      </c>
      <c r="B1758" s="322" t="s">
        <v>2909</v>
      </c>
      <c r="C1758" s="827">
        <v>18</v>
      </c>
      <c r="D1758" s="724" t="s">
        <v>199</v>
      </c>
      <c r="E1758" s="667">
        <v>365.91</v>
      </c>
      <c r="F1758" s="667">
        <v>4.1500000000000004</v>
      </c>
      <c r="G1758" s="667">
        <v>60.43</v>
      </c>
      <c r="H1758" s="667">
        <v>0</v>
      </c>
      <c r="I1758" s="668">
        <f>SUM(E1758:H1758)</f>
        <v>430.49</v>
      </c>
      <c r="J1758" s="669">
        <f>I1758*C1758</f>
        <v>7748.82</v>
      </c>
      <c r="K1758" s="670"/>
    </row>
    <row r="1759" spans="1:11" s="321" customFormat="1" x14ac:dyDescent="0.2">
      <c r="A1759" s="319"/>
      <c r="B1759" s="322"/>
      <c r="C1759" s="827"/>
      <c r="D1759" s="724"/>
      <c r="E1759" s="725"/>
      <c r="F1759" s="725"/>
      <c r="G1759" s="725"/>
      <c r="H1759" s="725"/>
      <c r="I1759" s="726"/>
      <c r="J1759" s="727"/>
      <c r="K1759" s="704"/>
    </row>
    <row r="1760" spans="1:11" s="321" customFormat="1" hidden="1" x14ac:dyDescent="0.2">
      <c r="A1760" s="319"/>
      <c r="B1760" s="322"/>
      <c r="C1760" s="827"/>
      <c r="D1760" s="724"/>
      <c r="E1760" s="725"/>
      <c r="F1760" s="725"/>
      <c r="G1760" s="725"/>
      <c r="H1760" s="725"/>
      <c r="I1760" s="726"/>
      <c r="J1760" s="727"/>
      <c r="K1760" s="704"/>
    </row>
    <row r="1761" spans="1:11" s="321" customFormat="1" hidden="1" x14ac:dyDescent="0.2">
      <c r="A1761" s="319"/>
      <c r="B1761" s="322"/>
      <c r="C1761" s="827"/>
      <c r="D1761" s="724"/>
      <c r="E1761" s="725"/>
      <c r="F1761" s="725"/>
      <c r="G1761" s="725"/>
      <c r="H1761" s="725"/>
      <c r="I1761" s="726"/>
      <c r="J1761" s="727"/>
      <c r="K1761" s="704"/>
    </row>
    <row r="1762" spans="1:11" s="321" customFormat="1" ht="27.75" customHeight="1" x14ac:dyDescent="0.2">
      <c r="A1762" s="319"/>
      <c r="B1762" s="322"/>
      <c r="C1762" s="827"/>
      <c r="D1762" s="724"/>
      <c r="E1762" s="725"/>
      <c r="F1762" s="725"/>
      <c r="G1762" s="725"/>
      <c r="H1762" s="725"/>
      <c r="I1762" s="726"/>
      <c r="J1762" s="727"/>
      <c r="K1762" s="704"/>
    </row>
    <row r="1763" spans="1:11" s="321" customFormat="1" ht="15.75" customHeight="1" x14ac:dyDescent="0.2">
      <c r="A1763" s="319"/>
      <c r="B1763" s="322"/>
      <c r="C1763" s="827"/>
      <c r="D1763" s="724"/>
      <c r="E1763" s="725"/>
      <c r="F1763" s="725"/>
      <c r="G1763" s="725"/>
      <c r="H1763" s="725"/>
      <c r="I1763" s="726"/>
      <c r="J1763" s="727"/>
      <c r="K1763" s="704"/>
    </row>
    <row r="1764" spans="1:11" s="325" customFormat="1" ht="15.75" thickBot="1" x14ac:dyDescent="0.3">
      <c r="A1764" s="324"/>
      <c r="B1764" s="80" t="s">
        <v>111</v>
      </c>
      <c r="C1764" s="824"/>
      <c r="D1764" s="732"/>
      <c r="E1764" s="733"/>
      <c r="F1764" s="733"/>
      <c r="G1764" s="733"/>
      <c r="H1764" s="733"/>
      <c r="I1764" s="699"/>
      <c r="J1764" s="734">
        <f>SUM(J1731:J1763)</f>
        <v>135749.41</v>
      </c>
      <c r="K1764" s="735">
        <v>48</v>
      </c>
    </row>
    <row r="1765" spans="1:11" s="321" customFormat="1" ht="15.75" thickTop="1" x14ac:dyDescent="0.2">
      <c r="A1765" s="319"/>
      <c r="B1765" s="320"/>
      <c r="C1765" s="827"/>
      <c r="D1765" s="724"/>
      <c r="E1765" s="725"/>
      <c r="F1765" s="725"/>
      <c r="G1765" s="725"/>
      <c r="H1765" s="725"/>
      <c r="I1765" s="726"/>
      <c r="J1765" s="727"/>
      <c r="K1765" s="704"/>
    </row>
    <row r="1766" spans="1:11" s="321" customFormat="1" ht="15" x14ac:dyDescent="0.25">
      <c r="A1766" s="323"/>
      <c r="B1766" s="320" t="s">
        <v>2867</v>
      </c>
      <c r="C1766" s="828"/>
      <c r="D1766" s="728"/>
      <c r="E1766" s="729"/>
      <c r="F1766" s="729"/>
      <c r="G1766" s="729"/>
      <c r="H1766" s="729"/>
      <c r="I1766" s="730"/>
      <c r="J1766" s="712"/>
      <c r="K1766" s="704"/>
    </row>
    <row r="1767" spans="1:11" s="321" customFormat="1" x14ac:dyDescent="0.2">
      <c r="A1767" s="319"/>
      <c r="B1767" s="322"/>
      <c r="C1767" s="827"/>
      <c r="D1767" s="724"/>
      <c r="E1767" s="725"/>
      <c r="F1767" s="725"/>
      <c r="G1767" s="725"/>
      <c r="H1767" s="725"/>
      <c r="I1767" s="726"/>
      <c r="J1767" s="727"/>
      <c r="K1767" s="704"/>
    </row>
    <row r="1768" spans="1:11" s="321" customFormat="1" x14ac:dyDescent="0.2">
      <c r="A1768" s="319"/>
      <c r="B1768" s="81" t="s">
        <v>2910</v>
      </c>
      <c r="C1768" s="827"/>
      <c r="D1768" s="724"/>
      <c r="E1768" s="725"/>
      <c r="F1768" s="725"/>
      <c r="G1768" s="725"/>
      <c r="H1768" s="725"/>
      <c r="I1768" s="726"/>
      <c r="J1768" s="727"/>
      <c r="K1768" s="704"/>
    </row>
    <row r="1769" spans="1:11" s="321" customFormat="1" x14ac:dyDescent="0.2">
      <c r="A1769" s="319"/>
      <c r="B1769" s="328"/>
      <c r="C1769" s="827"/>
      <c r="D1769" s="724"/>
      <c r="E1769" s="725"/>
      <c r="F1769" s="725"/>
      <c r="G1769" s="725"/>
      <c r="H1769" s="725"/>
      <c r="I1769" s="726"/>
      <c r="J1769" s="727"/>
      <c r="K1769" s="704"/>
    </row>
    <row r="1770" spans="1:11" s="321" customFormat="1" ht="31.5" customHeight="1" x14ac:dyDescent="0.2">
      <c r="A1770" s="319"/>
      <c r="B1770" s="326" t="s">
        <v>3856</v>
      </c>
      <c r="C1770" s="827"/>
      <c r="D1770" s="724"/>
      <c r="E1770" s="725"/>
      <c r="F1770" s="725"/>
      <c r="G1770" s="725"/>
      <c r="H1770" s="725"/>
      <c r="I1770" s="726"/>
      <c r="J1770" s="727"/>
      <c r="K1770" s="704"/>
    </row>
    <row r="1771" spans="1:11" s="321" customFormat="1" x14ac:dyDescent="0.2">
      <c r="A1771" s="319"/>
      <c r="B1771" s="322"/>
      <c r="C1771" s="827"/>
      <c r="D1771" s="724"/>
      <c r="E1771" s="725"/>
      <c r="F1771" s="725"/>
      <c r="G1771" s="725"/>
      <c r="H1771" s="725"/>
      <c r="I1771" s="726"/>
      <c r="J1771" s="727"/>
      <c r="K1771" s="704"/>
    </row>
    <row r="1772" spans="1:11" s="321" customFormat="1" x14ac:dyDescent="0.2">
      <c r="A1772" s="319" t="s">
        <v>77</v>
      </c>
      <c r="B1772" s="322" t="s">
        <v>2911</v>
      </c>
      <c r="C1772" s="827">
        <v>11</v>
      </c>
      <c r="D1772" s="724" t="s">
        <v>199</v>
      </c>
      <c r="E1772" s="667">
        <v>365.91</v>
      </c>
      <c r="F1772" s="667">
        <v>4.1500000000000004</v>
      </c>
      <c r="G1772" s="667">
        <v>60.43</v>
      </c>
      <c r="H1772" s="667">
        <v>0</v>
      </c>
      <c r="I1772" s="668">
        <f>SUM(E1772:H1772)</f>
        <v>430.49</v>
      </c>
      <c r="J1772" s="669">
        <f>I1772*C1772</f>
        <v>4735.3900000000003</v>
      </c>
      <c r="K1772" s="670"/>
    </row>
    <row r="1773" spans="1:11" s="321" customFormat="1" x14ac:dyDescent="0.2">
      <c r="A1773" s="319"/>
      <c r="B1773" s="322"/>
      <c r="C1773" s="827"/>
      <c r="D1773" s="724"/>
      <c r="E1773" s="725"/>
      <c r="F1773" s="725"/>
      <c r="G1773" s="725"/>
      <c r="H1773" s="725"/>
      <c r="I1773" s="726"/>
      <c r="J1773" s="727"/>
      <c r="K1773" s="704"/>
    </row>
    <row r="1774" spans="1:11" s="321" customFormat="1" x14ac:dyDescent="0.2">
      <c r="A1774" s="319" t="str">
        <f>IF(D1774&gt;0,IF(INDEX(A1758:A1773,MATCH(REPT("z",255),A1758:A1773))="H","J",IF(INDEX(A1758:A1773,MATCH(REPT("z",255),A1758:A1773))="N","P",CHAR(CODE(INDEX(A1758:A1773,MATCH(REPT("z",255),A1758:A1773)))+1))),)</f>
        <v>B</v>
      </c>
      <c r="B1774" s="322" t="s">
        <v>2912</v>
      </c>
      <c r="C1774" s="827">
        <v>3</v>
      </c>
      <c r="D1774" s="724" t="s">
        <v>199</v>
      </c>
      <c r="E1774" s="667">
        <v>365.91</v>
      </c>
      <c r="F1774" s="667">
        <v>4.1500000000000004</v>
      </c>
      <c r="G1774" s="667">
        <v>60.43</v>
      </c>
      <c r="H1774" s="667">
        <v>0</v>
      </c>
      <c r="I1774" s="668">
        <f>SUM(E1774:H1774)</f>
        <v>430.49</v>
      </c>
      <c r="J1774" s="669">
        <f>I1774*C1774</f>
        <v>1291.47</v>
      </c>
      <c r="K1774" s="670"/>
    </row>
    <row r="1775" spans="1:11" s="321" customFormat="1" x14ac:dyDescent="0.2">
      <c r="A1775" s="319"/>
      <c r="B1775" s="322"/>
      <c r="C1775" s="827"/>
      <c r="D1775" s="724"/>
      <c r="E1775" s="725"/>
      <c r="F1775" s="725"/>
      <c r="G1775" s="725"/>
      <c r="H1775" s="725"/>
      <c r="I1775" s="726"/>
      <c r="J1775" s="727"/>
      <c r="K1775" s="704"/>
    </row>
    <row r="1776" spans="1:11" s="321" customFormat="1" x14ac:dyDescent="0.2">
      <c r="A1776" s="319" t="str">
        <f>IF(D1776&gt;0,IF(INDEX(A1764:A1775,MATCH(REPT("z",255),A1764:A1775))="H","J",IF(INDEX(A1764:A1775,MATCH(REPT("z",255),A1764:A1775))="N","P",CHAR(CODE(INDEX(A1764:A1775,MATCH(REPT("z",255),A1764:A1775)))+1))),)</f>
        <v>C</v>
      </c>
      <c r="B1776" s="322" t="s">
        <v>2913</v>
      </c>
      <c r="C1776" s="827">
        <v>157</v>
      </c>
      <c r="D1776" s="724" t="s">
        <v>199</v>
      </c>
      <c r="E1776" s="667">
        <v>365.91</v>
      </c>
      <c r="F1776" s="667">
        <v>4.1500000000000004</v>
      </c>
      <c r="G1776" s="667">
        <v>60.43</v>
      </c>
      <c r="H1776" s="667">
        <v>0</v>
      </c>
      <c r="I1776" s="668">
        <f>SUM(E1776:H1776)</f>
        <v>430.49</v>
      </c>
      <c r="J1776" s="669">
        <f>I1776*C1776</f>
        <v>67586.929999999993</v>
      </c>
      <c r="K1776" s="670"/>
    </row>
    <row r="1777" spans="1:11" s="321" customFormat="1" x14ac:dyDescent="0.2">
      <c r="A1777" s="319"/>
      <c r="B1777" s="322"/>
      <c r="C1777" s="827"/>
      <c r="D1777" s="724"/>
      <c r="E1777" s="725"/>
      <c r="F1777" s="725"/>
      <c r="G1777" s="725"/>
      <c r="H1777" s="725"/>
      <c r="I1777" s="726"/>
      <c r="J1777" s="727"/>
      <c r="K1777" s="704"/>
    </row>
    <row r="1778" spans="1:11" s="321" customFormat="1" x14ac:dyDescent="0.2">
      <c r="A1778" s="319" t="str">
        <f>IF(D1778&gt;0,IF(INDEX(A1766:A1777,MATCH(REPT("z",255),A1766:A1777))="H","J",IF(INDEX(A1766:A1777,MATCH(REPT("z",255),A1766:A1777))="N","P",CHAR(CODE(INDEX(A1766:A1777,MATCH(REPT("z",255),A1766:A1777)))+1))),)</f>
        <v>D</v>
      </c>
      <c r="B1778" s="322" t="s">
        <v>2914</v>
      </c>
      <c r="C1778" s="827">
        <v>10</v>
      </c>
      <c r="D1778" s="724" t="s">
        <v>199</v>
      </c>
      <c r="E1778" s="667">
        <v>424.91</v>
      </c>
      <c r="F1778" s="667">
        <v>4.1500000000000004</v>
      </c>
      <c r="G1778" s="667">
        <v>60.43</v>
      </c>
      <c r="H1778" s="667">
        <v>0</v>
      </c>
      <c r="I1778" s="668">
        <f>SUM(E1778:H1778)</f>
        <v>489.49</v>
      </c>
      <c r="J1778" s="669">
        <f>I1778*C1778</f>
        <v>4894.8999999999996</v>
      </c>
      <c r="K1778" s="670"/>
    </row>
    <row r="1779" spans="1:11" s="321" customFormat="1" x14ac:dyDescent="0.2">
      <c r="A1779" s="319"/>
      <c r="B1779" s="322"/>
      <c r="C1779" s="827"/>
      <c r="D1779" s="724"/>
      <c r="E1779" s="725"/>
      <c r="F1779" s="725"/>
      <c r="G1779" s="725"/>
      <c r="H1779" s="725"/>
      <c r="I1779" s="726"/>
      <c r="J1779" s="727"/>
      <c r="K1779" s="704"/>
    </row>
    <row r="1780" spans="1:11" s="321" customFormat="1" x14ac:dyDescent="0.2">
      <c r="A1780" s="319" t="str">
        <f>IF(D1780&gt;0,IF(INDEX(A1768:A1779,MATCH(REPT("z",255),A1768:A1779))="H","J",IF(INDEX(A1768:A1779,MATCH(REPT("z",255),A1768:A1779))="N","P",CHAR(CODE(INDEX(A1768:A1779,MATCH(REPT("z",255),A1768:A1779)))+1))),)</f>
        <v>E</v>
      </c>
      <c r="B1780" s="322" t="s">
        <v>2915</v>
      </c>
      <c r="C1780" s="827">
        <v>28</v>
      </c>
      <c r="D1780" s="724" t="s">
        <v>199</v>
      </c>
      <c r="E1780" s="667">
        <v>531.11</v>
      </c>
      <c r="F1780" s="667">
        <v>4.1500000000000004</v>
      </c>
      <c r="G1780" s="667">
        <v>60.43</v>
      </c>
      <c r="H1780" s="667">
        <v>0</v>
      </c>
      <c r="I1780" s="668">
        <f>SUM(E1780:H1780)</f>
        <v>595.69000000000005</v>
      </c>
      <c r="J1780" s="669">
        <f>I1780*C1780</f>
        <v>16679.32</v>
      </c>
      <c r="K1780" s="670"/>
    </row>
    <row r="1781" spans="1:11" s="321" customFormat="1" x14ac:dyDescent="0.2">
      <c r="A1781" s="319"/>
      <c r="B1781" s="322"/>
      <c r="C1781" s="827"/>
      <c r="D1781" s="724"/>
      <c r="E1781" s="725"/>
      <c r="F1781" s="725"/>
      <c r="G1781" s="725"/>
      <c r="H1781" s="725"/>
      <c r="I1781" s="726"/>
      <c r="J1781" s="727"/>
      <c r="K1781" s="704"/>
    </row>
    <row r="1782" spans="1:11" s="321" customFormat="1" x14ac:dyDescent="0.2">
      <c r="A1782" s="319" t="str">
        <f>IF(D1782&gt;0,IF(INDEX(A1770:A1781,MATCH(REPT("z",255),A1770:A1781))="H","J",IF(INDEX(A1770:A1781,MATCH(REPT("z",255),A1770:A1781))="N","P",CHAR(CODE(INDEX(A1770:A1781,MATCH(REPT("z",255),A1770:A1781)))+1))),)</f>
        <v>F</v>
      </c>
      <c r="B1782" s="322" t="s">
        <v>2916</v>
      </c>
      <c r="C1782" s="827">
        <v>1</v>
      </c>
      <c r="D1782" s="724" t="s">
        <v>199</v>
      </c>
      <c r="E1782" s="667">
        <v>531.11</v>
      </c>
      <c r="F1782" s="667">
        <v>4.1500000000000004</v>
      </c>
      <c r="G1782" s="667">
        <v>60.43</v>
      </c>
      <c r="H1782" s="667">
        <v>0</v>
      </c>
      <c r="I1782" s="668">
        <f>SUM(E1782:H1782)</f>
        <v>595.69000000000005</v>
      </c>
      <c r="J1782" s="669">
        <f>I1782*C1782</f>
        <v>595.69000000000005</v>
      </c>
      <c r="K1782" s="670"/>
    </row>
    <row r="1783" spans="1:11" s="321" customFormat="1" x14ac:dyDescent="0.2">
      <c r="A1783" s="319"/>
      <c r="B1783" s="322"/>
      <c r="C1783" s="827"/>
      <c r="D1783" s="724"/>
      <c r="E1783" s="725"/>
      <c r="F1783" s="725"/>
      <c r="G1783" s="725"/>
      <c r="H1783" s="725"/>
      <c r="I1783" s="726"/>
      <c r="J1783" s="727"/>
      <c r="K1783" s="704"/>
    </row>
    <row r="1784" spans="1:11" s="321" customFormat="1" x14ac:dyDescent="0.2">
      <c r="A1784" s="319" t="str">
        <f>IF(D1784&gt;0,IF(INDEX(A1772:A1783,MATCH(REPT("z",255),A1772:A1783))="H","J",IF(INDEX(A1772:A1783,MATCH(REPT("z",255),A1772:A1783))="N","P",CHAR(CODE(INDEX(A1772:A1783,MATCH(REPT("z",255),A1772:A1783)))+1))),)</f>
        <v>G</v>
      </c>
      <c r="B1784" s="322" t="s">
        <v>2917</v>
      </c>
      <c r="C1784" s="827">
        <v>88</v>
      </c>
      <c r="D1784" s="724" t="s">
        <v>199</v>
      </c>
      <c r="E1784" s="667">
        <v>304.56</v>
      </c>
      <c r="F1784" s="667">
        <v>4.1500000000000004</v>
      </c>
      <c r="G1784" s="667">
        <v>60.43</v>
      </c>
      <c r="H1784" s="667">
        <v>0</v>
      </c>
      <c r="I1784" s="668">
        <f>SUM(E1784:H1784)</f>
        <v>369.14</v>
      </c>
      <c r="J1784" s="669">
        <f>I1784*C1784</f>
        <v>32484.32</v>
      </c>
      <c r="K1784" s="670"/>
    </row>
    <row r="1785" spans="1:11" s="321" customFormat="1" ht="9.75" customHeight="1" x14ac:dyDescent="0.2">
      <c r="A1785" s="319"/>
      <c r="B1785" s="322"/>
      <c r="C1785" s="827"/>
      <c r="D1785" s="724"/>
      <c r="E1785" s="725"/>
      <c r="F1785" s="725"/>
      <c r="G1785" s="725"/>
      <c r="H1785" s="725"/>
      <c r="I1785" s="726"/>
      <c r="J1785" s="727"/>
      <c r="K1785" s="704"/>
    </row>
    <row r="1786" spans="1:11" s="321" customFormat="1" x14ac:dyDescent="0.2">
      <c r="A1786" s="319" t="str">
        <f>IF(D1786&gt;0,IF(INDEX(A1774:A1785,MATCH(REPT("z",255),A1774:A1785))="H","J",IF(INDEX(A1774:A1785,MATCH(REPT("z",255),A1774:A1785))="N","P",CHAR(CODE(INDEX(A1774:A1785,MATCH(REPT("z",255),A1774:A1785)))+1))),)</f>
        <v>H</v>
      </c>
      <c r="B1786" s="322" t="s">
        <v>2918</v>
      </c>
      <c r="C1786" s="827">
        <v>489</v>
      </c>
      <c r="D1786" s="724" t="s">
        <v>199</v>
      </c>
      <c r="E1786" s="667">
        <v>304.56</v>
      </c>
      <c r="F1786" s="667">
        <v>4.1500000000000004</v>
      </c>
      <c r="G1786" s="667">
        <v>60.43</v>
      </c>
      <c r="H1786" s="667">
        <v>0</v>
      </c>
      <c r="I1786" s="668">
        <f>SUM(E1786:H1786)</f>
        <v>369.14</v>
      </c>
      <c r="J1786" s="669">
        <f>I1786*C1786</f>
        <v>180509.46</v>
      </c>
      <c r="K1786" s="670"/>
    </row>
    <row r="1787" spans="1:11" s="321" customFormat="1" ht="9.75" customHeight="1" x14ac:dyDescent="0.2">
      <c r="A1787" s="319"/>
      <c r="B1787" s="322"/>
      <c r="C1787" s="827"/>
      <c r="D1787" s="724"/>
      <c r="E1787" s="725"/>
      <c r="F1787" s="725"/>
      <c r="G1787" s="725"/>
      <c r="H1787" s="725"/>
      <c r="I1787" s="726"/>
      <c r="J1787" s="727"/>
      <c r="K1787" s="704"/>
    </row>
    <row r="1788" spans="1:11" s="321" customFormat="1" x14ac:dyDescent="0.2">
      <c r="A1788" s="319" t="str">
        <f>IF(D1788&gt;0,IF(INDEX(A1776:A1787,MATCH(REPT("z",255),A1776:A1787))="H","J",IF(INDEX(A1776:A1787,MATCH(REPT("z",255),A1776:A1787))="N","P",CHAR(CODE(INDEX(A1776:A1787,MATCH(REPT("z",255),A1776:A1787)))+1))),)</f>
        <v>J</v>
      </c>
      <c r="B1788" s="322" t="s">
        <v>2919</v>
      </c>
      <c r="C1788" s="827">
        <v>5051</v>
      </c>
      <c r="D1788" s="724" t="s">
        <v>199</v>
      </c>
      <c r="E1788" s="667">
        <v>331.3</v>
      </c>
      <c r="F1788" s="667">
        <v>4.1500000000000004</v>
      </c>
      <c r="G1788" s="667">
        <v>50.37</v>
      </c>
      <c r="H1788" s="667">
        <v>0</v>
      </c>
      <c r="I1788" s="668">
        <f>SUM(E1788:H1788)</f>
        <v>385.82</v>
      </c>
      <c r="J1788" s="669">
        <f>I1788*C1788</f>
        <v>1948776.82</v>
      </c>
      <c r="K1788" s="670"/>
    </row>
    <row r="1789" spans="1:11" s="321" customFormat="1" ht="9.75" customHeight="1" x14ac:dyDescent="0.2">
      <c r="A1789" s="319"/>
      <c r="B1789" s="322"/>
      <c r="C1789" s="827"/>
      <c r="D1789" s="724"/>
      <c r="E1789" s="725"/>
      <c r="F1789" s="725"/>
      <c r="G1789" s="725"/>
      <c r="H1789" s="725"/>
      <c r="I1789" s="726"/>
      <c r="J1789" s="727"/>
      <c r="K1789" s="704"/>
    </row>
    <row r="1790" spans="1:11" s="321" customFormat="1" x14ac:dyDescent="0.2">
      <c r="A1790" s="319" t="str">
        <f>IF(D1790&gt;0,IF(INDEX(A1778:A1789,MATCH(REPT("z",255),A1778:A1789))="H","J",IF(INDEX(A1778:A1789,MATCH(REPT("z",255),A1778:A1789))="N","P",CHAR(CODE(INDEX(A1778:A1789,MATCH(REPT("z",255),A1778:A1789)))+1))),)</f>
        <v>K</v>
      </c>
      <c r="B1790" s="322" t="s">
        <v>2920</v>
      </c>
      <c r="C1790" s="827">
        <v>57</v>
      </c>
      <c r="D1790" s="724" t="s">
        <v>199</v>
      </c>
      <c r="E1790" s="667">
        <v>476.04</v>
      </c>
      <c r="F1790" s="667">
        <v>4.1500000000000004</v>
      </c>
      <c r="G1790" s="667">
        <v>60.43</v>
      </c>
      <c r="H1790" s="667">
        <v>0</v>
      </c>
      <c r="I1790" s="668">
        <f>SUM(E1790:H1790)</f>
        <v>540.62</v>
      </c>
      <c r="J1790" s="669">
        <f>I1790*C1790</f>
        <v>30815.34</v>
      </c>
      <c r="K1790" s="670"/>
    </row>
    <row r="1791" spans="1:11" s="321" customFormat="1" ht="11.25" customHeight="1" x14ac:dyDescent="0.2">
      <c r="A1791" s="319"/>
      <c r="B1791" s="322"/>
      <c r="C1791" s="827"/>
      <c r="D1791" s="724"/>
      <c r="E1791" s="725"/>
      <c r="F1791" s="725"/>
      <c r="G1791" s="725"/>
      <c r="H1791" s="725"/>
      <c r="I1791" s="726"/>
      <c r="J1791" s="727"/>
      <c r="K1791" s="704"/>
    </row>
    <row r="1792" spans="1:11" s="321" customFormat="1" x14ac:dyDescent="0.2">
      <c r="A1792" s="319" t="str">
        <f>IF(D1792&gt;0,IF(INDEX(A1780:A1791,MATCH(REPT("z",255),A1780:A1791))="H","J",IF(INDEX(A1780:A1791,MATCH(REPT("z",255),A1780:A1791))="N","P",CHAR(CODE(INDEX(A1780:A1791,MATCH(REPT("z",255),A1780:A1791)))+1))),)</f>
        <v>L</v>
      </c>
      <c r="B1792" s="322" t="s">
        <v>2921</v>
      </c>
      <c r="C1792" s="827">
        <v>20</v>
      </c>
      <c r="D1792" s="724" t="s">
        <v>199</v>
      </c>
      <c r="E1792" s="667">
        <v>521.83000000000004</v>
      </c>
      <c r="F1792" s="667">
        <v>4.1500000000000004</v>
      </c>
      <c r="G1792" s="667">
        <v>60.43</v>
      </c>
      <c r="H1792" s="667">
        <v>0</v>
      </c>
      <c r="I1792" s="668">
        <f>SUM(E1792:H1792)</f>
        <v>586.41</v>
      </c>
      <c r="J1792" s="669">
        <f>I1792*C1792</f>
        <v>11728.2</v>
      </c>
      <c r="K1792" s="670"/>
    </row>
    <row r="1793" spans="1:11" s="321" customFormat="1" ht="11.25" customHeight="1" x14ac:dyDescent="0.2">
      <c r="A1793" s="319"/>
      <c r="B1793" s="322"/>
      <c r="C1793" s="827"/>
      <c r="D1793" s="724"/>
      <c r="E1793" s="725"/>
      <c r="F1793" s="725"/>
      <c r="G1793" s="725"/>
      <c r="H1793" s="725"/>
      <c r="I1793" s="726"/>
      <c r="J1793" s="727"/>
      <c r="K1793" s="704"/>
    </row>
    <row r="1794" spans="1:11" s="321" customFormat="1" x14ac:dyDescent="0.2">
      <c r="A1794" s="319" t="str">
        <f>IF(D1794&gt;0,IF(INDEX(A1782:A1793,MATCH(REPT("z",255),A1782:A1793))="H","J",IF(INDEX(A1782:A1793,MATCH(REPT("z",255),A1782:A1793))="N","P",CHAR(CODE(INDEX(A1782:A1793,MATCH(REPT("z",255),A1782:A1793)))+1))),)</f>
        <v>M</v>
      </c>
      <c r="B1794" s="322" t="s">
        <v>2922</v>
      </c>
      <c r="C1794" s="827">
        <v>292</v>
      </c>
      <c r="D1794" s="724" t="s">
        <v>199</v>
      </c>
      <c r="E1794" s="667">
        <v>590.57000000000005</v>
      </c>
      <c r="F1794" s="667">
        <v>4.1500000000000004</v>
      </c>
      <c r="G1794" s="667">
        <v>60.43</v>
      </c>
      <c r="H1794" s="667">
        <v>0</v>
      </c>
      <c r="I1794" s="668">
        <f>SUM(E1794:H1794)</f>
        <v>655.15</v>
      </c>
      <c r="J1794" s="669">
        <f>I1794*C1794</f>
        <v>191303.8</v>
      </c>
      <c r="K1794" s="670"/>
    </row>
    <row r="1795" spans="1:11" s="321" customFormat="1" ht="11.25" customHeight="1" x14ac:dyDescent="0.2">
      <c r="A1795" s="319"/>
      <c r="B1795" s="322"/>
      <c r="C1795" s="827"/>
      <c r="D1795" s="724"/>
      <c r="E1795" s="725"/>
      <c r="F1795" s="725"/>
      <c r="G1795" s="725"/>
      <c r="H1795" s="725"/>
      <c r="I1795" s="726"/>
      <c r="J1795" s="727"/>
      <c r="K1795" s="704"/>
    </row>
    <row r="1796" spans="1:11" s="321" customFormat="1" x14ac:dyDescent="0.2">
      <c r="A1796" s="319" t="str">
        <f>IF(D1796&gt;0,IF(INDEX(A1784:A1795,MATCH(REPT("z",255),A1784:A1795))="H","J",IF(INDEX(A1784:A1795,MATCH(REPT("z",255),A1784:A1795))="N","P",CHAR(CODE(INDEX(A1784:A1795,MATCH(REPT("z",255),A1784:A1795)))+1))),)</f>
        <v>N</v>
      </c>
      <c r="B1796" s="322" t="s">
        <v>2923</v>
      </c>
      <c r="C1796" s="827">
        <v>167</v>
      </c>
      <c r="D1796" s="724" t="s">
        <v>199</v>
      </c>
      <c r="E1796" s="667">
        <v>425.84</v>
      </c>
      <c r="F1796" s="667">
        <v>4.95</v>
      </c>
      <c r="G1796" s="667">
        <v>75.540000000000006</v>
      </c>
      <c r="H1796" s="667">
        <v>0</v>
      </c>
      <c r="I1796" s="668">
        <f>SUM(E1796:H1796)</f>
        <v>506.33</v>
      </c>
      <c r="J1796" s="669">
        <f>I1796*C1796</f>
        <v>84557.11</v>
      </c>
      <c r="K1796" s="670"/>
    </row>
    <row r="1797" spans="1:11" s="321" customFormat="1" ht="11.25" customHeight="1" x14ac:dyDescent="0.2">
      <c r="A1797" s="319"/>
      <c r="B1797" s="322"/>
      <c r="C1797" s="827"/>
      <c r="D1797" s="724"/>
      <c r="E1797" s="725"/>
      <c r="F1797" s="725"/>
      <c r="G1797" s="725"/>
      <c r="H1797" s="725"/>
      <c r="I1797" s="726"/>
      <c r="J1797" s="727"/>
      <c r="K1797" s="704"/>
    </row>
    <row r="1798" spans="1:11" s="321" customFormat="1" x14ac:dyDescent="0.2">
      <c r="A1798" s="319" t="str">
        <f>IF(D1798&gt;0,IF(INDEX(A1786:A1797,MATCH(REPT("z",255),A1786:A1797))="H","J",IF(INDEX(A1786:A1797,MATCH(REPT("z",255),A1786:A1797))="N","P",CHAR(CODE(INDEX(A1786:A1797,MATCH(REPT("z",255),A1786:A1797)))+1))),)</f>
        <v>P</v>
      </c>
      <c r="B1798" s="322" t="s">
        <v>2924</v>
      </c>
      <c r="C1798" s="827">
        <v>26</v>
      </c>
      <c r="D1798" s="724" t="s">
        <v>199</v>
      </c>
      <c r="E1798" s="667">
        <v>425.84</v>
      </c>
      <c r="F1798" s="667">
        <v>4.95</v>
      </c>
      <c r="G1798" s="667">
        <v>75.540000000000006</v>
      </c>
      <c r="H1798" s="667">
        <v>0</v>
      </c>
      <c r="I1798" s="668">
        <f>SUM(E1798:H1798)</f>
        <v>506.33</v>
      </c>
      <c r="J1798" s="669">
        <f>I1798*C1798</f>
        <v>13164.58</v>
      </c>
      <c r="K1798" s="670"/>
    </row>
    <row r="1799" spans="1:11" s="321" customFormat="1" ht="11.25" customHeight="1" x14ac:dyDescent="0.2">
      <c r="A1799" s="319"/>
      <c r="B1799" s="322"/>
      <c r="C1799" s="827"/>
      <c r="D1799" s="724"/>
      <c r="E1799" s="725"/>
      <c r="F1799" s="725"/>
      <c r="G1799" s="725"/>
      <c r="H1799" s="725"/>
      <c r="I1799" s="726"/>
      <c r="J1799" s="727"/>
      <c r="K1799" s="704"/>
    </row>
    <row r="1800" spans="1:11" s="321" customFormat="1" x14ac:dyDescent="0.2">
      <c r="A1800" s="319" t="str">
        <f>IF(D1800&gt;0,IF(INDEX(A1788:A1799,MATCH(REPT("z",255),A1788:A1799))="H","J",IF(INDEX(A1788:A1799,MATCH(REPT("z",255),A1788:A1799))="N","P",CHAR(CODE(INDEX(A1788:A1799,MATCH(REPT("z",255),A1788:A1799)))+1))),)</f>
        <v>Q</v>
      </c>
      <c r="B1800" s="322" t="s">
        <v>2925</v>
      </c>
      <c r="C1800" s="827">
        <v>48</v>
      </c>
      <c r="D1800" s="724" t="s">
        <v>199</v>
      </c>
      <c r="E1800" s="667">
        <v>425.84</v>
      </c>
      <c r="F1800" s="667">
        <v>4.95</v>
      </c>
      <c r="G1800" s="667">
        <v>75.540000000000006</v>
      </c>
      <c r="H1800" s="667">
        <v>0</v>
      </c>
      <c r="I1800" s="668">
        <f>SUM(E1800:H1800)</f>
        <v>506.33</v>
      </c>
      <c r="J1800" s="669">
        <f>I1800*C1800</f>
        <v>24303.84</v>
      </c>
      <c r="K1800" s="670"/>
    </row>
    <row r="1801" spans="1:11" s="321" customFormat="1" ht="29.25" customHeight="1" x14ac:dyDescent="0.2">
      <c r="A1801" s="319"/>
      <c r="B1801" s="328"/>
      <c r="C1801" s="827"/>
      <c r="D1801" s="724"/>
      <c r="E1801" s="725"/>
      <c r="F1801" s="725"/>
      <c r="G1801" s="725"/>
      <c r="H1801" s="725"/>
      <c r="I1801" s="726"/>
      <c r="J1801" s="727"/>
      <c r="K1801" s="704"/>
    </row>
    <row r="1802" spans="1:11" s="325" customFormat="1" ht="15.75" thickBot="1" x14ac:dyDescent="0.3">
      <c r="A1802" s="324"/>
      <c r="B1802" s="80" t="s">
        <v>111</v>
      </c>
      <c r="C1802" s="824"/>
      <c r="D1802" s="732"/>
      <c r="E1802" s="733"/>
      <c r="F1802" s="733"/>
      <c r="G1802" s="733"/>
      <c r="H1802" s="733"/>
      <c r="I1802" s="699"/>
      <c r="J1802" s="734">
        <f>SUM(J1769:J1801)</f>
        <v>2613427.17</v>
      </c>
      <c r="K1802" s="735">
        <v>49</v>
      </c>
    </row>
    <row r="1803" spans="1:11" s="321" customFormat="1" ht="15.75" thickTop="1" x14ac:dyDescent="0.2">
      <c r="A1803" s="319"/>
      <c r="B1803" s="320"/>
      <c r="C1803" s="827"/>
      <c r="D1803" s="724"/>
      <c r="E1803" s="725"/>
      <c r="F1803" s="725"/>
      <c r="G1803" s="725"/>
      <c r="H1803" s="725"/>
      <c r="I1803" s="726"/>
      <c r="J1803" s="727"/>
      <c r="K1803" s="704"/>
    </row>
    <row r="1804" spans="1:11" s="321" customFormat="1" ht="15" x14ac:dyDescent="0.25">
      <c r="A1804" s="323"/>
      <c r="B1804" s="320" t="s">
        <v>2867</v>
      </c>
      <c r="C1804" s="828"/>
      <c r="D1804" s="728"/>
      <c r="E1804" s="729"/>
      <c r="F1804" s="729"/>
      <c r="G1804" s="729"/>
      <c r="H1804" s="729"/>
      <c r="I1804" s="730"/>
      <c r="J1804" s="712"/>
      <c r="K1804" s="704"/>
    </row>
    <row r="1805" spans="1:11" s="321" customFormat="1" x14ac:dyDescent="0.2">
      <c r="A1805" s="319"/>
      <c r="B1805" s="322"/>
      <c r="C1805" s="827"/>
      <c r="D1805" s="724"/>
      <c r="E1805" s="725"/>
      <c r="F1805" s="725"/>
      <c r="G1805" s="725"/>
      <c r="H1805" s="725"/>
      <c r="I1805" s="726"/>
      <c r="J1805" s="727"/>
      <c r="K1805" s="704"/>
    </row>
    <row r="1806" spans="1:11" s="321" customFormat="1" x14ac:dyDescent="0.2">
      <c r="A1806" s="319"/>
      <c r="B1806" s="81" t="s">
        <v>2910</v>
      </c>
      <c r="C1806" s="827"/>
      <c r="D1806" s="724"/>
      <c r="E1806" s="725"/>
      <c r="F1806" s="725"/>
      <c r="G1806" s="725"/>
      <c r="H1806" s="725"/>
      <c r="I1806" s="726"/>
      <c r="J1806" s="727"/>
      <c r="K1806" s="704"/>
    </row>
    <row r="1807" spans="1:11" s="321" customFormat="1" x14ac:dyDescent="0.2">
      <c r="A1807" s="319"/>
      <c r="B1807" s="328"/>
      <c r="C1807" s="827"/>
      <c r="D1807" s="724"/>
      <c r="E1807" s="725"/>
      <c r="F1807" s="725"/>
      <c r="G1807" s="725"/>
      <c r="H1807" s="725"/>
      <c r="I1807" s="726"/>
      <c r="J1807" s="727"/>
      <c r="K1807" s="704"/>
    </row>
    <row r="1808" spans="1:11" s="321" customFormat="1" ht="28.5" x14ac:dyDescent="0.2">
      <c r="A1808" s="319"/>
      <c r="B1808" s="326" t="s">
        <v>3818</v>
      </c>
      <c r="C1808" s="827"/>
      <c r="D1808" s="724"/>
      <c r="E1808" s="725"/>
      <c r="F1808" s="725"/>
      <c r="G1808" s="725"/>
      <c r="H1808" s="725"/>
      <c r="I1808" s="726"/>
      <c r="J1808" s="727"/>
      <c r="K1808" s="704"/>
    </row>
    <row r="1809" spans="1:11" s="321" customFormat="1" x14ac:dyDescent="0.2">
      <c r="A1809" s="319"/>
      <c r="B1809" s="322"/>
      <c r="C1809" s="827"/>
      <c r="D1809" s="724"/>
      <c r="E1809" s="725"/>
      <c r="F1809" s="725"/>
      <c r="G1809" s="725"/>
      <c r="H1809" s="725"/>
      <c r="I1809" s="726"/>
      <c r="J1809" s="727"/>
      <c r="K1809" s="704"/>
    </row>
    <row r="1810" spans="1:11" s="321" customFormat="1" x14ac:dyDescent="0.2">
      <c r="A1810" s="319" t="s">
        <v>77</v>
      </c>
      <c r="B1810" s="330" t="s">
        <v>2926</v>
      </c>
      <c r="C1810" s="827">
        <v>6749</v>
      </c>
      <c r="D1810" s="724" t="s">
        <v>199</v>
      </c>
      <c r="E1810" s="667">
        <v>0</v>
      </c>
      <c r="F1810" s="667">
        <v>0</v>
      </c>
      <c r="G1810" s="667">
        <v>0</v>
      </c>
      <c r="H1810" s="667">
        <v>0</v>
      </c>
      <c r="I1810" s="668">
        <f>SUM(E1810:H1810)</f>
        <v>0</v>
      </c>
      <c r="J1810" s="765" t="s">
        <v>4090</v>
      </c>
      <c r="K1810" s="670"/>
    </row>
    <row r="1811" spans="1:11" s="321" customFormat="1" x14ac:dyDescent="0.2">
      <c r="A1811" s="319"/>
      <c r="B1811" s="330"/>
      <c r="C1811" s="827"/>
      <c r="D1811" s="724"/>
      <c r="E1811" s="725"/>
      <c r="F1811" s="725"/>
      <c r="G1811" s="725"/>
      <c r="H1811" s="725"/>
      <c r="I1811" s="726"/>
      <c r="J1811" s="727"/>
      <c r="K1811" s="704"/>
    </row>
    <row r="1812" spans="1:11" s="321" customFormat="1" x14ac:dyDescent="0.2">
      <c r="A1812" s="319"/>
      <c r="B1812" s="81" t="s">
        <v>2927</v>
      </c>
      <c r="C1812" s="827"/>
      <c r="D1812" s="724"/>
      <c r="E1812" s="725"/>
      <c r="F1812" s="725"/>
      <c r="G1812" s="725"/>
      <c r="H1812" s="725"/>
      <c r="I1812" s="726"/>
      <c r="J1812" s="727"/>
      <c r="K1812" s="704"/>
    </row>
    <row r="1813" spans="1:11" s="321" customFormat="1" x14ac:dyDescent="0.2">
      <c r="A1813" s="319"/>
      <c r="B1813" s="322"/>
      <c r="C1813" s="827"/>
      <c r="D1813" s="724"/>
      <c r="E1813" s="725"/>
      <c r="F1813" s="725"/>
      <c r="G1813" s="725"/>
      <c r="H1813" s="725"/>
      <c r="I1813" s="726"/>
      <c r="J1813" s="727"/>
      <c r="K1813" s="704"/>
    </row>
    <row r="1814" spans="1:11" s="321" customFormat="1" ht="28.5" x14ac:dyDescent="0.2">
      <c r="A1814" s="319"/>
      <c r="B1814" s="326" t="s">
        <v>3855</v>
      </c>
      <c r="C1814" s="827"/>
      <c r="D1814" s="724"/>
      <c r="E1814" s="725"/>
      <c r="F1814" s="725"/>
      <c r="G1814" s="725"/>
      <c r="H1814" s="725"/>
      <c r="I1814" s="726"/>
      <c r="J1814" s="727"/>
      <c r="K1814" s="704"/>
    </row>
    <row r="1815" spans="1:11" s="321" customFormat="1" x14ac:dyDescent="0.2">
      <c r="A1815" s="319"/>
      <c r="B1815" s="322"/>
      <c r="C1815" s="827"/>
      <c r="D1815" s="724"/>
      <c r="E1815" s="725"/>
      <c r="F1815" s="725"/>
      <c r="G1815" s="725"/>
      <c r="H1815" s="725"/>
      <c r="I1815" s="726"/>
      <c r="J1815" s="727"/>
      <c r="K1815" s="704"/>
    </row>
    <row r="1816" spans="1:11" s="321" customFormat="1" x14ac:dyDescent="0.2">
      <c r="A1816" s="319" t="str">
        <f>IF(D1816&gt;0,IF(INDEX(A1804:A1815,MATCH(REPT("z",255),A1804:A1815))="H","J",IF(INDEX(A1804:A1815,MATCH(REPT("z",255),A1804:A1815))="N","P",CHAR(CODE(INDEX(A1804:A1815,MATCH(REPT("z",255),A1804:A1815)))+1))),)</f>
        <v>B</v>
      </c>
      <c r="B1816" s="322" t="s">
        <v>2928</v>
      </c>
      <c r="C1816" s="827">
        <v>197</v>
      </c>
      <c r="D1816" s="724" t="s">
        <v>199</v>
      </c>
      <c r="E1816" s="667">
        <v>444.2</v>
      </c>
      <c r="F1816" s="667">
        <v>0.87</v>
      </c>
      <c r="G1816" s="667">
        <v>60.43</v>
      </c>
      <c r="H1816" s="667">
        <v>0</v>
      </c>
      <c r="I1816" s="668">
        <f>SUM(E1816:H1816)</f>
        <v>505.5</v>
      </c>
      <c r="J1816" s="669">
        <f>I1816*C1816</f>
        <v>99583.5</v>
      </c>
      <c r="K1816" s="670"/>
    </row>
    <row r="1817" spans="1:11" s="321" customFormat="1" x14ac:dyDescent="0.2">
      <c r="A1817" s="319"/>
      <c r="B1817" s="322"/>
      <c r="C1817" s="827"/>
      <c r="D1817" s="724"/>
      <c r="E1817" s="725"/>
      <c r="F1817" s="725"/>
      <c r="G1817" s="725"/>
      <c r="H1817" s="725"/>
      <c r="I1817" s="726"/>
      <c r="J1817" s="727"/>
      <c r="K1817" s="704"/>
    </row>
    <row r="1818" spans="1:11" s="321" customFormat="1" x14ac:dyDescent="0.2">
      <c r="A1818" s="319" t="str">
        <f>IF(D1818&gt;0,IF(INDEX(A1806:A1817,MATCH(REPT("z",255),A1806:A1817))="H","J",IF(INDEX(A1806:A1817,MATCH(REPT("z",255),A1806:A1817))="N","P",CHAR(CODE(INDEX(A1806:A1817,MATCH(REPT("z",255),A1806:A1817)))+1))),)</f>
        <v>C</v>
      </c>
      <c r="B1818" s="322" t="s">
        <v>2929</v>
      </c>
      <c r="C1818" s="827">
        <v>34</v>
      </c>
      <c r="D1818" s="724" t="s">
        <v>199</v>
      </c>
      <c r="E1818" s="667">
        <v>1196.3499999999999</v>
      </c>
      <c r="F1818" s="667">
        <v>4.1500000000000004</v>
      </c>
      <c r="G1818" s="667">
        <v>60.43</v>
      </c>
      <c r="H1818" s="667">
        <v>0</v>
      </c>
      <c r="I1818" s="668">
        <f>SUM(E1818:H1818)</f>
        <v>1260.93</v>
      </c>
      <c r="J1818" s="669">
        <f>I1818*C1818</f>
        <v>42871.62</v>
      </c>
      <c r="K1818" s="670"/>
    </row>
    <row r="1819" spans="1:11" s="321" customFormat="1" x14ac:dyDescent="0.2">
      <c r="A1819" s="319"/>
      <c r="B1819" s="322"/>
      <c r="C1819" s="827"/>
      <c r="D1819" s="724"/>
      <c r="E1819" s="725"/>
      <c r="F1819" s="725"/>
      <c r="G1819" s="725"/>
      <c r="H1819" s="725"/>
      <c r="I1819" s="726"/>
      <c r="J1819" s="727"/>
      <c r="K1819" s="704"/>
    </row>
    <row r="1820" spans="1:11" s="321" customFormat="1" ht="28.5" x14ac:dyDescent="0.2">
      <c r="A1820" s="319"/>
      <c r="B1820" s="326" t="s">
        <v>3818</v>
      </c>
      <c r="C1820" s="827"/>
      <c r="D1820" s="724"/>
      <c r="E1820" s="725"/>
      <c r="F1820" s="725"/>
      <c r="G1820" s="725"/>
      <c r="H1820" s="725"/>
      <c r="I1820" s="726"/>
      <c r="J1820" s="727"/>
      <c r="K1820" s="704"/>
    </row>
    <row r="1821" spans="1:11" s="321" customFormat="1" x14ac:dyDescent="0.2">
      <c r="A1821" s="319"/>
      <c r="B1821" s="322"/>
      <c r="C1821" s="827"/>
      <c r="D1821" s="724"/>
      <c r="E1821" s="725"/>
      <c r="F1821" s="725"/>
      <c r="G1821" s="725"/>
      <c r="H1821" s="725"/>
      <c r="I1821" s="726"/>
      <c r="J1821" s="727"/>
      <c r="K1821" s="704"/>
    </row>
    <row r="1822" spans="1:11" s="321" customFormat="1" x14ac:dyDescent="0.2">
      <c r="A1822" s="319" t="str">
        <f>IF(D1822&gt;0,IF(INDEX(A1810:A1821,MATCH(REPT("z",255),A1810:A1821))="H","J",IF(INDEX(A1810:A1821,MATCH(REPT("z",255),A1810:A1821))="N","P",CHAR(CODE(INDEX(A1810:A1821,MATCH(REPT("z",255),A1810:A1821)))+1))),)</f>
        <v>D</v>
      </c>
      <c r="B1822" s="330" t="s">
        <v>2930</v>
      </c>
      <c r="C1822" s="827">
        <v>231</v>
      </c>
      <c r="D1822" s="724" t="s">
        <v>199</v>
      </c>
      <c r="E1822" s="667">
        <v>0</v>
      </c>
      <c r="F1822" s="667">
        <v>0</v>
      </c>
      <c r="G1822" s="667">
        <v>0</v>
      </c>
      <c r="H1822" s="667">
        <v>0</v>
      </c>
      <c r="I1822" s="668">
        <f>SUM(E1822:H1822)</f>
        <v>0</v>
      </c>
      <c r="J1822" s="765" t="s">
        <v>4090</v>
      </c>
      <c r="K1822" s="670"/>
    </row>
    <row r="1823" spans="1:11" s="321" customFormat="1" x14ac:dyDescent="0.2">
      <c r="A1823" s="319"/>
      <c r="B1823" s="330"/>
      <c r="C1823" s="829"/>
      <c r="D1823" s="724"/>
      <c r="E1823" s="725"/>
      <c r="F1823" s="725"/>
      <c r="G1823" s="725"/>
      <c r="H1823" s="725"/>
      <c r="I1823" s="726"/>
      <c r="J1823" s="727"/>
      <c r="K1823" s="704"/>
    </row>
    <row r="1824" spans="1:11" s="321" customFormat="1" x14ac:dyDescent="0.2">
      <c r="A1824" s="319"/>
      <c r="B1824" s="330"/>
      <c r="C1824" s="829"/>
      <c r="D1824" s="724"/>
      <c r="E1824" s="725"/>
      <c r="F1824" s="725"/>
      <c r="G1824" s="725"/>
      <c r="H1824" s="725"/>
      <c r="I1824" s="726"/>
      <c r="J1824" s="727"/>
      <c r="K1824" s="704"/>
    </row>
    <row r="1825" spans="1:11" s="321" customFormat="1" x14ac:dyDescent="0.2">
      <c r="A1825" s="319"/>
      <c r="B1825" s="330"/>
      <c r="C1825" s="829"/>
      <c r="D1825" s="724"/>
      <c r="E1825" s="725"/>
      <c r="F1825" s="725"/>
      <c r="G1825" s="725"/>
      <c r="H1825" s="725"/>
      <c r="I1825" s="726"/>
      <c r="J1825" s="727"/>
      <c r="K1825" s="704"/>
    </row>
    <row r="1826" spans="1:11" s="321" customFormat="1" x14ac:dyDescent="0.2">
      <c r="A1826" s="319"/>
      <c r="B1826" s="330"/>
      <c r="C1826" s="829"/>
      <c r="D1826" s="724"/>
      <c r="E1826" s="725"/>
      <c r="F1826" s="725"/>
      <c r="G1826" s="725"/>
      <c r="H1826" s="725"/>
      <c r="I1826" s="726"/>
      <c r="J1826" s="727"/>
      <c r="K1826" s="704"/>
    </row>
    <row r="1827" spans="1:11" s="321" customFormat="1" x14ac:dyDescent="0.2">
      <c r="A1827" s="319"/>
      <c r="B1827" s="330"/>
      <c r="C1827" s="829"/>
      <c r="D1827" s="724"/>
      <c r="E1827" s="725"/>
      <c r="F1827" s="725"/>
      <c r="G1827" s="725"/>
      <c r="H1827" s="725"/>
      <c r="I1827" s="726"/>
      <c r="J1827" s="727"/>
      <c r="K1827" s="704"/>
    </row>
    <row r="1828" spans="1:11" s="321" customFormat="1" x14ac:dyDescent="0.2">
      <c r="A1828" s="319"/>
      <c r="B1828" s="330"/>
      <c r="C1828" s="829"/>
      <c r="D1828" s="724"/>
      <c r="E1828" s="725"/>
      <c r="F1828" s="725"/>
      <c r="G1828" s="725"/>
      <c r="H1828" s="725"/>
      <c r="I1828" s="726"/>
      <c r="J1828" s="727"/>
      <c r="K1828" s="704"/>
    </row>
    <row r="1829" spans="1:11" s="321" customFormat="1" x14ac:dyDescent="0.2">
      <c r="A1829" s="319"/>
      <c r="B1829" s="330"/>
      <c r="C1829" s="829"/>
      <c r="D1829" s="724"/>
      <c r="E1829" s="725"/>
      <c r="F1829" s="725"/>
      <c r="G1829" s="725"/>
      <c r="H1829" s="725"/>
      <c r="I1829" s="726"/>
      <c r="J1829" s="727"/>
      <c r="K1829" s="704"/>
    </row>
    <row r="1830" spans="1:11" s="321" customFormat="1" x14ac:dyDescent="0.2">
      <c r="A1830" s="319"/>
      <c r="B1830" s="330"/>
      <c r="C1830" s="829"/>
      <c r="D1830" s="724"/>
      <c r="E1830" s="725"/>
      <c r="F1830" s="725"/>
      <c r="G1830" s="725"/>
      <c r="H1830" s="725"/>
      <c r="I1830" s="726"/>
      <c r="J1830" s="727"/>
      <c r="K1830" s="704"/>
    </row>
    <row r="1831" spans="1:11" s="321" customFormat="1" x14ac:dyDescent="0.2">
      <c r="A1831" s="319"/>
      <c r="B1831" s="330"/>
      <c r="C1831" s="829"/>
      <c r="D1831" s="724"/>
      <c r="E1831" s="725"/>
      <c r="F1831" s="725"/>
      <c r="G1831" s="725"/>
      <c r="H1831" s="725"/>
      <c r="I1831" s="726"/>
      <c r="J1831" s="727"/>
      <c r="K1831" s="704"/>
    </row>
    <row r="1832" spans="1:11" s="321" customFormat="1" x14ac:dyDescent="0.2">
      <c r="A1832" s="319"/>
      <c r="B1832" s="330"/>
      <c r="C1832" s="829"/>
      <c r="D1832" s="724"/>
      <c r="E1832" s="725"/>
      <c r="F1832" s="725"/>
      <c r="G1832" s="725"/>
      <c r="H1832" s="725"/>
      <c r="I1832" s="726"/>
      <c r="J1832" s="727"/>
      <c r="K1832" s="704"/>
    </row>
    <row r="1833" spans="1:11" s="321" customFormat="1" x14ac:dyDescent="0.2">
      <c r="A1833" s="319"/>
      <c r="B1833" s="330"/>
      <c r="C1833" s="829"/>
      <c r="D1833" s="724"/>
      <c r="E1833" s="725"/>
      <c r="F1833" s="725"/>
      <c r="G1833" s="725"/>
      <c r="H1833" s="725"/>
      <c r="I1833" s="726"/>
      <c r="J1833" s="727"/>
      <c r="K1833" s="704"/>
    </row>
    <row r="1834" spans="1:11" s="321" customFormat="1" x14ac:dyDescent="0.2">
      <c r="A1834" s="319"/>
      <c r="B1834" s="330"/>
      <c r="C1834" s="829"/>
      <c r="D1834" s="724"/>
      <c r="E1834" s="725"/>
      <c r="F1834" s="725"/>
      <c r="G1834" s="725"/>
      <c r="H1834" s="725"/>
      <c r="I1834" s="726"/>
      <c r="J1834" s="727"/>
      <c r="K1834" s="704"/>
    </row>
    <row r="1835" spans="1:11" s="321" customFormat="1" hidden="1" x14ac:dyDescent="0.2">
      <c r="A1835" s="319"/>
      <c r="B1835" s="330"/>
      <c r="C1835" s="829"/>
      <c r="D1835" s="724"/>
      <c r="E1835" s="725"/>
      <c r="F1835" s="725"/>
      <c r="G1835" s="725"/>
      <c r="H1835" s="725"/>
      <c r="I1835" s="726"/>
      <c r="J1835" s="727"/>
      <c r="K1835" s="704"/>
    </row>
    <row r="1836" spans="1:11" s="321" customFormat="1" x14ac:dyDescent="0.2">
      <c r="A1836" s="319"/>
      <c r="B1836" s="330"/>
      <c r="C1836" s="829"/>
      <c r="D1836" s="724"/>
      <c r="E1836" s="725"/>
      <c r="F1836" s="725"/>
      <c r="G1836" s="725"/>
      <c r="H1836" s="725"/>
      <c r="I1836" s="726"/>
      <c r="J1836" s="727"/>
      <c r="K1836" s="704"/>
    </row>
    <row r="1837" spans="1:11" s="321" customFormat="1" x14ac:dyDescent="0.2">
      <c r="A1837" s="319"/>
      <c r="B1837" s="330"/>
      <c r="C1837" s="829"/>
      <c r="D1837" s="724"/>
      <c r="E1837" s="725"/>
      <c r="F1837" s="725"/>
      <c r="G1837" s="725"/>
      <c r="H1837" s="725"/>
      <c r="I1837" s="726"/>
      <c r="J1837" s="727"/>
      <c r="K1837" s="704"/>
    </row>
    <row r="1838" spans="1:11" s="325" customFormat="1" ht="15.75" thickBot="1" x14ac:dyDescent="0.3">
      <c r="A1838" s="324"/>
      <c r="B1838" s="80" t="s">
        <v>111</v>
      </c>
      <c r="C1838" s="824"/>
      <c r="D1838" s="732"/>
      <c r="E1838" s="733"/>
      <c r="F1838" s="733"/>
      <c r="G1838" s="733"/>
      <c r="H1838" s="733"/>
      <c r="I1838" s="699"/>
      <c r="J1838" s="734">
        <f>SUM(J1805:J1837)</f>
        <v>142455.12</v>
      </c>
      <c r="K1838" s="735">
        <v>50</v>
      </c>
    </row>
    <row r="1839" spans="1:11" ht="15" thickTop="1" x14ac:dyDescent="0.2">
      <c r="A1839" s="37"/>
      <c r="B1839" s="345"/>
      <c r="C1839" s="812"/>
      <c r="D1839" s="694"/>
      <c r="E1839" s="691"/>
      <c r="F1839" s="691"/>
      <c r="G1839" s="691"/>
      <c r="H1839" s="667"/>
      <c r="I1839" s="692"/>
      <c r="J1839" s="693"/>
    </row>
    <row r="1840" spans="1:11" x14ac:dyDescent="0.2">
      <c r="A1840" s="28"/>
      <c r="B1840" s="62" t="s">
        <v>152</v>
      </c>
      <c r="C1840" s="812"/>
      <c r="D1840" s="694"/>
      <c r="E1840" s="691"/>
      <c r="F1840" s="691"/>
      <c r="G1840" s="691"/>
      <c r="H1840" s="667"/>
      <c r="I1840" s="692"/>
      <c r="J1840" s="693"/>
    </row>
    <row r="1841" spans="1:10" x14ac:dyDescent="0.2">
      <c r="A1841" s="28"/>
      <c r="B1841" s="62"/>
      <c r="C1841" s="812"/>
      <c r="D1841" s="694"/>
      <c r="E1841" s="691"/>
      <c r="F1841" s="691"/>
      <c r="G1841" s="691"/>
      <c r="H1841" s="667"/>
      <c r="I1841" s="692"/>
      <c r="J1841" s="693"/>
    </row>
    <row r="1842" spans="1:10" ht="99.75" x14ac:dyDescent="0.2">
      <c r="A1842" s="28"/>
      <c r="B1842" s="2" t="s">
        <v>153</v>
      </c>
      <c r="C1842" s="812"/>
      <c r="D1842" s="694"/>
      <c r="E1842" s="691"/>
      <c r="F1842" s="691"/>
      <c r="G1842" s="691"/>
      <c r="H1842" s="667"/>
      <c r="I1842" s="692"/>
      <c r="J1842" s="693"/>
    </row>
    <row r="1843" spans="1:10" x14ac:dyDescent="0.2">
      <c r="A1843" s="28"/>
      <c r="B1843" s="49"/>
      <c r="C1843" s="812"/>
      <c r="D1843" s="694"/>
      <c r="E1843" s="691"/>
      <c r="F1843" s="691"/>
      <c r="G1843" s="691"/>
      <c r="H1843" s="667"/>
      <c r="I1843" s="692"/>
      <c r="J1843" s="693"/>
    </row>
    <row r="1844" spans="1:10" x14ac:dyDescent="0.2">
      <c r="A1844" s="28" t="s">
        <v>77</v>
      </c>
      <c r="B1844" s="49" t="s">
        <v>154</v>
      </c>
      <c r="C1844" s="812"/>
      <c r="D1844" s="694"/>
      <c r="E1844" s="691"/>
      <c r="F1844" s="691"/>
      <c r="G1844" s="691"/>
      <c r="H1844" s="667"/>
      <c r="I1844" s="692"/>
      <c r="J1844" s="693"/>
    </row>
    <row r="1845" spans="1:10" x14ac:dyDescent="0.2">
      <c r="A1845" s="28"/>
      <c r="B1845" s="346"/>
      <c r="C1845" s="812"/>
      <c r="D1845" s="694"/>
      <c r="E1845" s="691"/>
      <c r="F1845" s="691"/>
      <c r="G1845" s="691"/>
      <c r="H1845" s="667"/>
      <c r="I1845" s="692"/>
      <c r="J1845" s="693"/>
    </row>
    <row r="1846" spans="1:10" x14ac:dyDescent="0.2">
      <c r="A1846" s="28" t="s">
        <v>78</v>
      </c>
      <c r="B1846" s="49" t="s">
        <v>154</v>
      </c>
      <c r="C1846" s="812"/>
      <c r="D1846" s="694"/>
      <c r="E1846" s="691"/>
      <c r="F1846" s="691"/>
      <c r="G1846" s="691"/>
      <c r="H1846" s="667"/>
      <c r="I1846" s="692"/>
      <c r="J1846" s="693"/>
    </row>
    <row r="1847" spans="1:10" x14ac:dyDescent="0.2">
      <c r="A1847" s="28"/>
      <c r="B1847" s="346"/>
      <c r="C1847" s="812"/>
      <c r="D1847" s="694"/>
      <c r="E1847" s="691"/>
      <c r="F1847" s="691"/>
      <c r="G1847" s="691"/>
      <c r="H1847" s="667"/>
      <c r="I1847" s="692"/>
      <c r="J1847" s="693"/>
    </row>
    <row r="1848" spans="1:10" x14ac:dyDescent="0.2">
      <c r="A1848" s="28" t="s">
        <v>79</v>
      </c>
      <c r="B1848" s="49" t="s">
        <v>154</v>
      </c>
      <c r="C1848" s="812"/>
      <c r="D1848" s="694"/>
      <c r="E1848" s="691"/>
      <c r="F1848" s="691"/>
      <c r="G1848" s="691"/>
      <c r="H1848" s="667"/>
      <c r="I1848" s="692"/>
      <c r="J1848" s="693"/>
    </row>
    <row r="1849" spans="1:10" x14ac:dyDescent="0.2">
      <c r="A1849" s="28"/>
      <c r="B1849" s="49"/>
      <c r="C1849" s="812"/>
      <c r="D1849" s="694"/>
      <c r="E1849" s="691"/>
      <c r="F1849" s="691"/>
      <c r="G1849" s="691"/>
      <c r="H1849" s="667"/>
      <c r="I1849" s="692"/>
      <c r="J1849" s="693"/>
    </row>
    <row r="1850" spans="1:10" x14ac:dyDescent="0.2">
      <c r="A1850" s="28" t="s">
        <v>80</v>
      </c>
      <c r="B1850" s="49" t="s">
        <v>154</v>
      </c>
      <c r="C1850" s="812"/>
      <c r="D1850" s="694"/>
      <c r="E1850" s="691"/>
      <c r="F1850" s="691"/>
      <c r="G1850" s="691"/>
      <c r="H1850" s="667"/>
      <c r="I1850" s="692"/>
      <c r="J1850" s="693"/>
    </row>
    <row r="1851" spans="1:10" x14ac:dyDescent="0.2">
      <c r="A1851" s="28"/>
      <c r="B1851" s="346"/>
      <c r="C1851" s="812"/>
      <c r="D1851" s="694"/>
      <c r="E1851" s="691"/>
      <c r="F1851" s="691"/>
      <c r="G1851" s="691"/>
      <c r="H1851" s="667"/>
      <c r="I1851" s="692"/>
      <c r="J1851" s="693"/>
    </row>
    <row r="1852" spans="1:10" x14ac:dyDescent="0.2">
      <c r="A1852" s="28" t="s">
        <v>81</v>
      </c>
      <c r="B1852" s="49" t="s">
        <v>154</v>
      </c>
      <c r="C1852" s="812"/>
      <c r="D1852" s="694"/>
      <c r="E1852" s="691"/>
      <c r="F1852" s="691"/>
      <c r="G1852" s="691"/>
      <c r="H1852" s="667"/>
      <c r="I1852" s="692"/>
      <c r="J1852" s="693"/>
    </row>
    <row r="1853" spans="1:10" x14ac:dyDescent="0.2">
      <c r="A1853" s="28"/>
      <c r="B1853" s="346"/>
      <c r="C1853" s="812"/>
      <c r="D1853" s="694"/>
      <c r="E1853" s="691"/>
      <c r="F1853" s="691"/>
      <c r="G1853" s="691"/>
      <c r="H1853" s="667"/>
      <c r="I1853" s="692"/>
      <c r="J1853" s="693"/>
    </row>
    <row r="1854" spans="1:10" x14ac:dyDescent="0.2">
      <c r="A1854" s="28" t="s">
        <v>92</v>
      </c>
      <c r="B1854" s="49" t="s">
        <v>154</v>
      </c>
      <c r="C1854" s="812"/>
      <c r="D1854" s="694"/>
      <c r="E1854" s="691"/>
      <c r="F1854" s="691"/>
      <c r="G1854" s="691"/>
      <c r="H1854" s="667"/>
      <c r="I1854" s="692"/>
      <c r="J1854" s="693"/>
    </row>
    <row r="1855" spans="1:10" x14ac:dyDescent="0.2">
      <c r="A1855" s="28"/>
      <c r="B1855" s="49"/>
      <c r="C1855" s="812"/>
      <c r="D1855" s="694"/>
      <c r="E1855" s="691"/>
      <c r="F1855" s="691"/>
      <c r="G1855" s="691"/>
      <c r="H1855" s="667"/>
      <c r="I1855" s="692"/>
      <c r="J1855" s="693"/>
    </row>
    <row r="1856" spans="1:10" x14ac:dyDescent="0.2">
      <c r="A1856" s="28" t="s">
        <v>94</v>
      </c>
      <c r="B1856" s="49" t="s">
        <v>154</v>
      </c>
      <c r="C1856" s="812"/>
      <c r="D1856" s="694"/>
      <c r="E1856" s="691"/>
      <c r="F1856" s="691"/>
      <c r="G1856" s="691"/>
      <c r="H1856" s="667"/>
      <c r="I1856" s="692"/>
      <c r="J1856" s="693"/>
    </row>
    <row r="1857" spans="1:11" x14ac:dyDescent="0.2">
      <c r="A1857" s="28"/>
      <c r="B1857" s="346"/>
      <c r="C1857" s="812"/>
      <c r="D1857" s="694"/>
      <c r="E1857" s="691"/>
      <c r="F1857" s="691"/>
      <c r="G1857" s="691"/>
      <c r="H1857" s="667"/>
      <c r="I1857" s="692"/>
      <c r="J1857" s="693"/>
    </row>
    <row r="1858" spans="1:11" x14ac:dyDescent="0.2">
      <c r="A1858" s="28" t="s">
        <v>96</v>
      </c>
      <c r="B1858" s="49" t="s">
        <v>154</v>
      </c>
      <c r="C1858" s="812"/>
      <c r="D1858" s="694"/>
      <c r="E1858" s="691"/>
      <c r="F1858" s="691"/>
      <c r="G1858" s="691"/>
      <c r="H1858" s="667"/>
      <c r="I1858" s="692"/>
      <c r="J1858" s="693"/>
    </row>
    <row r="1859" spans="1:11" x14ac:dyDescent="0.2">
      <c r="A1859" s="28"/>
      <c r="B1859" s="346"/>
      <c r="C1859" s="812"/>
      <c r="D1859" s="694"/>
      <c r="E1859" s="691"/>
      <c r="F1859" s="691"/>
      <c r="G1859" s="691"/>
      <c r="H1859" s="667"/>
      <c r="I1859" s="692"/>
      <c r="J1859" s="693"/>
    </row>
    <row r="1860" spans="1:11" x14ac:dyDescent="0.2">
      <c r="A1860" s="28" t="s">
        <v>99</v>
      </c>
      <c r="B1860" s="49" t="s">
        <v>154</v>
      </c>
      <c r="C1860" s="812"/>
      <c r="D1860" s="694"/>
      <c r="E1860" s="691"/>
      <c r="F1860" s="691"/>
      <c r="G1860" s="691"/>
      <c r="H1860" s="667"/>
      <c r="I1860" s="692"/>
      <c r="J1860" s="693"/>
    </row>
    <row r="1861" spans="1:11" x14ac:dyDescent="0.2">
      <c r="A1861" s="28"/>
      <c r="B1861" s="49"/>
      <c r="C1861" s="812"/>
      <c r="D1861" s="694"/>
      <c r="E1861" s="691"/>
      <c r="F1861" s="691"/>
      <c r="G1861" s="691"/>
      <c r="H1861" s="667"/>
      <c r="I1861" s="692"/>
      <c r="J1861" s="693"/>
    </row>
    <row r="1862" spans="1:11" x14ac:dyDescent="0.2">
      <c r="A1862" s="28" t="s">
        <v>101</v>
      </c>
      <c r="B1862" s="49" t="s">
        <v>154</v>
      </c>
      <c r="C1862" s="812"/>
      <c r="D1862" s="694"/>
      <c r="E1862" s="691"/>
      <c r="F1862" s="691"/>
      <c r="G1862" s="691"/>
      <c r="H1862" s="667"/>
      <c r="I1862" s="692"/>
      <c r="J1862" s="693"/>
    </row>
    <row r="1863" spans="1:11" x14ac:dyDescent="0.2">
      <c r="A1863" s="28"/>
      <c r="B1863" s="49"/>
      <c r="C1863" s="812"/>
      <c r="D1863" s="694"/>
      <c r="E1863" s="691"/>
      <c r="F1863" s="691"/>
      <c r="G1863" s="691"/>
      <c r="H1863" s="667"/>
      <c r="I1863" s="692"/>
      <c r="J1863" s="693"/>
    </row>
    <row r="1864" spans="1:11" x14ac:dyDescent="0.2">
      <c r="A1864" s="28" t="s">
        <v>103</v>
      </c>
      <c r="B1864" s="49"/>
      <c r="C1864" s="812"/>
      <c r="D1864" s="694"/>
      <c r="E1864" s="691"/>
      <c r="F1864" s="691"/>
      <c r="G1864" s="691"/>
      <c r="H1864" s="667"/>
      <c r="I1864" s="692"/>
      <c r="J1864" s="693"/>
    </row>
    <row r="1865" spans="1:11" x14ac:dyDescent="0.2">
      <c r="A1865" s="28"/>
      <c r="B1865" s="49"/>
      <c r="C1865" s="812"/>
      <c r="D1865" s="694"/>
      <c r="E1865" s="691"/>
      <c r="F1865" s="691"/>
      <c r="G1865" s="691"/>
      <c r="H1865" s="667"/>
      <c r="I1865" s="692"/>
      <c r="J1865" s="693"/>
    </row>
    <row r="1866" spans="1:11" x14ac:dyDescent="0.2">
      <c r="A1866" s="28"/>
      <c r="B1866" s="49"/>
      <c r="C1866" s="812"/>
      <c r="D1866" s="694"/>
      <c r="E1866" s="691"/>
      <c r="F1866" s="691"/>
      <c r="G1866" s="691"/>
      <c r="H1866" s="667"/>
      <c r="I1866" s="692"/>
      <c r="J1866" s="693"/>
    </row>
    <row r="1867" spans="1:11" x14ac:dyDescent="0.2">
      <c r="A1867" s="28"/>
      <c r="B1867" s="49"/>
      <c r="C1867" s="812"/>
      <c r="D1867" s="694"/>
      <c r="E1867" s="691"/>
      <c r="F1867" s="691"/>
      <c r="G1867" s="691"/>
      <c r="H1867" s="667"/>
      <c r="I1867" s="692"/>
      <c r="J1867" s="693"/>
    </row>
    <row r="1868" spans="1:11" hidden="1" x14ac:dyDescent="0.2">
      <c r="A1868" s="28"/>
      <c r="B1868" s="49"/>
      <c r="C1868" s="812"/>
      <c r="D1868" s="694"/>
      <c r="E1868" s="691"/>
      <c r="F1868" s="691"/>
      <c r="G1868" s="691"/>
      <c r="H1868" s="667"/>
      <c r="I1868" s="692"/>
      <c r="J1868" s="693"/>
    </row>
    <row r="1869" spans="1:11" x14ac:dyDescent="0.2">
      <c r="A1869" s="28"/>
      <c r="B1869" s="49"/>
      <c r="C1869" s="812"/>
      <c r="D1869" s="694"/>
      <c r="E1869" s="691"/>
      <c r="F1869" s="691"/>
      <c r="G1869" s="691"/>
      <c r="H1869" s="667"/>
      <c r="I1869" s="692"/>
      <c r="J1869" s="693"/>
    </row>
    <row r="1870" spans="1:11" x14ac:dyDescent="0.2">
      <c r="A1870" s="37"/>
      <c r="B1870" s="347"/>
      <c r="C1870" s="812"/>
      <c r="D1870" s="694"/>
      <c r="E1870" s="691"/>
      <c r="F1870" s="691"/>
      <c r="G1870" s="691"/>
      <c r="H1870" s="667"/>
      <c r="I1870" s="692"/>
      <c r="J1870" s="693"/>
    </row>
    <row r="1871" spans="1:11" s="325" customFormat="1" ht="15.75" thickBot="1" x14ac:dyDescent="0.3">
      <c r="A1871" s="324"/>
      <c r="B1871" s="80" t="s">
        <v>111</v>
      </c>
      <c r="C1871" s="824"/>
      <c r="D1871" s="732"/>
      <c r="E1871" s="733"/>
      <c r="F1871" s="733"/>
      <c r="G1871" s="733"/>
      <c r="H1871" s="733"/>
      <c r="I1871" s="699"/>
      <c r="J1871" s="734">
        <f>SUM(J1840:J1870)</f>
        <v>0</v>
      </c>
      <c r="K1871" s="735">
        <v>51</v>
      </c>
    </row>
    <row r="1872" spans="1:11" ht="15" thickTop="1" x14ac:dyDescent="0.2">
      <c r="A1872" s="37"/>
      <c r="B1872" s="347"/>
      <c r="C1872" s="812"/>
      <c r="D1872" s="694"/>
      <c r="E1872" s="691"/>
      <c r="F1872" s="691"/>
      <c r="G1872" s="691"/>
      <c r="H1872" s="667"/>
      <c r="I1872" s="692"/>
      <c r="J1872" s="693"/>
    </row>
    <row r="1873" spans="1:11" ht="15" x14ac:dyDescent="0.2">
      <c r="A1873" s="28"/>
      <c r="B1873" s="348" t="s">
        <v>155</v>
      </c>
      <c r="C1873" s="812"/>
      <c r="D1873" s="694"/>
      <c r="E1873" s="691"/>
      <c r="F1873" s="691"/>
      <c r="G1873" s="691"/>
      <c r="H1873" s="667"/>
      <c r="I1873" s="692"/>
      <c r="J1873" s="693"/>
    </row>
    <row r="1874" spans="1:11" x14ac:dyDescent="0.2">
      <c r="A1874" s="28"/>
      <c r="B1874" s="49"/>
      <c r="C1874" s="812"/>
      <c r="D1874" s="694"/>
      <c r="E1874" s="691"/>
      <c r="F1874" s="691"/>
      <c r="G1874" s="691"/>
      <c r="H1874" s="667"/>
      <c r="I1874" s="692"/>
      <c r="J1874" s="693"/>
    </row>
    <row r="1875" spans="1:11" x14ac:dyDescent="0.2">
      <c r="A1875" s="28"/>
      <c r="B1875" s="49" t="s">
        <v>2931</v>
      </c>
      <c r="C1875" s="812"/>
      <c r="D1875" s="694"/>
      <c r="E1875" s="691"/>
      <c r="F1875" s="691"/>
      <c r="G1875" s="691"/>
      <c r="H1875" s="667"/>
      <c r="I1875" s="692"/>
      <c r="J1875" s="693">
        <f>_xlfn.XLOOKUP(K1875,$K$43:$K$1871,$J$43:$J$1871)</f>
        <v>95275.05</v>
      </c>
      <c r="K1875">
        <v>1</v>
      </c>
    </row>
    <row r="1876" spans="1:11" x14ac:dyDescent="0.2">
      <c r="A1876" s="28"/>
      <c r="B1876" s="49"/>
      <c r="C1876" s="812"/>
      <c r="D1876" s="694"/>
      <c r="E1876" s="691"/>
      <c r="F1876" s="691"/>
      <c r="G1876" s="691"/>
      <c r="H1876" s="667"/>
      <c r="I1876" s="692"/>
      <c r="J1876" s="693"/>
      <c r="K1876"/>
    </row>
    <row r="1877" spans="1:11" x14ac:dyDescent="0.2">
      <c r="A1877" s="28"/>
      <c r="B1877" s="49" t="s">
        <v>2932</v>
      </c>
      <c r="C1877" s="812"/>
      <c r="D1877" s="694"/>
      <c r="E1877" s="691"/>
      <c r="F1877" s="691"/>
      <c r="G1877" s="691"/>
      <c r="H1877" s="667"/>
      <c r="I1877" s="692"/>
      <c r="J1877" s="693">
        <f t="shared" ref="J1877:J1905" si="0">_xlfn.XLOOKUP(K1877,$K$43:$K$1871,$J$43:$J$1871)</f>
        <v>457175.55</v>
      </c>
      <c r="K1877">
        <v>2</v>
      </c>
    </row>
    <row r="1878" spans="1:11" x14ac:dyDescent="0.2">
      <c r="A1878" s="28"/>
      <c r="B1878" s="49"/>
      <c r="C1878" s="812"/>
      <c r="D1878" s="694"/>
      <c r="E1878" s="691"/>
      <c r="F1878" s="691"/>
      <c r="G1878" s="691"/>
      <c r="H1878" s="667"/>
      <c r="I1878" s="692"/>
      <c r="J1878" s="693"/>
      <c r="K1878"/>
    </row>
    <row r="1879" spans="1:11" x14ac:dyDescent="0.2">
      <c r="A1879" s="28"/>
      <c r="B1879" s="49" t="s">
        <v>2933</v>
      </c>
      <c r="C1879" s="812"/>
      <c r="D1879" s="694"/>
      <c r="E1879" s="691"/>
      <c r="F1879" s="691"/>
      <c r="G1879" s="691"/>
      <c r="H1879" s="667"/>
      <c r="I1879" s="692"/>
      <c r="J1879" s="693">
        <f t="shared" si="0"/>
        <v>1550739.85</v>
      </c>
      <c r="K1879">
        <v>3</v>
      </c>
    </row>
    <row r="1880" spans="1:11" x14ac:dyDescent="0.2">
      <c r="A1880" s="28"/>
      <c r="B1880" s="49"/>
      <c r="C1880" s="812"/>
      <c r="D1880" s="694"/>
      <c r="E1880" s="691"/>
      <c r="F1880" s="691"/>
      <c r="G1880" s="691"/>
      <c r="H1880" s="667"/>
      <c r="I1880" s="692"/>
      <c r="J1880" s="693"/>
      <c r="K1880"/>
    </row>
    <row r="1881" spans="1:11" x14ac:dyDescent="0.2">
      <c r="A1881" s="28"/>
      <c r="B1881" s="49" t="s">
        <v>2934</v>
      </c>
      <c r="C1881" s="812"/>
      <c r="D1881" s="694"/>
      <c r="E1881" s="691"/>
      <c r="F1881" s="691"/>
      <c r="G1881" s="691"/>
      <c r="H1881" s="667"/>
      <c r="I1881" s="692"/>
      <c r="J1881" s="693">
        <f t="shared" si="0"/>
        <v>388926.8</v>
      </c>
      <c r="K1881">
        <v>4</v>
      </c>
    </row>
    <row r="1882" spans="1:11" x14ac:dyDescent="0.2">
      <c r="A1882" s="28"/>
      <c r="B1882" s="49"/>
      <c r="C1882" s="812"/>
      <c r="D1882" s="694"/>
      <c r="E1882" s="691"/>
      <c r="F1882" s="691"/>
      <c r="G1882" s="691"/>
      <c r="H1882" s="667"/>
      <c r="I1882" s="692"/>
      <c r="J1882" s="693"/>
      <c r="K1882"/>
    </row>
    <row r="1883" spans="1:11" x14ac:dyDescent="0.2">
      <c r="A1883" s="28"/>
      <c r="B1883" s="49" t="s">
        <v>2935</v>
      </c>
      <c r="C1883" s="812"/>
      <c r="D1883" s="694"/>
      <c r="E1883" s="691"/>
      <c r="F1883" s="691"/>
      <c r="G1883" s="691"/>
      <c r="H1883" s="667"/>
      <c r="I1883" s="692"/>
      <c r="J1883" s="693">
        <f t="shared" si="0"/>
        <v>501686</v>
      </c>
      <c r="K1883">
        <v>5</v>
      </c>
    </row>
    <row r="1884" spans="1:11" x14ac:dyDescent="0.2">
      <c r="A1884" s="28"/>
      <c r="B1884" s="49"/>
      <c r="C1884" s="812"/>
      <c r="D1884" s="694"/>
      <c r="E1884" s="691"/>
      <c r="F1884" s="691"/>
      <c r="G1884" s="691"/>
      <c r="H1884" s="667"/>
      <c r="I1884" s="692"/>
      <c r="J1884" s="693"/>
      <c r="K1884"/>
    </row>
    <row r="1885" spans="1:11" x14ac:dyDescent="0.2">
      <c r="A1885" s="28"/>
      <c r="B1885" s="49" t="s">
        <v>2936</v>
      </c>
      <c r="C1885" s="812"/>
      <c r="D1885" s="694"/>
      <c r="E1885" s="691"/>
      <c r="F1885" s="691"/>
      <c r="G1885" s="691"/>
      <c r="H1885" s="667"/>
      <c r="I1885" s="692"/>
      <c r="J1885" s="693">
        <f t="shared" si="0"/>
        <v>290949.27</v>
      </c>
      <c r="K1885">
        <v>6</v>
      </c>
    </row>
    <row r="1886" spans="1:11" x14ac:dyDescent="0.2">
      <c r="A1886" s="28"/>
      <c r="B1886" s="49"/>
      <c r="C1886" s="812"/>
      <c r="D1886" s="694"/>
      <c r="E1886" s="691"/>
      <c r="F1886" s="691"/>
      <c r="G1886" s="691"/>
      <c r="H1886" s="667"/>
      <c r="I1886" s="692"/>
      <c r="J1886" s="693"/>
      <c r="K1886"/>
    </row>
    <row r="1887" spans="1:11" x14ac:dyDescent="0.2">
      <c r="A1887" s="28"/>
      <c r="B1887" s="49" t="s">
        <v>2937</v>
      </c>
      <c r="C1887" s="812"/>
      <c r="D1887" s="694"/>
      <c r="E1887" s="691"/>
      <c r="F1887" s="691"/>
      <c r="G1887" s="691"/>
      <c r="H1887" s="667"/>
      <c r="I1887" s="692"/>
      <c r="J1887" s="693">
        <f t="shared" si="0"/>
        <v>177750.18</v>
      </c>
      <c r="K1887">
        <v>7</v>
      </c>
    </row>
    <row r="1888" spans="1:11" x14ac:dyDescent="0.2">
      <c r="A1888" s="28"/>
      <c r="B1888" s="49"/>
      <c r="C1888" s="812"/>
      <c r="D1888" s="694"/>
      <c r="E1888" s="691"/>
      <c r="F1888" s="691"/>
      <c r="G1888" s="691"/>
      <c r="H1888" s="667"/>
      <c r="I1888" s="692"/>
      <c r="J1888" s="693"/>
      <c r="K1888"/>
    </row>
    <row r="1889" spans="1:11" x14ac:dyDescent="0.2">
      <c r="A1889" s="28"/>
      <c r="B1889" s="49" t="s">
        <v>2938</v>
      </c>
      <c r="C1889" s="812"/>
      <c r="D1889" s="694"/>
      <c r="E1889" s="691"/>
      <c r="F1889" s="691"/>
      <c r="G1889" s="691"/>
      <c r="H1889" s="667"/>
      <c r="I1889" s="692"/>
      <c r="J1889" s="693">
        <f t="shared" si="0"/>
        <v>1517337.57</v>
      </c>
      <c r="K1889">
        <v>8</v>
      </c>
    </row>
    <row r="1890" spans="1:11" x14ac:dyDescent="0.2">
      <c r="A1890" s="28"/>
      <c r="B1890" s="49"/>
      <c r="C1890" s="812"/>
      <c r="D1890" s="694"/>
      <c r="E1890" s="691"/>
      <c r="F1890" s="691"/>
      <c r="G1890" s="691"/>
      <c r="H1890" s="667"/>
      <c r="I1890" s="692"/>
      <c r="J1890" s="693"/>
      <c r="K1890"/>
    </row>
    <row r="1891" spans="1:11" x14ac:dyDescent="0.2">
      <c r="A1891" s="28"/>
      <c r="B1891" s="49" t="s">
        <v>2939</v>
      </c>
      <c r="C1891" s="812"/>
      <c r="D1891" s="694"/>
      <c r="E1891" s="691"/>
      <c r="F1891" s="691"/>
      <c r="G1891" s="691"/>
      <c r="H1891" s="667"/>
      <c r="I1891" s="692"/>
      <c r="J1891" s="693">
        <f t="shared" si="0"/>
        <v>3556780.05</v>
      </c>
      <c r="K1891">
        <v>9</v>
      </c>
    </row>
    <row r="1892" spans="1:11" x14ac:dyDescent="0.2">
      <c r="A1892" s="28"/>
      <c r="B1892" s="49"/>
      <c r="C1892" s="812"/>
      <c r="D1892" s="694"/>
      <c r="E1892" s="691"/>
      <c r="F1892" s="691"/>
      <c r="G1892" s="691"/>
      <c r="H1892" s="667"/>
      <c r="I1892" s="692"/>
      <c r="J1892" s="693"/>
      <c r="K1892"/>
    </row>
    <row r="1893" spans="1:11" x14ac:dyDescent="0.2">
      <c r="A1893" s="28"/>
      <c r="B1893" s="49" t="s">
        <v>2940</v>
      </c>
      <c r="C1893" s="812"/>
      <c r="D1893" s="694"/>
      <c r="E1893" s="691"/>
      <c r="F1893" s="691"/>
      <c r="G1893" s="691"/>
      <c r="H1893" s="667"/>
      <c r="I1893" s="692"/>
      <c r="J1893" s="693">
        <f t="shared" si="0"/>
        <v>201662.07999999999</v>
      </c>
      <c r="K1893">
        <v>10</v>
      </c>
    </row>
    <row r="1894" spans="1:11" x14ac:dyDescent="0.2">
      <c r="A1894" s="28"/>
      <c r="B1894" s="49"/>
      <c r="C1894" s="812"/>
      <c r="D1894" s="694"/>
      <c r="E1894" s="691"/>
      <c r="F1894" s="691"/>
      <c r="G1894" s="691"/>
      <c r="H1894" s="667"/>
      <c r="I1894" s="692"/>
      <c r="J1894" s="693"/>
      <c r="K1894"/>
    </row>
    <row r="1895" spans="1:11" x14ac:dyDescent="0.2">
      <c r="A1895" s="28"/>
      <c r="B1895" s="49" t="s">
        <v>2941</v>
      </c>
      <c r="C1895" s="812"/>
      <c r="D1895" s="694"/>
      <c r="E1895" s="691"/>
      <c r="F1895" s="691"/>
      <c r="G1895" s="691"/>
      <c r="H1895" s="667"/>
      <c r="I1895" s="692"/>
      <c r="J1895" s="693">
        <f t="shared" si="0"/>
        <v>1614101.22</v>
      </c>
      <c r="K1895">
        <v>11</v>
      </c>
    </row>
    <row r="1896" spans="1:11" x14ac:dyDescent="0.2">
      <c r="A1896" s="28"/>
      <c r="B1896" s="49"/>
      <c r="C1896" s="812"/>
      <c r="D1896" s="694"/>
      <c r="E1896" s="691"/>
      <c r="F1896" s="691"/>
      <c r="G1896" s="691"/>
      <c r="H1896" s="667"/>
      <c r="I1896" s="692"/>
      <c r="J1896" s="693"/>
      <c r="K1896"/>
    </row>
    <row r="1897" spans="1:11" x14ac:dyDescent="0.2">
      <c r="A1897" s="37"/>
      <c r="B1897" s="49" t="s">
        <v>2942</v>
      </c>
      <c r="C1897" s="812"/>
      <c r="D1897" s="694"/>
      <c r="E1897" s="691"/>
      <c r="F1897" s="691"/>
      <c r="G1897" s="691"/>
      <c r="H1897" s="667"/>
      <c r="I1897" s="692"/>
      <c r="J1897" s="693">
        <f t="shared" si="0"/>
        <v>772399.28</v>
      </c>
      <c r="K1897">
        <v>12</v>
      </c>
    </row>
    <row r="1898" spans="1:11" x14ac:dyDescent="0.2">
      <c r="A1898" s="37"/>
      <c r="B1898" s="49"/>
      <c r="C1898" s="812"/>
      <c r="D1898" s="694"/>
      <c r="E1898" s="691"/>
      <c r="F1898" s="691"/>
      <c r="G1898" s="691"/>
      <c r="H1898" s="667"/>
      <c r="I1898" s="692"/>
      <c r="J1898" s="693"/>
      <c r="K1898"/>
    </row>
    <row r="1899" spans="1:11" x14ac:dyDescent="0.2">
      <c r="A1899" s="37"/>
      <c r="B1899" s="49" t="s">
        <v>2943</v>
      </c>
      <c r="C1899" s="812"/>
      <c r="D1899" s="694"/>
      <c r="E1899" s="691"/>
      <c r="F1899" s="691"/>
      <c r="G1899" s="691"/>
      <c r="H1899" s="667"/>
      <c r="I1899" s="692"/>
      <c r="J1899" s="693">
        <f t="shared" si="0"/>
        <v>1556153.32</v>
      </c>
      <c r="K1899">
        <v>13</v>
      </c>
    </row>
    <row r="1900" spans="1:11" x14ac:dyDescent="0.2">
      <c r="A1900" s="37"/>
      <c r="B1900" s="49"/>
      <c r="C1900" s="812"/>
      <c r="D1900" s="694"/>
      <c r="E1900" s="691"/>
      <c r="F1900" s="691"/>
      <c r="G1900" s="691"/>
      <c r="H1900" s="667"/>
      <c r="I1900" s="692"/>
      <c r="J1900" s="693"/>
      <c r="K1900"/>
    </row>
    <row r="1901" spans="1:11" x14ac:dyDescent="0.2">
      <c r="A1901" s="37"/>
      <c r="B1901" s="49" t="s">
        <v>2944</v>
      </c>
      <c r="C1901" s="812"/>
      <c r="D1901" s="694"/>
      <c r="E1901" s="691"/>
      <c r="F1901" s="691"/>
      <c r="G1901" s="691"/>
      <c r="H1901" s="667"/>
      <c r="I1901" s="692"/>
      <c r="J1901" s="693">
        <f t="shared" si="0"/>
        <v>190205.38</v>
      </c>
      <c r="K1901">
        <v>14</v>
      </c>
    </row>
    <row r="1902" spans="1:11" x14ac:dyDescent="0.2">
      <c r="A1902" s="37"/>
      <c r="B1902" s="49"/>
      <c r="C1902" s="812"/>
      <c r="D1902" s="694"/>
      <c r="E1902" s="691"/>
      <c r="F1902" s="691"/>
      <c r="G1902" s="691"/>
      <c r="H1902" s="667"/>
      <c r="I1902" s="692"/>
      <c r="J1902" s="693"/>
      <c r="K1902"/>
    </row>
    <row r="1903" spans="1:11" x14ac:dyDescent="0.2">
      <c r="A1903" s="37"/>
      <c r="B1903" s="49" t="s">
        <v>2945</v>
      </c>
      <c r="C1903" s="812"/>
      <c r="D1903" s="694"/>
      <c r="E1903" s="691"/>
      <c r="F1903" s="691"/>
      <c r="G1903" s="691"/>
      <c r="H1903" s="667"/>
      <c r="I1903" s="692"/>
      <c r="J1903" s="693">
        <f t="shared" si="0"/>
        <v>236755.37</v>
      </c>
      <c r="K1903">
        <v>15</v>
      </c>
    </row>
    <row r="1904" spans="1:11" x14ac:dyDescent="0.2">
      <c r="A1904" s="37"/>
      <c r="B1904" s="49"/>
      <c r="C1904" s="812"/>
      <c r="D1904" s="694"/>
      <c r="E1904" s="691"/>
      <c r="F1904" s="691"/>
      <c r="G1904" s="691"/>
      <c r="H1904" s="667"/>
      <c r="I1904" s="692"/>
      <c r="J1904" s="693"/>
      <c r="K1904"/>
    </row>
    <row r="1905" spans="1:11" x14ac:dyDescent="0.2">
      <c r="A1905" s="37"/>
      <c r="B1905" s="49" t="s">
        <v>2946</v>
      </c>
      <c r="C1905" s="812"/>
      <c r="D1905" s="694"/>
      <c r="E1905" s="667"/>
      <c r="F1905" s="667"/>
      <c r="G1905" s="691"/>
      <c r="H1905" s="667"/>
      <c r="I1905" s="692"/>
      <c r="J1905" s="693">
        <f t="shared" si="0"/>
        <v>340317.3</v>
      </c>
      <c r="K1905">
        <v>16</v>
      </c>
    </row>
    <row r="1906" spans="1:11" x14ac:dyDescent="0.2">
      <c r="A1906" s="37"/>
      <c r="B1906" s="49"/>
      <c r="C1906" s="812"/>
      <c r="D1906" s="694"/>
      <c r="E1906" s="667"/>
      <c r="F1906" s="667"/>
      <c r="G1906" s="691"/>
      <c r="H1906" s="667"/>
      <c r="I1906" s="692"/>
      <c r="J1906" s="693"/>
    </row>
    <row r="1907" spans="1:11" hidden="1" x14ac:dyDescent="0.2">
      <c r="A1907" s="37"/>
      <c r="B1907" s="49"/>
      <c r="C1907" s="812"/>
      <c r="D1907" s="694"/>
      <c r="E1907" s="667"/>
      <c r="F1907" s="667"/>
      <c r="G1907" s="691"/>
      <c r="H1907" s="667"/>
      <c r="I1907" s="692"/>
      <c r="J1907" s="693"/>
    </row>
    <row r="1908" spans="1:11" x14ac:dyDescent="0.2">
      <c r="A1908" s="37"/>
      <c r="B1908" s="49"/>
      <c r="C1908" s="812"/>
      <c r="D1908" s="694"/>
      <c r="E1908" s="667"/>
      <c r="F1908" s="667"/>
      <c r="G1908" s="691"/>
      <c r="H1908" s="667"/>
      <c r="I1908" s="692"/>
      <c r="J1908" s="693"/>
    </row>
    <row r="1909" spans="1:11" x14ac:dyDescent="0.2">
      <c r="A1909" s="37"/>
      <c r="B1909" s="49"/>
      <c r="C1909" s="825"/>
      <c r="D1909" s="694"/>
      <c r="E1909" s="667"/>
      <c r="F1909" s="667"/>
      <c r="H1909" s="701"/>
      <c r="I1909" s="692"/>
      <c r="J1909" s="720"/>
    </row>
    <row r="1910" spans="1:11" s="325" customFormat="1" ht="15.75" thickBot="1" x14ac:dyDescent="0.3">
      <c r="A1910" s="324"/>
      <c r="B1910" s="80" t="s">
        <v>2289</v>
      </c>
      <c r="C1910" s="824"/>
      <c r="D1910" s="743"/>
      <c r="E1910" s="744"/>
      <c r="F1910" s="744"/>
      <c r="G1910" s="745"/>
      <c r="H1910" s="733"/>
      <c r="I1910" s="699"/>
      <c r="J1910" s="734">
        <f>SUM(J1874:J1908)</f>
        <v>13448214.27</v>
      </c>
      <c r="K1910" s="735"/>
    </row>
    <row r="1911" spans="1:11" ht="15" thickTop="1" x14ac:dyDescent="0.2">
      <c r="A1911" s="28"/>
      <c r="B1911" s="49"/>
      <c r="C1911" s="812"/>
      <c r="D1911" s="694"/>
      <c r="E1911" s="667"/>
      <c r="F1911" s="667"/>
      <c r="G1911" s="691"/>
      <c r="H1911" s="667"/>
      <c r="I1911" s="692"/>
      <c r="J1911" s="693"/>
    </row>
    <row r="1912" spans="1:11" ht="15" x14ac:dyDescent="0.2">
      <c r="A1912" s="28"/>
      <c r="B1912" s="348" t="s">
        <v>2947</v>
      </c>
      <c r="C1912" s="812"/>
      <c r="D1912" s="694"/>
      <c r="E1912" s="667"/>
      <c r="F1912" s="667"/>
      <c r="G1912" s="691"/>
      <c r="H1912" s="667"/>
      <c r="I1912" s="692"/>
      <c r="J1912" s="693"/>
    </row>
    <row r="1913" spans="1:11" x14ac:dyDescent="0.2">
      <c r="A1913" s="28"/>
      <c r="B1913" s="49"/>
      <c r="C1913" s="812"/>
      <c r="D1913" s="694"/>
      <c r="E1913" s="691"/>
      <c r="F1913" s="691"/>
      <c r="G1913" s="691"/>
      <c r="H1913" s="667"/>
      <c r="I1913" s="692"/>
      <c r="J1913" s="693"/>
    </row>
    <row r="1914" spans="1:11" x14ac:dyDescent="0.2">
      <c r="A1914" s="28"/>
      <c r="B1914" s="2" t="s">
        <v>2272</v>
      </c>
      <c r="C1914" s="812"/>
      <c r="D1914" s="694"/>
      <c r="E1914" s="691"/>
      <c r="F1914" s="691"/>
      <c r="G1914" s="691"/>
      <c r="H1914" s="667"/>
      <c r="I1914" s="692"/>
      <c r="J1914" s="693">
        <f>+J1910</f>
        <v>13448214.27</v>
      </c>
    </row>
    <row r="1915" spans="1:11" x14ac:dyDescent="0.2">
      <c r="A1915" s="28"/>
      <c r="B1915" s="49"/>
      <c r="C1915" s="812"/>
      <c r="D1915" s="694"/>
      <c r="E1915" s="691"/>
      <c r="F1915" s="691"/>
      <c r="G1915" s="691"/>
      <c r="H1915" s="667"/>
      <c r="I1915" s="692"/>
      <c r="J1915" s="693"/>
    </row>
    <row r="1916" spans="1:11" x14ac:dyDescent="0.2">
      <c r="A1916" s="37"/>
      <c r="B1916" s="49" t="s">
        <v>2948</v>
      </c>
      <c r="C1916" s="812"/>
      <c r="D1916" s="694"/>
      <c r="E1916" s="691"/>
      <c r="F1916" s="691"/>
      <c r="G1916" s="691"/>
      <c r="H1916" s="667"/>
      <c r="I1916" s="692"/>
      <c r="J1916" s="693">
        <f t="shared" ref="J1916:J1944" si="1">_xlfn.XLOOKUP(K1916,$K$43:$K$1871,$J$43:$J$1871)</f>
        <v>176571.09</v>
      </c>
      <c r="K1916">
        <v>17</v>
      </c>
    </row>
    <row r="1917" spans="1:11" x14ac:dyDescent="0.2">
      <c r="A1917" s="28"/>
      <c r="B1917" s="49"/>
      <c r="C1917" s="812"/>
      <c r="D1917" s="694"/>
      <c r="E1917" s="691"/>
      <c r="F1917" s="691"/>
      <c r="G1917" s="691"/>
      <c r="H1917" s="667"/>
      <c r="I1917" s="692"/>
      <c r="J1917" s="693"/>
      <c r="K1917"/>
    </row>
    <row r="1918" spans="1:11" x14ac:dyDescent="0.2">
      <c r="A1918" s="37"/>
      <c r="B1918" s="49" t="s">
        <v>2949</v>
      </c>
      <c r="C1918" s="812"/>
      <c r="D1918" s="694"/>
      <c r="E1918" s="691"/>
      <c r="F1918" s="691"/>
      <c r="G1918" s="691"/>
      <c r="H1918" s="667"/>
      <c r="I1918" s="692"/>
      <c r="J1918" s="693">
        <f t="shared" si="1"/>
        <v>252669.93</v>
      </c>
      <c r="K1918">
        <v>18</v>
      </c>
    </row>
    <row r="1919" spans="1:11" x14ac:dyDescent="0.2">
      <c r="A1919" s="37"/>
      <c r="B1919" s="49"/>
      <c r="C1919" s="812"/>
      <c r="D1919" s="694"/>
      <c r="E1919" s="691"/>
      <c r="F1919" s="691"/>
      <c r="G1919" s="691"/>
      <c r="H1919" s="667"/>
      <c r="I1919" s="692"/>
      <c r="J1919" s="693"/>
      <c r="K1919"/>
    </row>
    <row r="1920" spans="1:11" x14ac:dyDescent="0.2">
      <c r="A1920" s="37"/>
      <c r="B1920" s="49" t="s">
        <v>2950</v>
      </c>
      <c r="C1920" s="812"/>
      <c r="D1920" s="694"/>
      <c r="E1920" s="691"/>
      <c r="F1920" s="691"/>
      <c r="G1920" s="691"/>
      <c r="H1920" s="667"/>
      <c r="I1920" s="692"/>
      <c r="J1920" s="693">
        <f t="shared" si="1"/>
        <v>93431.6</v>
      </c>
      <c r="K1920">
        <v>19</v>
      </c>
    </row>
    <row r="1921" spans="1:11" x14ac:dyDescent="0.2">
      <c r="A1921" s="37"/>
      <c r="B1921" s="49"/>
      <c r="C1921" s="812"/>
      <c r="D1921" s="694"/>
      <c r="E1921" s="691"/>
      <c r="F1921" s="691"/>
      <c r="G1921" s="691"/>
      <c r="H1921" s="667"/>
      <c r="I1921" s="692"/>
      <c r="J1921" s="693"/>
      <c r="K1921"/>
    </row>
    <row r="1922" spans="1:11" x14ac:dyDescent="0.2">
      <c r="A1922" s="37"/>
      <c r="B1922" s="49" t="s">
        <v>2951</v>
      </c>
      <c r="C1922" s="812"/>
      <c r="D1922" s="694"/>
      <c r="E1922" s="691"/>
      <c r="F1922" s="691"/>
      <c r="G1922" s="691"/>
      <c r="H1922" s="667"/>
      <c r="I1922" s="692"/>
      <c r="J1922" s="693">
        <f t="shared" si="1"/>
        <v>82264.600000000006</v>
      </c>
      <c r="K1922">
        <v>20</v>
      </c>
    </row>
    <row r="1923" spans="1:11" x14ac:dyDescent="0.2">
      <c r="A1923" s="37"/>
      <c r="B1923" s="49"/>
      <c r="C1923" s="812"/>
      <c r="D1923" s="694"/>
      <c r="E1923" s="691"/>
      <c r="F1923" s="691"/>
      <c r="G1923" s="691"/>
      <c r="H1923" s="667"/>
      <c r="I1923" s="692"/>
      <c r="J1923" s="693"/>
      <c r="K1923"/>
    </row>
    <row r="1924" spans="1:11" x14ac:dyDescent="0.2">
      <c r="A1924" s="37"/>
      <c r="B1924" s="49" t="s">
        <v>2952</v>
      </c>
      <c r="C1924" s="812"/>
      <c r="D1924" s="694"/>
      <c r="E1924" s="691"/>
      <c r="F1924" s="691"/>
      <c r="G1924" s="691"/>
      <c r="H1924" s="667"/>
      <c r="I1924" s="692"/>
      <c r="J1924" s="693">
        <f t="shared" si="1"/>
        <v>102261.52</v>
      </c>
      <c r="K1924">
        <v>21</v>
      </c>
    </row>
    <row r="1925" spans="1:11" x14ac:dyDescent="0.2">
      <c r="A1925" s="37"/>
      <c r="B1925" s="49"/>
      <c r="C1925" s="812"/>
      <c r="D1925" s="694"/>
      <c r="E1925" s="691"/>
      <c r="F1925" s="691"/>
      <c r="G1925" s="691"/>
      <c r="H1925" s="667"/>
      <c r="I1925" s="692"/>
      <c r="J1925" s="693"/>
      <c r="K1925"/>
    </row>
    <row r="1926" spans="1:11" x14ac:dyDescent="0.2">
      <c r="A1926" s="37"/>
      <c r="B1926" s="49" t="s">
        <v>2953</v>
      </c>
      <c r="C1926" s="812"/>
      <c r="D1926" s="694"/>
      <c r="E1926" s="691"/>
      <c r="F1926" s="691"/>
      <c r="G1926" s="691"/>
      <c r="H1926" s="667"/>
      <c r="I1926" s="692"/>
      <c r="J1926" s="693">
        <f t="shared" si="1"/>
        <v>100405.43</v>
      </c>
      <c r="K1926">
        <v>22</v>
      </c>
    </row>
    <row r="1927" spans="1:11" x14ac:dyDescent="0.2">
      <c r="A1927" s="37"/>
      <c r="B1927" s="49"/>
      <c r="C1927" s="812"/>
      <c r="D1927" s="694"/>
      <c r="E1927" s="691"/>
      <c r="F1927" s="691"/>
      <c r="G1927" s="691"/>
      <c r="H1927" s="667"/>
      <c r="I1927" s="692"/>
      <c r="J1927" s="693"/>
      <c r="K1927"/>
    </row>
    <row r="1928" spans="1:11" x14ac:dyDescent="0.2">
      <c r="A1928" s="37"/>
      <c r="B1928" s="49" t="s">
        <v>2954</v>
      </c>
      <c r="C1928" s="812"/>
      <c r="D1928" s="694"/>
      <c r="E1928" s="691"/>
      <c r="F1928" s="691"/>
      <c r="G1928" s="691"/>
      <c r="H1928" s="667"/>
      <c r="I1928" s="692"/>
      <c r="J1928" s="693">
        <f t="shared" si="1"/>
        <v>112942.38</v>
      </c>
      <c r="K1928">
        <v>23</v>
      </c>
    </row>
    <row r="1929" spans="1:11" x14ac:dyDescent="0.2">
      <c r="A1929" s="37"/>
      <c r="B1929" s="49"/>
      <c r="C1929" s="812"/>
      <c r="D1929" s="694"/>
      <c r="E1929" s="691"/>
      <c r="F1929" s="691"/>
      <c r="G1929" s="691"/>
      <c r="H1929" s="667"/>
      <c r="I1929" s="692"/>
      <c r="J1929" s="693"/>
      <c r="K1929"/>
    </row>
    <row r="1930" spans="1:11" x14ac:dyDescent="0.2">
      <c r="A1930" s="37"/>
      <c r="B1930" s="49" t="s">
        <v>2955</v>
      </c>
      <c r="C1930" s="812"/>
      <c r="D1930" s="694"/>
      <c r="E1930" s="691"/>
      <c r="F1930" s="691"/>
      <c r="G1930" s="691"/>
      <c r="H1930" s="667"/>
      <c r="I1930" s="692"/>
      <c r="J1930" s="693">
        <f t="shared" si="1"/>
        <v>117752.05</v>
      </c>
      <c r="K1930">
        <v>24</v>
      </c>
    </row>
    <row r="1931" spans="1:11" x14ac:dyDescent="0.2">
      <c r="A1931" s="37"/>
      <c r="B1931" s="49"/>
      <c r="C1931" s="812"/>
      <c r="D1931" s="694"/>
      <c r="E1931" s="691"/>
      <c r="F1931" s="691"/>
      <c r="G1931" s="691"/>
      <c r="H1931" s="667"/>
      <c r="I1931" s="692"/>
      <c r="J1931" s="693"/>
      <c r="K1931"/>
    </row>
    <row r="1932" spans="1:11" x14ac:dyDescent="0.2">
      <c r="A1932" s="37"/>
      <c r="B1932" s="49" t="s">
        <v>2956</v>
      </c>
      <c r="C1932" s="812"/>
      <c r="D1932" s="694"/>
      <c r="E1932" s="691"/>
      <c r="F1932" s="691"/>
      <c r="G1932" s="691"/>
      <c r="H1932" s="667"/>
      <c r="I1932" s="692"/>
      <c r="J1932" s="693">
        <f t="shared" si="1"/>
        <v>69698.460000000006</v>
      </c>
      <c r="K1932">
        <v>25</v>
      </c>
    </row>
    <row r="1933" spans="1:11" x14ac:dyDescent="0.2">
      <c r="A1933" s="37"/>
      <c r="B1933" s="49"/>
      <c r="C1933" s="812"/>
      <c r="D1933" s="694"/>
      <c r="E1933" s="691"/>
      <c r="F1933" s="691"/>
      <c r="G1933" s="691"/>
      <c r="H1933" s="667"/>
      <c r="I1933" s="692"/>
      <c r="J1933" s="693"/>
      <c r="K1933"/>
    </row>
    <row r="1934" spans="1:11" x14ac:dyDescent="0.2">
      <c r="A1934" s="37"/>
      <c r="B1934" s="49" t="s">
        <v>2957</v>
      </c>
      <c r="C1934" s="812"/>
      <c r="D1934" s="694"/>
      <c r="E1934" s="691"/>
      <c r="F1934" s="691"/>
      <c r="G1934" s="691"/>
      <c r="H1934" s="667"/>
      <c r="I1934" s="692"/>
      <c r="J1934" s="693">
        <f t="shared" si="1"/>
        <v>155109.34</v>
      </c>
      <c r="K1934">
        <v>26</v>
      </c>
    </row>
    <row r="1935" spans="1:11" x14ac:dyDescent="0.2">
      <c r="A1935" s="37"/>
      <c r="B1935" s="49"/>
      <c r="C1935" s="812"/>
      <c r="D1935" s="694"/>
      <c r="E1935" s="691"/>
      <c r="F1935" s="691"/>
      <c r="G1935" s="691"/>
      <c r="H1935" s="667"/>
      <c r="I1935" s="692"/>
      <c r="J1935" s="693"/>
      <c r="K1935"/>
    </row>
    <row r="1936" spans="1:11" x14ac:dyDescent="0.2">
      <c r="A1936" s="37"/>
      <c r="B1936" s="49" t="s">
        <v>2958</v>
      </c>
      <c r="C1936" s="812"/>
      <c r="D1936" s="694"/>
      <c r="E1936" s="691"/>
      <c r="F1936" s="691"/>
      <c r="G1936" s="691"/>
      <c r="H1936" s="667"/>
      <c r="I1936" s="692"/>
      <c r="J1936" s="693">
        <f t="shared" si="1"/>
        <v>87520.43</v>
      </c>
      <c r="K1936">
        <v>27</v>
      </c>
    </row>
    <row r="1937" spans="1:11" x14ac:dyDescent="0.2">
      <c r="A1937" s="37"/>
      <c r="B1937" s="49"/>
      <c r="C1937" s="812"/>
      <c r="D1937" s="694"/>
      <c r="E1937" s="691"/>
      <c r="F1937" s="691"/>
      <c r="G1937" s="691"/>
      <c r="H1937" s="667"/>
      <c r="I1937" s="692"/>
      <c r="J1937" s="693"/>
      <c r="K1937"/>
    </row>
    <row r="1938" spans="1:11" x14ac:dyDescent="0.2">
      <c r="A1938" s="37"/>
      <c r="B1938" s="49" t="s">
        <v>2959</v>
      </c>
      <c r="C1938" s="812"/>
      <c r="D1938" s="694"/>
      <c r="E1938" s="691"/>
      <c r="F1938" s="691"/>
      <c r="G1938" s="691"/>
      <c r="H1938" s="667"/>
      <c r="I1938" s="692"/>
      <c r="J1938" s="693">
        <f t="shared" si="1"/>
        <v>78031.94</v>
      </c>
      <c r="K1938">
        <v>28</v>
      </c>
    </row>
    <row r="1939" spans="1:11" x14ac:dyDescent="0.2">
      <c r="A1939" s="37"/>
      <c r="B1939" s="49"/>
      <c r="C1939" s="812"/>
      <c r="D1939" s="694"/>
      <c r="E1939" s="691"/>
      <c r="F1939" s="691"/>
      <c r="G1939" s="691"/>
      <c r="H1939" s="667"/>
      <c r="I1939" s="692"/>
      <c r="J1939" s="693"/>
      <c r="K1939"/>
    </row>
    <row r="1940" spans="1:11" x14ac:dyDescent="0.2">
      <c r="A1940" s="37"/>
      <c r="B1940" s="49" t="s">
        <v>2960</v>
      </c>
      <c r="C1940" s="812"/>
      <c r="D1940" s="694"/>
      <c r="E1940" s="691"/>
      <c r="F1940" s="691"/>
      <c r="G1940" s="691"/>
      <c r="H1940" s="667"/>
      <c r="I1940" s="692"/>
      <c r="J1940" s="693">
        <f t="shared" si="1"/>
        <v>50628.7</v>
      </c>
      <c r="K1940">
        <v>29</v>
      </c>
    </row>
    <row r="1941" spans="1:11" x14ac:dyDescent="0.2">
      <c r="A1941" s="37"/>
      <c r="B1941" s="49"/>
      <c r="C1941" s="812"/>
      <c r="D1941" s="694"/>
      <c r="E1941" s="691"/>
      <c r="F1941" s="691"/>
      <c r="G1941" s="691"/>
      <c r="H1941" s="667"/>
      <c r="I1941" s="692"/>
      <c r="J1941" s="693"/>
      <c r="K1941"/>
    </row>
    <row r="1942" spans="1:11" x14ac:dyDescent="0.2">
      <c r="A1942" s="37"/>
      <c r="B1942" s="49" t="s">
        <v>2961</v>
      </c>
      <c r="C1942" s="812"/>
      <c r="D1942" s="694"/>
      <c r="E1942" s="691"/>
      <c r="F1942" s="691"/>
      <c r="G1942" s="691"/>
      <c r="H1942" s="667"/>
      <c r="I1942" s="692"/>
      <c r="J1942" s="693">
        <f t="shared" si="1"/>
        <v>789543.83</v>
      </c>
      <c r="K1942">
        <v>30</v>
      </c>
    </row>
    <row r="1943" spans="1:11" x14ac:dyDescent="0.2">
      <c r="A1943" s="37"/>
      <c r="B1943" s="49"/>
      <c r="C1943" s="812"/>
      <c r="D1943" s="694"/>
      <c r="E1943" s="691"/>
      <c r="F1943" s="691"/>
      <c r="G1943" s="691"/>
      <c r="H1943" s="667"/>
      <c r="I1943" s="692"/>
      <c r="J1943" s="693"/>
      <c r="K1943"/>
    </row>
    <row r="1944" spans="1:11" x14ac:dyDescent="0.2">
      <c r="A1944" s="37"/>
      <c r="B1944" s="49" t="s">
        <v>2962</v>
      </c>
      <c r="C1944" s="812"/>
      <c r="D1944" s="694"/>
      <c r="E1944" s="691"/>
      <c r="F1944" s="691"/>
      <c r="G1944" s="691"/>
      <c r="H1944" s="667"/>
      <c r="I1944" s="692"/>
      <c r="J1944" s="693">
        <f t="shared" si="1"/>
        <v>1267214.48</v>
      </c>
      <c r="K1944">
        <v>31</v>
      </c>
    </row>
    <row r="1945" spans="1:11" x14ac:dyDescent="0.2">
      <c r="A1945" s="37"/>
      <c r="B1945" s="49"/>
      <c r="C1945" s="812"/>
      <c r="D1945" s="694"/>
      <c r="E1945" s="691"/>
      <c r="F1945" s="691"/>
      <c r="G1945" s="691"/>
      <c r="H1945" s="667"/>
      <c r="I1945" s="692"/>
      <c r="J1945" s="693"/>
    </row>
    <row r="1946" spans="1:11" hidden="1" x14ac:dyDescent="0.2">
      <c r="A1946" s="37"/>
      <c r="B1946" s="49"/>
      <c r="C1946" s="812"/>
      <c r="D1946" s="694"/>
      <c r="E1946" s="691"/>
      <c r="F1946" s="691"/>
      <c r="G1946" s="691"/>
      <c r="H1946" s="667"/>
      <c r="I1946" s="692"/>
      <c r="J1946" s="693"/>
    </row>
    <row r="1947" spans="1:11" x14ac:dyDescent="0.2">
      <c r="A1947" s="37"/>
      <c r="B1947" s="49"/>
      <c r="C1947" s="812"/>
      <c r="D1947" s="694"/>
      <c r="E1947" s="691"/>
      <c r="F1947" s="691"/>
      <c r="G1947" s="691"/>
      <c r="H1947" s="667"/>
      <c r="I1947" s="692"/>
      <c r="J1947" s="693"/>
    </row>
    <row r="1948" spans="1:11" x14ac:dyDescent="0.2">
      <c r="A1948" s="37"/>
      <c r="B1948" s="49"/>
      <c r="C1948" s="812"/>
      <c r="D1948" s="694"/>
      <c r="E1948" s="691"/>
      <c r="F1948" s="691"/>
      <c r="G1948" s="691"/>
      <c r="H1948" s="667"/>
      <c r="I1948" s="692"/>
      <c r="J1948" s="693"/>
    </row>
    <row r="1949" spans="1:11" s="8" customFormat="1" ht="15.75" thickBot="1" x14ac:dyDescent="0.3">
      <c r="A1949" s="31"/>
      <c r="B1949" s="349" t="s">
        <v>2289</v>
      </c>
      <c r="C1949" s="817"/>
      <c r="D1949" s="695"/>
      <c r="E1949" s="708"/>
      <c r="F1949" s="708"/>
      <c r="G1949" s="708"/>
      <c r="H1949" s="709"/>
      <c r="I1949" s="710"/>
      <c r="J1949" s="710">
        <f>SUM(J1914:J1948)</f>
        <v>16984260.050000001</v>
      </c>
      <c r="K1949" s="714"/>
    </row>
    <row r="1950" spans="1:11" ht="15" thickTop="1" x14ac:dyDescent="0.2">
      <c r="A1950" s="28"/>
      <c r="B1950" s="49"/>
      <c r="C1950" s="812"/>
      <c r="D1950" s="694"/>
      <c r="E1950" s="691"/>
      <c r="F1950" s="691"/>
      <c r="G1950" s="691"/>
      <c r="H1950" s="667"/>
      <c r="I1950" s="692"/>
      <c r="J1950" s="693"/>
    </row>
    <row r="1951" spans="1:11" ht="15" x14ac:dyDescent="0.2">
      <c r="A1951" s="28"/>
      <c r="B1951" s="348" t="s">
        <v>2947</v>
      </c>
      <c r="C1951" s="812"/>
      <c r="D1951" s="694"/>
      <c r="E1951" s="691"/>
      <c r="F1951" s="691"/>
      <c r="G1951" s="691"/>
      <c r="H1951" s="667"/>
      <c r="I1951" s="692"/>
      <c r="J1951" s="693"/>
    </row>
    <row r="1952" spans="1:11" x14ac:dyDescent="0.2">
      <c r="A1952" s="28"/>
      <c r="B1952" s="49"/>
      <c r="C1952" s="812"/>
      <c r="D1952" s="694"/>
      <c r="E1952" s="691"/>
      <c r="F1952" s="691"/>
      <c r="G1952" s="691"/>
      <c r="H1952" s="667"/>
      <c r="I1952" s="692"/>
      <c r="J1952" s="693"/>
    </row>
    <row r="1953" spans="1:11" x14ac:dyDescent="0.2">
      <c r="A1953" s="28"/>
      <c r="B1953" s="2" t="s">
        <v>2272</v>
      </c>
      <c r="C1953" s="812"/>
      <c r="D1953" s="694"/>
      <c r="E1953" s="691"/>
      <c r="F1953" s="691"/>
      <c r="G1953" s="691"/>
      <c r="H1953" s="667"/>
      <c r="I1953" s="692"/>
      <c r="J1953" s="693">
        <f>+J1949</f>
        <v>16984260.050000001</v>
      </c>
    </row>
    <row r="1954" spans="1:11" x14ac:dyDescent="0.2">
      <c r="A1954" s="37"/>
      <c r="B1954" s="49"/>
      <c r="C1954" s="812"/>
      <c r="D1954" s="694"/>
      <c r="E1954" s="691"/>
      <c r="F1954" s="691"/>
      <c r="G1954" s="691"/>
      <c r="H1954" s="667"/>
      <c r="I1954" s="692"/>
      <c r="J1954" s="693"/>
    </row>
    <row r="1955" spans="1:11" x14ac:dyDescent="0.2">
      <c r="A1955" s="37"/>
      <c r="B1955" s="49" t="s">
        <v>2963</v>
      </c>
      <c r="C1955" s="812"/>
      <c r="D1955" s="694"/>
      <c r="E1955" s="691"/>
      <c r="F1955" s="691"/>
      <c r="G1955" s="691"/>
      <c r="H1955" s="667"/>
      <c r="I1955" s="692"/>
      <c r="J1955" s="693">
        <f t="shared" ref="J1955:J1983" si="2">_xlfn.XLOOKUP(K1955,$K$43:$K$1871,$J$43:$J$1871)</f>
        <v>373330.88</v>
      </c>
      <c r="K1955">
        <v>32</v>
      </c>
    </row>
    <row r="1956" spans="1:11" x14ac:dyDescent="0.2">
      <c r="A1956" s="37"/>
      <c r="B1956" s="49"/>
      <c r="C1956" s="812"/>
      <c r="D1956" s="694"/>
      <c r="E1956" s="691"/>
      <c r="F1956" s="691"/>
      <c r="G1956" s="691"/>
      <c r="H1956" s="667"/>
      <c r="I1956" s="692"/>
      <c r="J1956" s="693"/>
      <c r="K1956"/>
    </row>
    <row r="1957" spans="1:11" x14ac:dyDescent="0.2">
      <c r="A1957" s="37"/>
      <c r="B1957" s="49" t="s">
        <v>2964</v>
      </c>
      <c r="C1957" s="812"/>
      <c r="D1957" s="694"/>
      <c r="E1957" s="691"/>
      <c r="F1957" s="691"/>
      <c r="G1957" s="691"/>
      <c r="H1957" s="667"/>
      <c r="I1957" s="692"/>
      <c r="J1957" s="693">
        <f t="shared" si="2"/>
        <v>141659.5</v>
      </c>
      <c r="K1957">
        <v>33</v>
      </c>
    </row>
    <row r="1958" spans="1:11" x14ac:dyDescent="0.2">
      <c r="A1958" s="37"/>
      <c r="B1958" s="49"/>
      <c r="C1958" s="812"/>
      <c r="D1958" s="694"/>
      <c r="E1958" s="691"/>
      <c r="F1958" s="691"/>
      <c r="G1958" s="691"/>
      <c r="H1958" s="667"/>
      <c r="I1958" s="692"/>
      <c r="J1958" s="693"/>
      <c r="K1958"/>
    </row>
    <row r="1959" spans="1:11" x14ac:dyDescent="0.2">
      <c r="A1959" s="37"/>
      <c r="B1959" s="49" t="s">
        <v>2965</v>
      </c>
      <c r="C1959" s="812"/>
      <c r="D1959" s="694"/>
      <c r="E1959" s="691"/>
      <c r="F1959" s="691"/>
      <c r="G1959" s="691"/>
      <c r="H1959" s="667"/>
      <c r="I1959" s="692"/>
      <c r="J1959" s="693">
        <f t="shared" si="2"/>
        <v>1216008.69</v>
      </c>
      <c r="K1959">
        <v>34</v>
      </c>
    </row>
    <row r="1960" spans="1:11" x14ac:dyDescent="0.2">
      <c r="A1960" s="37"/>
      <c r="B1960" s="49"/>
      <c r="C1960" s="812"/>
      <c r="D1960" s="694"/>
      <c r="E1960" s="691"/>
      <c r="F1960" s="691"/>
      <c r="G1960" s="691"/>
      <c r="H1960" s="667"/>
      <c r="I1960" s="692"/>
      <c r="J1960" s="693"/>
      <c r="K1960"/>
    </row>
    <row r="1961" spans="1:11" x14ac:dyDescent="0.2">
      <c r="A1961" s="37"/>
      <c r="B1961" s="49" t="s">
        <v>2966</v>
      </c>
      <c r="C1961" s="812"/>
      <c r="D1961" s="694"/>
      <c r="E1961" s="691"/>
      <c r="F1961" s="691"/>
      <c r="G1961" s="691"/>
      <c r="H1961" s="667"/>
      <c r="I1961" s="692"/>
      <c r="J1961" s="693">
        <f t="shared" si="2"/>
        <v>645691.11</v>
      </c>
      <c r="K1961">
        <v>35</v>
      </c>
    </row>
    <row r="1962" spans="1:11" x14ac:dyDescent="0.2">
      <c r="A1962" s="37"/>
      <c r="B1962" s="49"/>
      <c r="C1962" s="812"/>
      <c r="D1962" s="694"/>
      <c r="E1962" s="691"/>
      <c r="F1962" s="691"/>
      <c r="G1962" s="691"/>
      <c r="H1962" s="667"/>
      <c r="I1962" s="692"/>
      <c r="J1962" s="693"/>
      <c r="K1962"/>
    </row>
    <row r="1963" spans="1:11" x14ac:dyDescent="0.2">
      <c r="A1963" s="37"/>
      <c r="B1963" s="49" t="s">
        <v>2967</v>
      </c>
      <c r="C1963" s="812"/>
      <c r="D1963" s="694"/>
      <c r="E1963" s="691"/>
      <c r="F1963" s="691"/>
      <c r="G1963" s="691"/>
      <c r="H1963" s="667"/>
      <c r="I1963" s="692"/>
      <c r="J1963" s="693">
        <f t="shared" si="2"/>
        <v>84210.85</v>
      </c>
      <c r="K1963">
        <v>36</v>
      </c>
    </row>
    <row r="1964" spans="1:11" x14ac:dyDescent="0.2">
      <c r="A1964" s="37"/>
      <c r="B1964" s="49"/>
      <c r="C1964" s="812"/>
      <c r="D1964" s="694"/>
      <c r="E1964" s="691"/>
      <c r="F1964" s="691"/>
      <c r="G1964" s="691"/>
      <c r="H1964" s="667"/>
      <c r="I1964" s="692"/>
      <c r="J1964" s="693"/>
      <c r="K1964"/>
    </row>
    <row r="1965" spans="1:11" x14ac:dyDescent="0.2">
      <c r="A1965" s="37"/>
      <c r="B1965" s="49" t="s">
        <v>2968</v>
      </c>
      <c r="C1965" s="812"/>
      <c r="D1965" s="694"/>
      <c r="E1965" s="691"/>
      <c r="F1965" s="691"/>
      <c r="G1965" s="691"/>
      <c r="H1965" s="667"/>
      <c r="I1965" s="692"/>
      <c r="J1965" s="693">
        <f t="shared" si="2"/>
        <v>0</v>
      </c>
      <c r="K1965">
        <v>37</v>
      </c>
    </row>
    <row r="1966" spans="1:11" x14ac:dyDescent="0.2">
      <c r="A1966" s="37"/>
      <c r="B1966" s="49"/>
      <c r="C1966" s="812"/>
      <c r="D1966" s="694"/>
      <c r="E1966" s="691"/>
      <c r="F1966" s="691"/>
      <c r="G1966" s="691"/>
      <c r="H1966" s="667"/>
      <c r="I1966" s="692"/>
      <c r="J1966" s="693"/>
      <c r="K1966"/>
    </row>
    <row r="1967" spans="1:11" x14ac:dyDescent="0.2">
      <c r="A1967" s="37"/>
      <c r="B1967" s="49" t="s">
        <v>2969</v>
      </c>
      <c r="C1967" s="812"/>
      <c r="D1967" s="694"/>
      <c r="E1967" s="691"/>
      <c r="F1967" s="691"/>
      <c r="G1967" s="691"/>
      <c r="H1967" s="667"/>
      <c r="I1967" s="692"/>
      <c r="J1967" s="693">
        <f t="shared" si="2"/>
        <v>38412.69</v>
      </c>
      <c r="K1967">
        <v>38</v>
      </c>
    </row>
    <row r="1968" spans="1:11" x14ac:dyDescent="0.2">
      <c r="A1968" s="37"/>
      <c r="B1968" s="49"/>
      <c r="C1968" s="812"/>
      <c r="D1968" s="694"/>
      <c r="E1968" s="691"/>
      <c r="F1968" s="691"/>
      <c r="G1968" s="691"/>
      <c r="H1968" s="667"/>
      <c r="I1968" s="692"/>
      <c r="J1968" s="693"/>
      <c r="K1968"/>
    </row>
    <row r="1969" spans="1:11" x14ac:dyDescent="0.2">
      <c r="A1969" s="37"/>
      <c r="B1969" s="49" t="s">
        <v>2970</v>
      </c>
      <c r="C1969" s="812"/>
      <c r="D1969" s="694"/>
      <c r="E1969" s="691"/>
      <c r="F1969" s="691"/>
      <c r="G1969" s="691"/>
      <c r="H1969" s="667"/>
      <c r="I1969" s="692"/>
      <c r="J1969" s="693">
        <f t="shared" si="2"/>
        <v>123988.91</v>
      </c>
      <c r="K1969">
        <v>39</v>
      </c>
    </row>
    <row r="1970" spans="1:11" x14ac:dyDescent="0.2">
      <c r="A1970" s="37"/>
      <c r="B1970" s="49"/>
      <c r="C1970" s="812"/>
      <c r="D1970" s="694"/>
      <c r="E1970" s="691"/>
      <c r="F1970" s="691"/>
      <c r="G1970" s="691"/>
      <c r="H1970" s="667"/>
      <c r="I1970" s="692"/>
      <c r="J1970" s="693"/>
      <c r="K1970"/>
    </row>
    <row r="1971" spans="1:11" x14ac:dyDescent="0.2">
      <c r="A1971" s="37"/>
      <c r="B1971" s="49" t="s">
        <v>2971</v>
      </c>
      <c r="C1971" s="812"/>
      <c r="D1971" s="694"/>
      <c r="E1971" s="691"/>
      <c r="F1971" s="691"/>
      <c r="G1971" s="691"/>
      <c r="H1971" s="667"/>
      <c r="I1971" s="692"/>
      <c r="J1971" s="693">
        <f t="shared" si="2"/>
        <v>66516.14</v>
      </c>
      <c r="K1971">
        <v>40</v>
      </c>
    </row>
    <row r="1972" spans="1:11" x14ac:dyDescent="0.2">
      <c r="A1972" s="37"/>
      <c r="B1972" s="49"/>
      <c r="C1972" s="812"/>
      <c r="D1972" s="694"/>
      <c r="E1972" s="691"/>
      <c r="F1972" s="691"/>
      <c r="G1972" s="691"/>
      <c r="H1972" s="667"/>
      <c r="I1972" s="692"/>
      <c r="J1972" s="693"/>
      <c r="K1972"/>
    </row>
    <row r="1973" spans="1:11" x14ac:dyDescent="0.2">
      <c r="A1973" s="37"/>
      <c r="B1973" s="49" t="s">
        <v>2972</v>
      </c>
      <c r="C1973" s="812"/>
      <c r="D1973" s="694"/>
      <c r="E1973" s="691"/>
      <c r="F1973" s="691"/>
      <c r="G1973" s="691"/>
      <c r="H1973" s="667"/>
      <c r="I1973" s="692"/>
      <c r="J1973" s="693">
        <f t="shared" si="2"/>
        <v>141862.85</v>
      </c>
      <c r="K1973">
        <v>41</v>
      </c>
    </row>
    <row r="1974" spans="1:11" x14ac:dyDescent="0.2">
      <c r="A1974" s="37"/>
      <c r="B1974" s="49"/>
      <c r="C1974" s="812"/>
      <c r="D1974" s="694"/>
      <c r="E1974" s="691"/>
      <c r="F1974" s="691"/>
      <c r="G1974" s="691"/>
      <c r="H1974" s="667"/>
      <c r="I1974" s="692"/>
      <c r="J1974" s="693"/>
      <c r="K1974"/>
    </row>
    <row r="1975" spans="1:11" x14ac:dyDescent="0.2">
      <c r="A1975" s="28"/>
      <c r="B1975" s="49" t="s">
        <v>2973</v>
      </c>
      <c r="C1975" s="812"/>
      <c r="D1975" s="694"/>
      <c r="E1975" s="691"/>
      <c r="F1975" s="691"/>
      <c r="G1975" s="691"/>
      <c r="H1975" s="667"/>
      <c r="I1975" s="692"/>
      <c r="J1975" s="693">
        <f t="shared" si="2"/>
        <v>301141.45</v>
      </c>
      <c r="K1975">
        <v>42</v>
      </c>
    </row>
    <row r="1976" spans="1:11" x14ac:dyDescent="0.2">
      <c r="A1976" s="28"/>
      <c r="B1976" s="49"/>
      <c r="C1976" s="812"/>
      <c r="D1976" s="694"/>
      <c r="E1976" s="691"/>
      <c r="F1976" s="691"/>
      <c r="G1976" s="691"/>
      <c r="H1976" s="667"/>
      <c r="I1976" s="692"/>
      <c r="J1976" s="693"/>
      <c r="K1976"/>
    </row>
    <row r="1977" spans="1:11" x14ac:dyDescent="0.2">
      <c r="A1977" s="28"/>
      <c r="B1977" s="49" t="s">
        <v>2974</v>
      </c>
      <c r="C1977" s="812"/>
      <c r="D1977" s="694"/>
      <c r="E1977" s="691"/>
      <c r="F1977" s="691"/>
      <c r="G1977" s="691"/>
      <c r="H1977" s="667"/>
      <c r="I1977" s="692"/>
      <c r="J1977" s="693">
        <f t="shared" si="2"/>
        <v>1318338.98</v>
      </c>
      <c r="K1977">
        <v>43</v>
      </c>
    </row>
    <row r="1978" spans="1:11" x14ac:dyDescent="0.2">
      <c r="A1978" s="28"/>
      <c r="B1978" s="49"/>
      <c r="C1978" s="812"/>
      <c r="D1978" s="694"/>
      <c r="E1978" s="691"/>
      <c r="F1978" s="691"/>
      <c r="G1978" s="691"/>
      <c r="H1978" s="667"/>
      <c r="I1978" s="692"/>
      <c r="J1978" s="693"/>
      <c r="K1978"/>
    </row>
    <row r="1979" spans="1:11" x14ac:dyDescent="0.2">
      <c r="A1979" s="28"/>
      <c r="B1979" s="49" t="s">
        <v>2975</v>
      </c>
      <c r="C1979" s="812"/>
      <c r="D1979" s="694"/>
      <c r="E1979" s="691"/>
      <c r="F1979" s="691"/>
      <c r="G1979" s="691"/>
      <c r="H1979" s="667"/>
      <c r="I1979" s="692"/>
      <c r="J1979" s="693">
        <f t="shared" si="2"/>
        <v>955196.76</v>
      </c>
      <c r="K1979">
        <v>44</v>
      </c>
    </row>
    <row r="1980" spans="1:11" x14ac:dyDescent="0.2">
      <c r="A1980" s="28"/>
      <c r="B1980" s="49"/>
      <c r="C1980" s="812"/>
      <c r="D1980" s="694"/>
      <c r="E1980" s="691"/>
      <c r="F1980" s="691"/>
      <c r="G1980" s="691"/>
      <c r="H1980" s="667"/>
      <c r="I1980" s="692"/>
      <c r="J1980" s="693"/>
      <c r="K1980"/>
    </row>
    <row r="1981" spans="1:11" x14ac:dyDescent="0.2">
      <c r="A1981" s="28"/>
      <c r="B1981" s="49" t="s">
        <v>2976</v>
      </c>
      <c r="C1981" s="812"/>
      <c r="D1981" s="694"/>
      <c r="E1981" s="691"/>
      <c r="F1981" s="691"/>
      <c r="G1981" s="691"/>
      <c r="H1981" s="667"/>
      <c r="I1981" s="692"/>
      <c r="J1981" s="693">
        <f t="shared" si="2"/>
        <v>4613655.5</v>
      </c>
      <c r="K1981">
        <v>45</v>
      </c>
    </row>
    <row r="1982" spans="1:11" x14ac:dyDescent="0.2">
      <c r="A1982" s="28"/>
      <c r="B1982" s="49"/>
      <c r="C1982" s="812"/>
      <c r="D1982" s="694"/>
      <c r="E1982" s="691"/>
      <c r="F1982" s="691"/>
      <c r="G1982" s="691"/>
      <c r="H1982" s="667"/>
      <c r="I1982" s="692"/>
      <c r="J1982" s="693"/>
      <c r="K1982"/>
    </row>
    <row r="1983" spans="1:11" x14ac:dyDescent="0.2">
      <c r="A1983" s="28"/>
      <c r="B1983" s="49" t="s">
        <v>2977</v>
      </c>
      <c r="C1983" s="812"/>
      <c r="D1983" s="694"/>
      <c r="E1983" s="691"/>
      <c r="F1983" s="691"/>
      <c r="G1983" s="691"/>
      <c r="H1983" s="667"/>
      <c r="I1983" s="692"/>
      <c r="J1983" s="693">
        <f t="shared" si="2"/>
        <v>2472675.9900000002</v>
      </c>
      <c r="K1983">
        <v>46</v>
      </c>
    </row>
    <row r="1984" spans="1:11" x14ac:dyDescent="0.2">
      <c r="A1984" s="28"/>
      <c r="B1984" s="49"/>
      <c r="C1984" s="812"/>
      <c r="D1984" s="694"/>
      <c r="E1984" s="691"/>
      <c r="F1984" s="691"/>
      <c r="G1984" s="691"/>
      <c r="H1984" s="667"/>
      <c r="I1984" s="692"/>
      <c r="J1984" s="693"/>
    </row>
    <row r="1985" spans="1:11" hidden="1" x14ac:dyDescent="0.2">
      <c r="A1985" s="28"/>
      <c r="B1985" s="49"/>
      <c r="C1985" s="812"/>
      <c r="D1985" s="694"/>
      <c r="E1985" s="691"/>
      <c r="F1985" s="691"/>
      <c r="G1985" s="691"/>
      <c r="H1985" s="667"/>
      <c r="I1985" s="692"/>
      <c r="J1985" s="693"/>
    </row>
    <row r="1986" spans="1:11" x14ac:dyDescent="0.2">
      <c r="A1986" s="28"/>
      <c r="B1986" s="49"/>
      <c r="C1986" s="812"/>
      <c r="D1986" s="694"/>
      <c r="E1986" s="691"/>
      <c r="F1986" s="691"/>
      <c r="G1986" s="691"/>
      <c r="H1986" s="667"/>
      <c r="I1986" s="692"/>
      <c r="J1986" s="693"/>
    </row>
    <row r="1987" spans="1:11" x14ac:dyDescent="0.2">
      <c r="A1987" s="28"/>
      <c r="B1987" s="49"/>
      <c r="C1987" s="812"/>
      <c r="D1987" s="694"/>
      <c r="E1987" s="691"/>
      <c r="F1987" s="691"/>
      <c r="G1987" s="691"/>
      <c r="H1987" s="667"/>
      <c r="I1987" s="692"/>
      <c r="J1987" s="693"/>
    </row>
    <row r="1988" spans="1:11" s="8" customFormat="1" ht="15.75" thickBot="1" x14ac:dyDescent="0.3">
      <c r="A1988" s="31"/>
      <c r="B1988" s="349" t="s">
        <v>2289</v>
      </c>
      <c r="C1988" s="817"/>
      <c r="D1988" s="695"/>
      <c r="E1988" s="708"/>
      <c r="F1988" s="708"/>
      <c r="G1988" s="708"/>
      <c r="H1988" s="709"/>
      <c r="I1988" s="710"/>
      <c r="J1988" s="710">
        <f>SUM(J1951:J1987)</f>
        <v>29476950.350000001</v>
      </c>
      <c r="K1988" s="714"/>
    </row>
    <row r="1989" spans="1:11" ht="15" thickTop="1" x14ac:dyDescent="0.2">
      <c r="A1989" s="28"/>
      <c r="B1989" s="49"/>
      <c r="C1989" s="812"/>
      <c r="D1989" s="694"/>
      <c r="E1989" s="691"/>
      <c r="F1989" s="691"/>
      <c r="G1989" s="691"/>
      <c r="H1989" s="667"/>
      <c r="I1989" s="692"/>
      <c r="J1989" s="693"/>
    </row>
    <row r="1990" spans="1:11" ht="15" x14ac:dyDescent="0.2">
      <c r="A1990" s="28"/>
      <c r="B1990" s="348" t="s">
        <v>2947</v>
      </c>
      <c r="C1990" s="812"/>
      <c r="D1990" s="694"/>
      <c r="E1990" s="691"/>
      <c r="F1990" s="691"/>
      <c r="G1990" s="691"/>
      <c r="H1990" s="667"/>
      <c r="I1990" s="692"/>
      <c r="J1990" s="693"/>
    </row>
    <row r="1991" spans="1:11" x14ac:dyDescent="0.2">
      <c r="A1991" s="28"/>
      <c r="B1991" s="49"/>
      <c r="C1991" s="812"/>
      <c r="D1991" s="694"/>
      <c r="E1991" s="691"/>
      <c r="F1991" s="691"/>
      <c r="G1991" s="691"/>
      <c r="H1991" s="667"/>
      <c r="I1991" s="692"/>
      <c r="J1991" s="693"/>
    </row>
    <row r="1992" spans="1:11" x14ac:dyDescent="0.2">
      <c r="A1992" s="28"/>
      <c r="B1992" s="2" t="s">
        <v>2272</v>
      </c>
      <c r="C1992" s="812"/>
      <c r="D1992" s="694"/>
      <c r="E1992" s="691"/>
      <c r="F1992" s="691"/>
      <c r="G1992" s="691"/>
      <c r="H1992" s="667"/>
      <c r="I1992" s="692"/>
      <c r="J1992" s="693">
        <f>+J1988</f>
        <v>29476950.350000001</v>
      </c>
    </row>
    <row r="1993" spans="1:11" x14ac:dyDescent="0.2">
      <c r="A1993" s="28"/>
      <c r="B1993" s="49"/>
      <c r="C1993" s="812"/>
      <c r="D1993" s="694"/>
      <c r="E1993" s="691"/>
      <c r="F1993" s="691"/>
      <c r="G1993" s="691"/>
      <c r="H1993" s="667"/>
      <c r="I1993" s="692"/>
      <c r="J1993" s="693"/>
    </row>
    <row r="1994" spans="1:11" x14ac:dyDescent="0.2">
      <c r="A1994" s="28"/>
      <c r="B1994" s="49" t="s">
        <v>2978</v>
      </c>
      <c r="C1994" s="812"/>
      <c r="D1994" s="694"/>
      <c r="E1994" s="691"/>
      <c r="F1994" s="691"/>
      <c r="G1994" s="691"/>
      <c r="H1994" s="667"/>
      <c r="I1994" s="692"/>
      <c r="J1994" s="693">
        <f t="shared" ref="J1994:J2002" si="3">_xlfn.XLOOKUP(K1994,$K$43:$K$1871,$J$43:$J$1871)</f>
        <v>1010896.35</v>
      </c>
      <c r="K1994">
        <v>47</v>
      </c>
    </row>
    <row r="1995" spans="1:11" x14ac:dyDescent="0.2">
      <c r="A1995" s="28"/>
      <c r="B1995" s="49"/>
      <c r="C1995" s="812"/>
      <c r="D1995" s="694"/>
      <c r="E1995" s="691"/>
      <c r="F1995" s="691"/>
      <c r="G1995" s="691"/>
      <c r="H1995" s="667"/>
      <c r="I1995" s="692"/>
      <c r="J1995" s="693"/>
      <c r="K1995"/>
    </row>
    <row r="1996" spans="1:11" x14ac:dyDescent="0.2">
      <c r="A1996" s="28"/>
      <c r="B1996" s="49" t="s">
        <v>2979</v>
      </c>
      <c r="C1996" s="812"/>
      <c r="D1996" s="694"/>
      <c r="E1996" s="691"/>
      <c r="F1996" s="691"/>
      <c r="G1996" s="691"/>
      <c r="H1996" s="667"/>
      <c r="I1996" s="692"/>
      <c r="J1996" s="693">
        <f t="shared" si="3"/>
        <v>135749.41</v>
      </c>
      <c r="K1996">
        <v>48</v>
      </c>
    </row>
    <row r="1997" spans="1:11" x14ac:dyDescent="0.2">
      <c r="A1997" s="28"/>
      <c r="B1997" s="49"/>
      <c r="C1997" s="812"/>
      <c r="D1997" s="694"/>
      <c r="E1997" s="691"/>
      <c r="F1997" s="691"/>
      <c r="G1997" s="691"/>
      <c r="H1997" s="667"/>
      <c r="I1997" s="692"/>
      <c r="J1997" s="693"/>
      <c r="K1997"/>
    </row>
    <row r="1998" spans="1:11" x14ac:dyDescent="0.2">
      <c r="A1998" s="28"/>
      <c r="B1998" s="49" t="s">
        <v>2980</v>
      </c>
      <c r="C1998" s="812"/>
      <c r="D1998" s="694"/>
      <c r="E1998" s="691"/>
      <c r="F1998" s="691"/>
      <c r="G1998" s="691"/>
      <c r="H1998" s="667"/>
      <c r="I1998" s="692"/>
      <c r="J1998" s="693">
        <f t="shared" si="3"/>
        <v>2613427.17</v>
      </c>
      <c r="K1998">
        <v>49</v>
      </c>
    </row>
    <row r="1999" spans="1:11" x14ac:dyDescent="0.2">
      <c r="A1999" s="28"/>
      <c r="B1999" s="49"/>
      <c r="C1999" s="812"/>
      <c r="D1999" s="694"/>
      <c r="E1999" s="691"/>
      <c r="F1999" s="691"/>
      <c r="G1999" s="691"/>
      <c r="H1999" s="667"/>
      <c r="I1999" s="692"/>
      <c r="J1999" s="693"/>
      <c r="K1999"/>
    </row>
    <row r="2000" spans="1:11" x14ac:dyDescent="0.2">
      <c r="A2000" s="28"/>
      <c r="B2000" s="49" t="s">
        <v>2981</v>
      </c>
      <c r="C2000" s="812"/>
      <c r="D2000" s="694"/>
      <c r="E2000" s="691"/>
      <c r="F2000" s="691"/>
      <c r="G2000" s="691"/>
      <c r="H2000" s="667"/>
      <c r="I2000" s="692"/>
      <c r="J2000" s="693">
        <f t="shared" si="3"/>
        <v>142455.12</v>
      </c>
      <c r="K2000">
        <v>50</v>
      </c>
    </row>
    <row r="2001" spans="1:11" x14ac:dyDescent="0.2">
      <c r="A2001" s="28"/>
      <c r="B2001" s="49"/>
      <c r="C2001" s="812"/>
      <c r="D2001" s="694"/>
      <c r="E2001" s="691"/>
      <c r="F2001" s="691"/>
      <c r="G2001" s="691"/>
      <c r="H2001" s="667"/>
      <c r="I2001" s="692"/>
      <c r="J2001" s="693"/>
      <c r="K2001"/>
    </row>
    <row r="2002" spans="1:11" x14ac:dyDescent="0.2">
      <c r="A2002" s="28"/>
      <c r="B2002" s="49" t="s">
        <v>2982</v>
      </c>
      <c r="C2002" s="812"/>
      <c r="D2002" s="694"/>
      <c r="E2002" s="691"/>
      <c r="F2002" s="691"/>
      <c r="G2002" s="691"/>
      <c r="H2002" s="667"/>
      <c r="I2002" s="692"/>
      <c r="J2002" s="693">
        <f t="shared" si="3"/>
        <v>0</v>
      </c>
      <c r="K2002">
        <v>51</v>
      </c>
    </row>
    <row r="2003" spans="1:11" x14ac:dyDescent="0.2">
      <c r="A2003" s="28"/>
      <c r="B2003" s="49"/>
      <c r="C2003" s="812"/>
      <c r="D2003" s="694"/>
      <c r="E2003" s="691"/>
      <c r="F2003" s="691"/>
      <c r="G2003" s="691"/>
      <c r="H2003" s="667"/>
      <c r="I2003" s="692"/>
      <c r="J2003" s="693"/>
    </row>
    <row r="2004" spans="1:11" x14ac:dyDescent="0.2">
      <c r="A2004" s="28"/>
      <c r="B2004" s="49"/>
      <c r="C2004" s="812"/>
      <c r="D2004" s="694"/>
      <c r="E2004" s="691"/>
      <c r="F2004" s="691"/>
      <c r="G2004" s="691"/>
      <c r="H2004" s="667"/>
      <c r="I2004" s="692"/>
      <c r="J2004" s="693"/>
    </row>
    <row r="2005" spans="1:11" x14ac:dyDescent="0.2">
      <c r="A2005" s="28"/>
      <c r="B2005" s="49"/>
      <c r="C2005" s="812"/>
      <c r="D2005" s="694"/>
      <c r="E2005" s="691"/>
      <c r="F2005" s="691"/>
      <c r="G2005" s="691"/>
      <c r="H2005" s="667"/>
      <c r="I2005" s="692"/>
      <c r="J2005" s="693"/>
    </row>
    <row r="2006" spans="1:11" x14ac:dyDescent="0.2">
      <c r="A2006" s="28"/>
      <c r="B2006" s="49"/>
      <c r="C2006" s="812"/>
      <c r="D2006" s="694"/>
      <c r="E2006" s="691"/>
      <c r="F2006" s="691"/>
      <c r="G2006" s="691"/>
      <c r="H2006" s="667"/>
      <c r="I2006" s="692"/>
      <c r="J2006" s="693"/>
    </row>
    <row r="2007" spans="1:11" x14ac:dyDescent="0.2">
      <c r="A2007" s="28"/>
      <c r="B2007" s="49"/>
      <c r="C2007" s="812"/>
      <c r="D2007" s="694"/>
      <c r="E2007" s="691"/>
      <c r="F2007" s="691"/>
      <c r="G2007" s="691"/>
      <c r="H2007" s="667"/>
      <c r="I2007" s="692"/>
      <c r="J2007" s="693"/>
    </row>
    <row r="2008" spans="1:11" x14ac:dyDescent="0.2">
      <c r="A2008" s="28"/>
      <c r="B2008" s="49"/>
      <c r="C2008" s="812"/>
      <c r="D2008" s="694"/>
      <c r="E2008" s="691"/>
      <c r="F2008" s="691"/>
      <c r="G2008" s="691"/>
      <c r="H2008" s="667"/>
      <c r="I2008" s="692"/>
      <c r="J2008" s="693"/>
    </row>
    <row r="2009" spans="1:11" x14ac:dyDescent="0.2">
      <c r="A2009" s="28"/>
      <c r="B2009" s="49"/>
      <c r="C2009" s="812"/>
      <c r="D2009" s="694"/>
      <c r="E2009" s="691"/>
      <c r="F2009" s="691"/>
      <c r="G2009" s="691"/>
      <c r="H2009" s="667"/>
      <c r="I2009" s="692"/>
      <c r="J2009" s="693"/>
    </row>
    <row r="2010" spans="1:11" x14ac:dyDescent="0.2">
      <c r="A2010" s="28"/>
      <c r="B2010" s="49"/>
      <c r="C2010" s="812"/>
      <c r="D2010" s="694"/>
      <c r="E2010" s="691"/>
      <c r="F2010" s="691"/>
      <c r="G2010" s="691"/>
      <c r="H2010" s="667"/>
      <c r="I2010" s="692"/>
      <c r="J2010" s="693"/>
    </row>
    <row r="2011" spans="1:11" x14ac:dyDescent="0.2">
      <c r="A2011" s="28"/>
      <c r="B2011" s="49"/>
      <c r="C2011" s="812"/>
      <c r="D2011" s="694"/>
      <c r="E2011" s="691"/>
      <c r="F2011" s="691"/>
      <c r="G2011" s="691"/>
      <c r="H2011" s="667"/>
      <c r="I2011" s="692"/>
      <c r="J2011" s="693"/>
    </row>
    <row r="2012" spans="1:11" x14ac:dyDescent="0.2">
      <c r="A2012" s="28"/>
      <c r="B2012" s="49"/>
      <c r="C2012" s="812"/>
      <c r="D2012" s="694"/>
      <c r="E2012" s="691"/>
      <c r="F2012" s="691"/>
      <c r="G2012" s="691"/>
      <c r="H2012" s="667"/>
      <c r="I2012" s="692"/>
      <c r="J2012" s="693"/>
    </row>
    <row r="2013" spans="1:11" x14ac:dyDescent="0.2">
      <c r="A2013" s="28"/>
      <c r="B2013" s="49"/>
      <c r="C2013" s="812"/>
      <c r="D2013" s="694"/>
      <c r="E2013" s="691"/>
      <c r="F2013" s="691"/>
      <c r="G2013" s="691"/>
      <c r="H2013" s="667"/>
      <c r="I2013" s="692"/>
      <c r="J2013" s="693"/>
    </row>
    <row r="2014" spans="1:11" x14ac:dyDescent="0.2">
      <c r="A2014" s="28"/>
      <c r="B2014" s="49"/>
      <c r="C2014" s="812"/>
      <c r="D2014" s="694"/>
      <c r="E2014" s="691"/>
      <c r="F2014" s="691"/>
      <c r="G2014" s="691"/>
      <c r="H2014" s="667"/>
      <c r="I2014" s="692"/>
      <c r="J2014" s="693"/>
    </row>
    <row r="2015" spans="1:11" x14ac:dyDescent="0.2">
      <c r="A2015" s="28"/>
      <c r="B2015" s="49"/>
      <c r="C2015" s="812"/>
      <c r="D2015" s="694"/>
      <c r="E2015" s="691"/>
      <c r="F2015" s="691"/>
      <c r="G2015" s="691"/>
      <c r="H2015" s="667"/>
      <c r="I2015" s="692"/>
      <c r="J2015" s="693"/>
    </row>
    <row r="2016" spans="1:11" x14ac:dyDescent="0.2">
      <c r="A2016" s="28"/>
      <c r="B2016" s="49"/>
      <c r="C2016" s="812"/>
      <c r="D2016" s="694"/>
      <c r="E2016" s="691"/>
      <c r="F2016" s="691"/>
      <c r="G2016" s="691"/>
      <c r="H2016" s="667"/>
      <c r="I2016" s="692"/>
      <c r="J2016" s="693"/>
    </row>
    <row r="2017" spans="1:11" x14ac:dyDescent="0.2">
      <c r="A2017" s="28"/>
      <c r="B2017" s="49"/>
      <c r="C2017" s="812"/>
      <c r="D2017" s="694"/>
      <c r="E2017" s="691"/>
      <c r="F2017" s="691"/>
      <c r="G2017" s="691"/>
      <c r="H2017" s="667"/>
      <c r="I2017" s="692"/>
      <c r="J2017" s="693"/>
    </row>
    <row r="2018" spans="1:11" x14ac:dyDescent="0.2">
      <c r="A2018" s="28"/>
      <c r="B2018" s="49"/>
      <c r="C2018" s="812"/>
      <c r="D2018" s="694"/>
      <c r="E2018" s="691"/>
      <c r="F2018" s="691"/>
      <c r="G2018" s="691"/>
      <c r="H2018" s="667"/>
      <c r="I2018" s="692"/>
      <c r="J2018" s="693"/>
    </row>
    <row r="2019" spans="1:11" hidden="1" x14ac:dyDescent="0.2">
      <c r="A2019" s="28"/>
      <c r="B2019" s="49"/>
      <c r="C2019" s="812"/>
      <c r="D2019" s="694"/>
      <c r="E2019" s="691"/>
      <c r="F2019" s="691"/>
      <c r="G2019" s="691"/>
      <c r="H2019" s="667"/>
      <c r="I2019" s="692"/>
      <c r="J2019" s="693"/>
    </row>
    <row r="2020" spans="1:11" x14ac:dyDescent="0.2">
      <c r="A2020" s="28"/>
      <c r="B2020" s="49"/>
      <c r="C2020" s="812"/>
      <c r="D2020" s="694"/>
      <c r="E2020" s="691"/>
      <c r="F2020" s="691"/>
      <c r="G2020" s="691"/>
      <c r="H2020" s="667"/>
      <c r="I2020" s="692"/>
      <c r="J2020" s="693"/>
    </row>
    <row r="2021" spans="1:11" x14ac:dyDescent="0.2">
      <c r="A2021" s="28"/>
      <c r="B2021" s="49"/>
      <c r="C2021" s="812"/>
      <c r="D2021" s="694"/>
      <c r="E2021" s="691"/>
      <c r="F2021" s="691"/>
      <c r="G2021" s="691"/>
      <c r="H2021" s="667"/>
      <c r="I2021" s="692"/>
      <c r="J2021" s="693"/>
    </row>
    <row r="2022" spans="1:11" x14ac:dyDescent="0.2">
      <c r="A2022" s="28"/>
      <c r="B2022" s="49"/>
      <c r="C2022" s="812"/>
      <c r="D2022" s="694"/>
      <c r="E2022" s="691"/>
      <c r="F2022" s="691"/>
      <c r="G2022" s="691"/>
      <c r="H2022" s="667"/>
      <c r="I2022" s="692"/>
      <c r="J2022" s="693"/>
    </row>
    <row r="2023" spans="1:11" x14ac:dyDescent="0.2">
      <c r="A2023" s="28"/>
      <c r="B2023" s="49"/>
      <c r="C2023" s="812"/>
      <c r="D2023" s="694"/>
      <c r="E2023" s="691"/>
      <c r="F2023" s="691"/>
      <c r="G2023" s="691"/>
      <c r="H2023" s="667"/>
      <c r="I2023" s="692"/>
      <c r="J2023" s="693"/>
    </row>
    <row r="2024" spans="1:11" x14ac:dyDescent="0.2">
      <c r="A2024" s="28"/>
      <c r="B2024" s="49"/>
      <c r="C2024" s="812"/>
      <c r="D2024" s="694"/>
      <c r="E2024" s="691"/>
      <c r="F2024" s="691"/>
      <c r="G2024" s="691"/>
      <c r="H2024" s="667"/>
      <c r="I2024" s="692"/>
      <c r="J2024" s="693"/>
    </row>
    <row r="2025" spans="1:11" x14ac:dyDescent="0.2">
      <c r="A2025" s="28"/>
      <c r="B2025" s="62"/>
      <c r="C2025" s="812"/>
      <c r="D2025" s="694"/>
      <c r="E2025" s="691"/>
      <c r="F2025" s="691"/>
      <c r="G2025" s="691"/>
      <c r="H2025" s="667"/>
      <c r="I2025" s="692"/>
      <c r="J2025" s="693"/>
    </row>
    <row r="2026" spans="1:11" s="8" customFormat="1" ht="30.75" thickBot="1" x14ac:dyDescent="0.3">
      <c r="A2026" s="31"/>
      <c r="B2026" s="349" t="str">
        <f>A3&amp;" 
TOTAL CARRIED TO SUMMARY (US$)"</f>
        <v>DIVISION 26 - ELECTRICAL 
TOTAL CARRIED TO SUMMARY (US$)</v>
      </c>
      <c r="C2026" s="817"/>
      <c r="D2026" s="695"/>
      <c r="E2026" s="708"/>
      <c r="F2026" s="708"/>
      <c r="G2026" s="708"/>
      <c r="H2026" s="709"/>
      <c r="I2026" s="710"/>
      <c r="J2026" s="710">
        <f>SUM(J1992:J2017)</f>
        <v>33379478.399999999</v>
      </c>
      <c r="K2026" s="714">
        <f>+'[3]Div 26 '!$J$2026</f>
        <v>33379659.530000001</v>
      </c>
    </row>
    <row r="2027" spans="1:11" ht="15" thickTop="1" x14ac:dyDescent="0.2"/>
  </sheetData>
  <autoFilter ref="A8:K2027" xr:uid="{B9DD3D10-B997-4721-B439-EF52588A3694}"/>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6"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FADE8-789A-487A-AB95-833FCBC28B74}">
  <sheetPr>
    <pageSetUpPr fitToPage="1"/>
  </sheetPr>
  <dimension ref="A1:K956"/>
  <sheetViews>
    <sheetView view="pageBreakPreview" topLeftCell="A923" zoomScale="90" zoomScaleNormal="100" zoomScaleSheetLayoutView="90" workbookViewId="0">
      <selection activeCell="K14" sqref="K14"/>
    </sheetView>
  </sheetViews>
  <sheetFormatPr defaultRowHeight="12.75" x14ac:dyDescent="0.2"/>
  <cols>
    <col min="1" max="1" width="9" customWidth="1"/>
    <col min="2" max="2" width="65.83203125" customWidth="1"/>
    <col min="3" max="3" width="13.83203125" style="818" customWidth="1"/>
    <col min="4" max="4" width="7.83203125" style="746" customWidth="1"/>
    <col min="5" max="7" width="15.83203125" style="746" customWidth="1"/>
    <col min="8" max="8" width="17" style="746" bestFit="1" customWidth="1"/>
    <col min="9" max="9" width="18.83203125" style="746" customWidth="1"/>
    <col min="10" max="10" width="20.83203125" style="746" customWidth="1"/>
    <col min="11" max="11" width="0" style="746" hidden="1" customWidth="1"/>
  </cols>
  <sheetData>
    <row r="1" spans="1:11" ht="15" x14ac:dyDescent="0.2">
      <c r="A1" s="922" t="str">
        <f>[3]Cover!A15&amp;" - "&amp;[3]Cover!A17</f>
        <v>BILL NO 3 - MAIN TERMINAL BUILDING</v>
      </c>
      <c r="B1" s="922"/>
      <c r="C1" s="922"/>
      <c r="D1" s="922"/>
      <c r="E1" s="922"/>
      <c r="F1" s="922"/>
      <c r="G1" s="922"/>
      <c r="H1" s="922"/>
      <c r="I1" s="922"/>
      <c r="J1" s="922"/>
      <c r="K1" s="670"/>
    </row>
    <row r="2" spans="1:11" ht="15" x14ac:dyDescent="0.2">
      <c r="A2" s="922"/>
      <c r="B2" s="922"/>
      <c r="C2" s="922"/>
      <c r="D2" s="922"/>
      <c r="E2" s="922"/>
      <c r="F2" s="922"/>
      <c r="G2" s="922"/>
      <c r="H2" s="922"/>
      <c r="I2" s="922"/>
      <c r="J2" s="922"/>
    </row>
    <row r="3" spans="1:11" ht="15" x14ac:dyDescent="0.2">
      <c r="A3" s="922" t="s">
        <v>2983</v>
      </c>
      <c r="B3" s="922"/>
      <c r="C3" s="922"/>
      <c r="D3" s="922"/>
      <c r="E3" s="922"/>
      <c r="F3" s="922"/>
      <c r="G3" s="922"/>
      <c r="H3" s="922"/>
      <c r="I3" s="922"/>
      <c r="J3" s="922"/>
    </row>
    <row r="4" spans="1:11" ht="15" thickBot="1" x14ac:dyDescent="0.25">
      <c r="A4" s="52"/>
      <c r="B4" s="64"/>
      <c r="C4" s="819"/>
      <c r="D4" s="747"/>
      <c r="E4" s="721"/>
      <c r="F4" s="721"/>
      <c r="G4" s="721"/>
      <c r="H4" s="721"/>
      <c r="I4" s="721"/>
      <c r="J4" s="721"/>
    </row>
    <row r="5" spans="1:11" ht="16.5" thickTop="1" thickBot="1" x14ac:dyDescent="0.25">
      <c r="A5" s="923" t="s">
        <v>65</v>
      </c>
      <c r="B5" s="925" t="s">
        <v>66</v>
      </c>
      <c r="C5" s="942" t="s">
        <v>67</v>
      </c>
      <c r="D5" s="944" t="s">
        <v>68</v>
      </c>
      <c r="E5" s="960" t="s">
        <v>69</v>
      </c>
      <c r="F5" s="947"/>
      <c r="G5" s="947"/>
      <c r="H5" s="947"/>
      <c r="I5" s="948"/>
      <c r="J5" s="748" t="s">
        <v>70</v>
      </c>
    </row>
    <row r="6" spans="1:11" ht="31.5" thickTop="1" thickBot="1" x14ac:dyDescent="0.25">
      <c r="A6" s="923"/>
      <c r="B6" s="925"/>
      <c r="C6" s="942"/>
      <c r="D6" s="944"/>
      <c r="E6" s="677" t="s">
        <v>71</v>
      </c>
      <c r="F6" s="678" t="s">
        <v>72</v>
      </c>
      <c r="G6" s="678" t="s">
        <v>73</v>
      </c>
      <c r="H6" s="678" t="s">
        <v>74</v>
      </c>
      <c r="I6" s="679" t="s">
        <v>75</v>
      </c>
      <c r="J6" s="680" t="s">
        <v>76</v>
      </c>
    </row>
    <row r="7" spans="1:11" ht="15.75" thickTop="1" thickBot="1" x14ac:dyDescent="0.25">
      <c r="A7" s="924"/>
      <c r="B7" s="926"/>
      <c r="C7" s="811" t="s">
        <v>77</v>
      </c>
      <c r="D7" s="959"/>
      <c r="E7" s="682" t="s">
        <v>78</v>
      </c>
      <c r="F7" s="682" t="s">
        <v>79</v>
      </c>
      <c r="G7" s="682" t="s">
        <v>80</v>
      </c>
      <c r="H7" s="681" t="s">
        <v>81</v>
      </c>
      <c r="I7" s="683" t="s">
        <v>82</v>
      </c>
      <c r="J7" s="683" t="s">
        <v>83</v>
      </c>
    </row>
    <row r="8" spans="1:11" ht="15.75" thickTop="1" x14ac:dyDescent="0.25">
      <c r="A8" s="28"/>
      <c r="B8" s="34"/>
      <c r="C8" s="812"/>
      <c r="D8" s="705"/>
      <c r="E8" s="686"/>
      <c r="F8" s="686"/>
      <c r="G8" s="686"/>
      <c r="H8" s="687"/>
      <c r="I8" s="688"/>
      <c r="J8" s="689"/>
    </row>
    <row r="9" spans="1:11" ht="30" x14ac:dyDescent="0.25">
      <c r="A9" s="28"/>
      <c r="B9" s="46" t="s">
        <v>2984</v>
      </c>
      <c r="C9" s="812"/>
      <c r="D9" s="694"/>
      <c r="E9" s="686"/>
      <c r="F9" s="686"/>
      <c r="G9" s="686"/>
      <c r="H9" s="687"/>
      <c r="I9" s="688"/>
      <c r="J9" s="689"/>
    </row>
    <row r="10" spans="1:11" ht="15" x14ac:dyDescent="0.25">
      <c r="A10" s="28"/>
      <c r="B10" s="34"/>
      <c r="C10" s="812"/>
      <c r="D10" s="694"/>
      <c r="E10" s="686"/>
      <c r="F10" s="686"/>
      <c r="G10" s="686"/>
      <c r="H10" s="687"/>
      <c r="I10" s="688"/>
      <c r="J10" s="689"/>
    </row>
    <row r="11" spans="1:11" ht="15" x14ac:dyDescent="0.25">
      <c r="A11" s="28"/>
      <c r="B11" s="369" t="s">
        <v>3857</v>
      </c>
      <c r="C11" s="812"/>
      <c r="D11" s="694"/>
      <c r="E11" s="686"/>
      <c r="F11" s="686"/>
      <c r="G11" s="686"/>
      <c r="H11" s="687"/>
      <c r="I11" s="688"/>
      <c r="J11" s="689"/>
    </row>
    <row r="12" spans="1:11" ht="15" x14ac:dyDescent="0.25">
      <c r="A12" s="28"/>
      <c r="B12" s="34"/>
      <c r="C12" s="812"/>
      <c r="D12" s="694"/>
      <c r="E12" s="686"/>
      <c r="F12" s="686"/>
      <c r="G12" s="686"/>
      <c r="H12" s="687"/>
      <c r="I12" s="688"/>
      <c r="J12" s="689"/>
    </row>
    <row r="13" spans="1:11" ht="14.25" x14ac:dyDescent="0.2">
      <c r="A13" s="28"/>
      <c r="B13" s="82" t="s">
        <v>2985</v>
      </c>
      <c r="C13" s="812"/>
      <c r="D13" s="694"/>
      <c r="E13" s="691"/>
      <c r="F13" s="691"/>
      <c r="G13" s="691"/>
      <c r="H13" s="667"/>
      <c r="I13" s="692"/>
      <c r="J13" s="693"/>
    </row>
    <row r="14" spans="1:11" ht="14.25" x14ac:dyDescent="0.2">
      <c r="A14" s="28"/>
      <c r="B14" s="38"/>
      <c r="C14" s="812"/>
      <c r="D14" s="694"/>
      <c r="E14" s="691"/>
      <c r="F14" s="691"/>
      <c r="G14" s="691"/>
      <c r="H14" s="667"/>
      <c r="I14" s="692"/>
      <c r="J14" s="693"/>
    </row>
    <row r="15" spans="1:11" ht="14.25" x14ac:dyDescent="0.2">
      <c r="A15" s="319" t="s">
        <v>77</v>
      </c>
      <c r="B15" s="38" t="s">
        <v>2986</v>
      </c>
      <c r="C15" s="812">
        <v>2387</v>
      </c>
      <c r="D15" s="694" t="s">
        <v>98</v>
      </c>
      <c r="E15" s="667">
        <v>60.839459199999993</v>
      </c>
      <c r="F15" s="667">
        <v>1.1137401</v>
      </c>
      <c r="G15" s="667">
        <v>11.756145499999999</v>
      </c>
      <c r="H15" s="667">
        <v>0</v>
      </c>
      <c r="I15" s="668">
        <f>SUM(E15:H15)</f>
        <v>73.709999999999994</v>
      </c>
      <c r="J15" s="669">
        <f>I15*C15</f>
        <v>175945.77</v>
      </c>
      <c r="K15" s="670"/>
    </row>
    <row r="16" spans="1:11" ht="14.25" x14ac:dyDescent="0.2">
      <c r="A16" s="28"/>
      <c r="B16" s="61"/>
      <c r="C16" s="812"/>
      <c r="D16" s="694"/>
      <c r="E16" s="691"/>
      <c r="F16" s="691"/>
      <c r="G16" s="691"/>
      <c r="H16" s="667"/>
      <c r="I16" s="692"/>
      <c r="J16" s="693"/>
    </row>
    <row r="17" spans="1:11" ht="14.25" x14ac:dyDescent="0.2">
      <c r="A17" s="28"/>
      <c r="B17" s="82" t="s">
        <v>2987</v>
      </c>
      <c r="C17" s="812"/>
      <c r="D17" s="694"/>
      <c r="E17" s="691"/>
      <c r="F17" s="691"/>
      <c r="G17" s="691"/>
      <c r="H17" s="667"/>
      <c r="I17" s="692"/>
      <c r="J17" s="693"/>
    </row>
    <row r="18" spans="1:11" ht="14.25" x14ac:dyDescent="0.2">
      <c r="A18" s="28"/>
      <c r="B18" s="38"/>
      <c r="C18" s="812"/>
      <c r="D18" s="694"/>
      <c r="E18" s="691"/>
      <c r="F18" s="691"/>
      <c r="G18" s="691"/>
      <c r="H18" s="667"/>
      <c r="I18" s="692"/>
      <c r="J18" s="693"/>
    </row>
    <row r="19" spans="1:11" ht="14.25" x14ac:dyDescent="0.2">
      <c r="A19" s="319" t="s">
        <v>78</v>
      </c>
      <c r="B19" s="38" t="s">
        <v>2986</v>
      </c>
      <c r="C19" s="812">
        <v>2379</v>
      </c>
      <c r="D19" s="694" t="s">
        <v>98</v>
      </c>
      <c r="E19" s="667">
        <v>60.839459199999993</v>
      </c>
      <c r="F19" s="667">
        <v>1.1137401</v>
      </c>
      <c r="G19" s="667">
        <v>11.756145499999999</v>
      </c>
      <c r="H19" s="667">
        <v>0</v>
      </c>
      <c r="I19" s="668">
        <f>SUM(E19:H19)</f>
        <v>73.709999999999994</v>
      </c>
      <c r="J19" s="669">
        <f>I19*C19</f>
        <v>175356.09</v>
      </c>
      <c r="K19" s="670"/>
    </row>
    <row r="20" spans="1:11" ht="15" x14ac:dyDescent="0.25">
      <c r="A20" s="28"/>
      <c r="B20" s="34"/>
      <c r="C20" s="812"/>
      <c r="D20" s="694"/>
      <c r="E20" s="686"/>
      <c r="F20" s="686"/>
      <c r="G20" s="686"/>
      <c r="H20" s="687"/>
      <c r="I20" s="688"/>
      <c r="J20" s="689"/>
    </row>
    <row r="21" spans="1:11" ht="15" x14ac:dyDescent="0.25">
      <c r="A21" s="28"/>
      <c r="B21" s="34" t="s">
        <v>2988</v>
      </c>
      <c r="C21" s="812"/>
      <c r="D21" s="694"/>
      <c r="E21" s="686"/>
      <c r="F21" s="686"/>
      <c r="G21" s="686"/>
      <c r="H21" s="687"/>
      <c r="I21" s="688"/>
      <c r="J21" s="689"/>
    </row>
    <row r="22" spans="1:11" ht="15" x14ac:dyDescent="0.25">
      <c r="A22" s="28"/>
      <c r="B22" s="34"/>
      <c r="C22" s="812"/>
      <c r="D22" s="694"/>
      <c r="E22" s="686"/>
      <c r="F22" s="686"/>
      <c r="G22" s="686"/>
      <c r="H22" s="687"/>
      <c r="I22" s="688"/>
      <c r="J22" s="689"/>
    </row>
    <row r="23" spans="1:11" ht="14.25" x14ac:dyDescent="0.2">
      <c r="A23" s="319" t="s">
        <v>79</v>
      </c>
      <c r="B23" s="38" t="s">
        <v>2989</v>
      </c>
      <c r="C23" s="812">
        <v>1691</v>
      </c>
      <c r="D23" s="694" t="s">
        <v>98</v>
      </c>
      <c r="E23" s="667">
        <v>42.457122599999991</v>
      </c>
      <c r="F23" s="667">
        <v>0.94499159999999993</v>
      </c>
      <c r="G23" s="667">
        <v>10.068660499999998</v>
      </c>
      <c r="H23" s="667">
        <v>0</v>
      </c>
      <c r="I23" s="668">
        <f>SUM(E23:H23)</f>
        <v>53.47</v>
      </c>
      <c r="J23" s="669">
        <f>I23*C23</f>
        <v>90417.77</v>
      </c>
      <c r="K23" s="670"/>
    </row>
    <row r="24" spans="1:11" ht="15" x14ac:dyDescent="0.25">
      <c r="A24" s="319"/>
      <c r="B24" s="38"/>
      <c r="C24" s="812"/>
      <c r="D24" s="694"/>
      <c r="E24" s="686"/>
      <c r="F24" s="686"/>
      <c r="G24" s="686"/>
      <c r="H24" s="687"/>
      <c r="I24" s="688"/>
      <c r="J24" s="689"/>
    </row>
    <row r="25" spans="1:11" ht="15" x14ac:dyDescent="0.25">
      <c r="A25" s="319"/>
      <c r="B25" s="38"/>
      <c r="C25" s="812"/>
      <c r="D25" s="694"/>
      <c r="E25" s="686"/>
      <c r="F25" s="686"/>
      <c r="G25" s="686"/>
      <c r="H25" s="687"/>
      <c r="I25" s="688"/>
      <c r="J25" s="689"/>
    </row>
    <row r="26" spans="1:11" ht="15" x14ac:dyDescent="0.25">
      <c r="A26" s="319"/>
      <c r="B26" s="38"/>
      <c r="C26" s="812"/>
      <c r="D26" s="694"/>
      <c r="E26" s="686"/>
      <c r="F26" s="686"/>
      <c r="G26" s="686"/>
      <c r="H26" s="687"/>
      <c r="I26" s="688"/>
      <c r="J26" s="689"/>
    </row>
    <row r="27" spans="1:11" ht="15" x14ac:dyDescent="0.25">
      <c r="A27" s="319"/>
      <c r="B27" s="38"/>
      <c r="C27" s="812"/>
      <c r="D27" s="694"/>
      <c r="E27" s="686"/>
      <c r="F27" s="686"/>
      <c r="G27" s="686"/>
      <c r="H27" s="687"/>
      <c r="I27" s="688"/>
      <c r="J27" s="689"/>
    </row>
    <row r="28" spans="1:11" ht="15" x14ac:dyDescent="0.25">
      <c r="A28" s="319"/>
      <c r="B28" s="38"/>
      <c r="C28" s="812"/>
      <c r="D28" s="694"/>
      <c r="E28" s="686"/>
      <c r="F28" s="686"/>
      <c r="G28" s="686"/>
      <c r="H28" s="687"/>
      <c r="I28" s="688"/>
      <c r="J28" s="689"/>
    </row>
    <row r="29" spans="1:11" ht="15" x14ac:dyDescent="0.25">
      <c r="A29" s="319"/>
      <c r="B29" s="38"/>
      <c r="C29" s="812"/>
      <c r="D29" s="694"/>
      <c r="E29" s="686"/>
      <c r="F29" s="686"/>
      <c r="G29" s="686"/>
      <c r="H29" s="687"/>
      <c r="I29" s="688"/>
      <c r="J29" s="689"/>
    </row>
    <row r="30" spans="1:11" ht="15" x14ac:dyDescent="0.25">
      <c r="A30" s="319"/>
      <c r="B30" s="38"/>
      <c r="C30" s="812"/>
      <c r="D30" s="694"/>
      <c r="E30" s="686"/>
      <c r="F30" s="686"/>
      <c r="G30" s="686"/>
      <c r="H30" s="687"/>
      <c r="I30" s="688"/>
      <c r="J30" s="689"/>
    </row>
    <row r="31" spans="1:11" ht="15" x14ac:dyDescent="0.25">
      <c r="A31" s="319"/>
      <c r="B31" s="38"/>
      <c r="C31" s="812"/>
      <c r="D31" s="694"/>
      <c r="E31" s="686"/>
      <c r="F31" s="686"/>
      <c r="G31" s="686"/>
      <c r="H31" s="687"/>
      <c r="I31" s="688"/>
      <c r="J31" s="689"/>
    </row>
    <row r="32" spans="1:11" ht="15" x14ac:dyDescent="0.25">
      <c r="A32" s="319"/>
      <c r="B32" s="38"/>
      <c r="C32" s="812"/>
      <c r="D32" s="694"/>
      <c r="E32" s="686"/>
      <c r="F32" s="686"/>
      <c r="G32" s="686"/>
      <c r="H32" s="687"/>
      <c r="I32" s="688"/>
      <c r="J32" s="689"/>
    </row>
    <row r="33" spans="1:11" ht="15" x14ac:dyDescent="0.25">
      <c r="A33" s="319"/>
      <c r="B33" s="38"/>
      <c r="C33" s="812"/>
      <c r="D33" s="694"/>
      <c r="E33" s="686"/>
      <c r="F33" s="686"/>
      <c r="G33" s="686"/>
      <c r="H33" s="687"/>
      <c r="I33" s="688"/>
      <c r="J33" s="689"/>
    </row>
    <row r="34" spans="1:11" ht="15" x14ac:dyDescent="0.25">
      <c r="A34" s="319"/>
      <c r="B34" s="38"/>
      <c r="C34" s="812"/>
      <c r="D34" s="694"/>
      <c r="E34" s="686"/>
      <c r="F34" s="686"/>
      <c r="G34" s="686"/>
      <c r="H34" s="687"/>
      <c r="I34" s="688"/>
      <c r="J34" s="689"/>
    </row>
    <row r="35" spans="1:11" ht="15" x14ac:dyDescent="0.25">
      <c r="A35" s="319"/>
      <c r="B35" s="38"/>
      <c r="C35" s="812"/>
      <c r="D35" s="694"/>
      <c r="E35" s="686"/>
      <c r="F35" s="686"/>
      <c r="G35" s="686"/>
      <c r="H35" s="687"/>
      <c r="I35" s="688"/>
      <c r="J35" s="689"/>
    </row>
    <row r="36" spans="1:11" ht="22.5" customHeight="1" x14ac:dyDescent="0.25">
      <c r="A36" s="319"/>
      <c r="B36" s="38"/>
      <c r="C36" s="812"/>
      <c r="D36" s="694"/>
      <c r="E36" s="686"/>
      <c r="F36" s="686"/>
      <c r="G36" s="686"/>
      <c r="H36" s="687"/>
      <c r="I36" s="688"/>
      <c r="J36" s="689"/>
    </row>
    <row r="37" spans="1:11" ht="15" x14ac:dyDescent="0.25">
      <c r="A37" s="319"/>
      <c r="B37" s="38"/>
      <c r="C37" s="812"/>
      <c r="D37" s="694"/>
      <c r="E37" s="686"/>
      <c r="F37" s="686"/>
      <c r="G37" s="686"/>
      <c r="H37" s="687"/>
      <c r="I37" s="688"/>
      <c r="J37" s="689"/>
    </row>
    <row r="38" spans="1:11" ht="9.75" customHeight="1" x14ac:dyDescent="0.25">
      <c r="A38" s="319"/>
      <c r="B38" s="38"/>
      <c r="C38" s="812"/>
      <c r="D38" s="694"/>
      <c r="E38" s="686"/>
      <c r="F38" s="686"/>
      <c r="G38" s="686"/>
      <c r="H38" s="687"/>
      <c r="I38" s="688"/>
      <c r="J38" s="689"/>
    </row>
    <row r="39" spans="1:11" ht="9.75" customHeight="1" x14ac:dyDescent="0.25">
      <c r="A39" s="319"/>
      <c r="B39" s="38"/>
      <c r="C39" s="812"/>
      <c r="D39" s="694"/>
      <c r="E39" s="686"/>
      <c r="F39" s="686"/>
      <c r="G39" s="686"/>
      <c r="H39" s="687"/>
      <c r="I39" s="688"/>
      <c r="J39" s="689"/>
    </row>
    <row r="40" spans="1:11" ht="15" x14ac:dyDescent="0.25">
      <c r="A40" s="319"/>
      <c r="B40" s="38"/>
      <c r="C40" s="812"/>
      <c r="D40" s="694"/>
      <c r="E40" s="686"/>
      <c r="F40" s="686"/>
      <c r="G40" s="686"/>
      <c r="H40" s="687"/>
      <c r="I40" s="688"/>
      <c r="J40" s="689"/>
    </row>
    <row r="41" spans="1:11" ht="10.5" customHeight="1" x14ac:dyDescent="0.25">
      <c r="A41" s="319"/>
      <c r="B41" s="38"/>
      <c r="C41" s="812"/>
      <c r="D41" s="694"/>
      <c r="E41" s="686"/>
      <c r="F41" s="686"/>
      <c r="G41" s="686"/>
      <c r="H41" s="687"/>
      <c r="I41" s="688"/>
      <c r="J41" s="689"/>
    </row>
    <row r="42" spans="1:11" ht="15" x14ac:dyDescent="0.25">
      <c r="A42" s="319"/>
      <c r="B42" s="38"/>
      <c r="C42" s="812"/>
      <c r="D42" s="694"/>
      <c r="E42" s="686"/>
      <c r="F42" s="686"/>
      <c r="G42" s="686"/>
      <c r="H42" s="687"/>
      <c r="I42" s="688"/>
      <c r="J42" s="689"/>
    </row>
    <row r="43" spans="1:11" ht="9" customHeight="1" x14ac:dyDescent="0.25">
      <c r="A43" s="28"/>
      <c r="B43" s="34"/>
      <c r="C43" s="812"/>
      <c r="D43" s="694"/>
      <c r="E43" s="686"/>
      <c r="F43" s="686"/>
      <c r="G43" s="686"/>
      <c r="H43" s="687"/>
      <c r="I43" s="688"/>
      <c r="J43" s="689"/>
    </row>
    <row r="44" spans="1:11" ht="15.75" thickBot="1" x14ac:dyDescent="0.3">
      <c r="A44" s="40"/>
      <c r="B44" s="350" t="s">
        <v>111</v>
      </c>
      <c r="C44" s="817"/>
      <c r="D44" s="695"/>
      <c r="E44" s="698"/>
      <c r="F44" s="698"/>
      <c r="G44" s="698"/>
      <c r="H44" s="697"/>
      <c r="I44" s="699"/>
      <c r="J44" s="699">
        <f>SUM(J9:J43)</f>
        <v>441719.63</v>
      </c>
      <c r="K44" s="746">
        <v>1</v>
      </c>
    </row>
    <row r="45" spans="1:11" ht="15.75" thickTop="1" x14ac:dyDescent="0.25">
      <c r="A45" s="28"/>
      <c r="B45" s="34"/>
      <c r="C45" s="812"/>
      <c r="D45" s="694"/>
      <c r="E45" s="686"/>
      <c r="F45" s="686"/>
      <c r="G45" s="686"/>
      <c r="H45" s="687"/>
      <c r="I45" s="688"/>
      <c r="J45" s="689"/>
    </row>
    <row r="46" spans="1:11" ht="30" x14ac:dyDescent="0.25">
      <c r="A46" s="28"/>
      <c r="B46" s="46" t="s">
        <v>2990</v>
      </c>
      <c r="C46" s="812"/>
      <c r="D46" s="694"/>
      <c r="E46" s="686"/>
      <c r="F46" s="686"/>
      <c r="G46" s="686"/>
      <c r="H46" s="687"/>
      <c r="I46" s="688"/>
      <c r="J46" s="689"/>
    </row>
    <row r="47" spans="1:11" ht="15" x14ac:dyDescent="0.25">
      <c r="A47" s="28"/>
      <c r="B47" s="46"/>
      <c r="C47" s="812"/>
      <c r="D47" s="694"/>
      <c r="E47" s="686"/>
      <c r="F47" s="686"/>
      <c r="G47" s="686"/>
      <c r="H47" s="687"/>
      <c r="I47" s="688"/>
      <c r="J47" s="689"/>
    </row>
    <row r="48" spans="1:11" ht="15" x14ac:dyDescent="0.25">
      <c r="A48" s="28"/>
      <c r="B48" s="367" t="s">
        <v>3857</v>
      </c>
      <c r="C48" s="812"/>
      <c r="D48" s="694"/>
      <c r="E48" s="686"/>
      <c r="F48" s="686"/>
      <c r="G48" s="686"/>
      <c r="H48" s="687"/>
      <c r="I48" s="688"/>
      <c r="J48" s="689"/>
    </row>
    <row r="49" spans="1:11" ht="12" customHeight="1" x14ac:dyDescent="0.25">
      <c r="A49" s="28"/>
      <c r="B49" s="46"/>
      <c r="C49" s="812"/>
      <c r="D49" s="694"/>
      <c r="E49" s="686"/>
      <c r="F49" s="686"/>
      <c r="G49" s="686"/>
      <c r="H49" s="687"/>
      <c r="I49" s="688"/>
      <c r="J49" s="689"/>
    </row>
    <row r="50" spans="1:11" ht="15" x14ac:dyDescent="0.25">
      <c r="A50" s="28"/>
      <c r="B50" s="34" t="s">
        <v>3858</v>
      </c>
      <c r="C50" s="812"/>
      <c r="D50" s="694"/>
      <c r="E50" s="686"/>
      <c r="F50" s="686"/>
      <c r="G50" s="686"/>
      <c r="H50" s="687"/>
      <c r="I50" s="688"/>
      <c r="J50" s="689"/>
    </row>
    <row r="51" spans="1:11" ht="15" x14ac:dyDescent="0.25">
      <c r="A51" s="28"/>
      <c r="B51" s="46"/>
      <c r="C51" s="812"/>
      <c r="D51" s="694"/>
      <c r="E51" s="686"/>
      <c r="F51" s="686"/>
      <c r="G51" s="686"/>
      <c r="H51" s="687"/>
      <c r="I51" s="688"/>
      <c r="J51" s="689"/>
    </row>
    <row r="52" spans="1:11" ht="14.25" x14ac:dyDescent="0.2">
      <c r="A52" s="319" t="s">
        <v>77</v>
      </c>
      <c r="B52" s="38" t="s">
        <v>2986</v>
      </c>
      <c r="C52" s="812">
        <v>50</v>
      </c>
      <c r="D52" s="694" t="s">
        <v>98</v>
      </c>
      <c r="E52" s="667">
        <v>60.839459199999993</v>
      </c>
      <c r="F52" s="667">
        <v>1.1137401</v>
      </c>
      <c r="G52" s="667">
        <v>11.756145499999999</v>
      </c>
      <c r="H52" s="667">
        <v>0</v>
      </c>
      <c r="I52" s="668">
        <f>SUM(E52:H52)</f>
        <v>73.709999999999994</v>
      </c>
      <c r="J52" s="669">
        <f>I52*C52</f>
        <v>3685.5</v>
      </c>
      <c r="K52" s="670"/>
    </row>
    <row r="53" spans="1:11" ht="15" x14ac:dyDescent="0.25">
      <c r="A53" s="28"/>
      <c r="B53" s="38"/>
      <c r="C53" s="812"/>
      <c r="D53" s="694"/>
      <c r="E53" s="686"/>
      <c r="F53" s="686"/>
      <c r="G53" s="686"/>
      <c r="H53" s="687"/>
      <c r="I53" s="688"/>
      <c r="J53" s="689"/>
    </row>
    <row r="54" spans="1:11" ht="14.25" x14ac:dyDescent="0.2">
      <c r="A54" s="319" t="str">
        <f>IF(D54&gt;0,IF(INDEX(A23:A53,MATCH(REPT("z",255),A23:A53))="H","J",IF(INDEX(A23:A53,MATCH(REPT("z",255),A23:A53))="N","P",CHAR(CODE(INDEX(A23:A53,MATCH(REPT("z",255),A23:A53)))+1))),)</f>
        <v>B</v>
      </c>
      <c r="B54" s="38" t="s">
        <v>2991</v>
      </c>
      <c r="C54" s="812">
        <v>87</v>
      </c>
      <c r="D54" s="694" t="s">
        <v>98</v>
      </c>
      <c r="E54" s="667">
        <v>81.179278400000001</v>
      </c>
      <c r="F54" s="667">
        <v>1.2712386999999998</v>
      </c>
      <c r="G54" s="667">
        <v>13.432380599999998</v>
      </c>
      <c r="H54" s="667">
        <v>0</v>
      </c>
      <c r="I54" s="668">
        <f>SUM(E54:H54)</f>
        <v>95.88</v>
      </c>
      <c r="J54" s="669">
        <f>I54*C54</f>
        <v>8341.56</v>
      </c>
      <c r="K54" s="670"/>
    </row>
    <row r="55" spans="1:11" ht="15" x14ac:dyDescent="0.25">
      <c r="A55" s="28"/>
      <c r="B55" s="38"/>
      <c r="C55" s="812"/>
      <c r="D55" s="694"/>
      <c r="E55" s="686"/>
      <c r="F55" s="686"/>
      <c r="G55" s="686"/>
      <c r="H55" s="687"/>
      <c r="I55" s="688"/>
      <c r="J55" s="689"/>
    </row>
    <row r="56" spans="1:11" ht="14.25" x14ac:dyDescent="0.2">
      <c r="A56" s="319" t="str">
        <f>IF(D56&gt;0,IF(INDEX(A44:A55,MATCH(REPT("z",255),A44:A55))="H","J",IF(INDEX(A44:A55,MATCH(REPT("z",255),A44:A55))="N","P",CHAR(CODE(INDEX(A44:A55,MATCH(REPT("z",255),A44:A55)))+1))),)</f>
        <v>C</v>
      </c>
      <c r="B56" s="38" t="s">
        <v>2992</v>
      </c>
      <c r="C56" s="812">
        <v>2035</v>
      </c>
      <c r="D56" s="694" t="s">
        <v>98</v>
      </c>
      <c r="E56" s="667">
        <v>122.0951647</v>
      </c>
      <c r="F56" s="667">
        <v>1.2712386999999998</v>
      </c>
      <c r="G56" s="667">
        <v>13.432380599999998</v>
      </c>
      <c r="H56" s="667">
        <v>0</v>
      </c>
      <c r="I56" s="668">
        <f>SUM(E56:H56)</f>
        <v>136.80000000000001</v>
      </c>
      <c r="J56" s="669">
        <f>I56*C56</f>
        <v>278388</v>
      </c>
      <c r="K56" s="670"/>
    </row>
    <row r="57" spans="1:11" ht="15" x14ac:dyDescent="0.25">
      <c r="A57" s="28"/>
      <c r="B57" s="38"/>
      <c r="C57" s="812"/>
      <c r="D57" s="694"/>
      <c r="E57" s="686"/>
      <c r="F57" s="686"/>
      <c r="G57" s="686"/>
      <c r="H57" s="687"/>
      <c r="I57" s="688"/>
      <c r="J57" s="689"/>
    </row>
    <row r="58" spans="1:11" ht="14.25" x14ac:dyDescent="0.2">
      <c r="A58" s="319" t="str">
        <f>IF(D58&gt;0,IF(INDEX(A46:A57,MATCH(REPT("z",255),A46:A57))="H","J",IF(INDEX(A46:A57,MATCH(REPT("z",255),A46:A57))="N","P",CHAR(CODE(INDEX(A46:A57,MATCH(REPT("z",255),A46:A57)))+1))),)</f>
        <v>D</v>
      </c>
      <c r="B58" s="38" t="s">
        <v>2993</v>
      </c>
      <c r="C58" s="812">
        <v>431</v>
      </c>
      <c r="D58" s="694" t="s">
        <v>98</v>
      </c>
      <c r="E58" s="667">
        <v>127.5626161</v>
      </c>
      <c r="F58" s="667">
        <v>1.5074866</v>
      </c>
      <c r="G58" s="667">
        <v>15.952358199999999</v>
      </c>
      <c r="H58" s="667">
        <v>0</v>
      </c>
      <c r="I58" s="668">
        <f>SUM(E58:H58)</f>
        <v>145.02000000000001</v>
      </c>
      <c r="J58" s="669">
        <f>I58*C58</f>
        <v>62503.62</v>
      </c>
      <c r="K58" s="670"/>
    </row>
    <row r="59" spans="1:11" ht="15" x14ac:dyDescent="0.25">
      <c r="A59" s="28"/>
      <c r="B59" s="34"/>
      <c r="C59" s="812"/>
      <c r="D59" s="694"/>
      <c r="E59" s="686"/>
      <c r="F59" s="686"/>
      <c r="G59" s="686"/>
      <c r="H59" s="687"/>
      <c r="I59" s="688"/>
      <c r="J59" s="689"/>
    </row>
    <row r="60" spans="1:11" ht="15" x14ac:dyDescent="0.25">
      <c r="A60" s="28"/>
      <c r="B60" s="369" t="s">
        <v>3859</v>
      </c>
      <c r="C60" s="812"/>
      <c r="D60" s="694"/>
      <c r="E60" s="686"/>
      <c r="F60" s="686"/>
      <c r="G60" s="686"/>
      <c r="H60" s="687"/>
      <c r="I60" s="688"/>
      <c r="J60" s="689"/>
    </row>
    <row r="61" spans="1:11" ht="15" x14ac:dyDescent="0.25">
      <c r="A61" s="28"/>
      <c r="B61" s="34"/>
      <c r="C61" s="812"/>
      <c r="D61" s="694"/>
      <c r="E61" s="686"/>
      <c r="F61" s="686"/>
      <c r="G61" s="686"/>
      <c r="H61" s="687"/>
      <c r="I61" s="688"/>
      <c r="J61" s="689"/>
    </row>
    <row r="62" spans="1:11" ht="14.25" x14ac:dyDescent="0.2">
      <c r="A62" s="319" t="str">
        <f>IF(D62&gt;0,IF(INDEX(A50:A61,MATCH(REPT("z",255),A50:A61))="H","J",IF(INDEX(A50:A61,MATCH(REPT("z",255),A50:A61))="N","P",CHAR(CODE(INDEX(A50:A61,MATCH(REPT("z",255),A50:A61)))+1))),)</f>
        <v>E</v>
      </c>
      <c r="B62" s="38" t="s">
        <v>2991</v>
      </c>
      <c r="C62" s="812">
        <v>78</v>
      </c>
      <c r="D62" s="694" t="s">
        <v>98</v>
      </c>
      <c r="E62" s="667">
        <v>54.9220118</v>
      </c>
      <c r="F62" s="667">
        <v>0</v>
      </c>
      <c r="G62" s="667">
        <v>12.588638099999999</v>
      </c>
      <c r="H62" s="667">
        <v>0</v>
      </c>
      <c r="I62" s="668">
        <f>SUM(E62:H62)</f>
        <v>67.510000000000005</v>
      </c>
      <c r="J62" s="669">
        <f>I62*C62</f>
        <v>5265.78</v>
      </c>
      <c r="K62" s="670"/>
    </row>
    <row r="63" spans="1:11" ht="15" x14ac:dyDescent="0.25">
      <c r="A63" s="28"/>
      <c r="B63" s="38"/>
      <c r="C63" s="812"/>
      <c r="D63" s="694"/>
      <c r="E63" s="686"/>
      <c r="F63" s="686"/>
      <c r="G63" s="686"/>
      <c r="H63" s="687"/>
      <c r="I63" s="688"/>
      <c r="J63" s="689"/>
    </row>
    <row r="64" spans="1:11" ht="14.25" x14ac:dyDescent="0.2">
      <c r="A64" s="319" t="str">
        <f>IF(D64&gt;0,IF(INDEX(A52:A63,MATCH(REPT("z",255),A52:A63))="H","J",IF(INDEX(A52:A63,MATCH(REPT("z",255),A52:A63))="N","P",CHAR(CODE(INDEX(A52:A63,MATCH(REPT("z",255),A52:A63)))+1))),)</f>
        <v>F</v>
      </c>
      <c r="B64" s="38" t="s">
        <v>2992</v>
      </c>
      <c r="C64" s="812">
        <v>253</v>
      </c>
      <c r="D64" s="694" t="s">
        <v>98</v>
      </c>
      <c r="E64" s="667">
        <v>75.385579899999996</v>
      </c>
      <c r="F64" s="667">
        <v>0</v>
      </c>
      <c r="G64" s="667">
        <v>12.588638099999999</v>
      </c>
      <c r="H64" s="667">
        <v>0</v>
      </c>
      <c r="I64" s="668">
        <f>SUM(E64:H64)</f>
        <v>87.97</v>
      </c>
      <c r="J64" s="669">
        <f>I64*C64</f>
        <v>22256.41</v>
      </c>
      <c r="K64" s="670"/>
    </row>
    <row r="65" spans="1:11" ht="9.75" customHeight="1" x14ac:dyDescent="0.25">
      <c r="A65" s="28"/>
      <c r="B65" s="38"/>
      <c r="C65" s="812"/>
      <c r="D65" s="694"/>
      <c r="E65" s="686"/>
      <c r="F65" s="686"/>
      <c r="G65" s="686"/>
      <c r="H65" s="687"/>
      <c r="I65" s="688"/>
      <c r="J65" s="689"/>
    </row>
    <row r="66" spans="1:11" ht="14.25" x14ac:dyDescent="0.2">
      <c r="A66" s="319" t="str">
        <f>IF(D66&gt;0,IF(INDEX(A54:A65,MATCH(REPT("z",255),A54:A65))="H","J",IF(INDEX(A54:A65,MATCH(REPT("z",255),A54:A65))="N","P",CHAR(CODE(INDEX(A54:A65,MATCH(REPT("z",255),A54:A65)))+1))),)</f>
        <v>G</v>
      </c>
      <c r="B66" s="38" t="s">
        <v>2993</v>
      </c>
      <c r="C66" s="812">
        <v>44</v>
      </c>
      <c r="D66" s="694" t="s">
        <v>98</v>
      </c>
      <c r="E66" s="667">
        <v>86.230483500000005</v>
      </c>
      <c r="F66" s="667">
        <v>0</v>
      </c>
      <c r="G66" s="667">
        <v>15.1086157</v>
      </c>
      <c r="H66" s="667">
        <v>0</v>
      </c>
      <c r="I66" s="668">
        <f>SUM(E66:H66)</f>
        <v>101.34</v>
      </c>
      <c r="J66" s="669">
        <f>I66*C66</f>
        <v>4458.96</v>
      </c>
      <c r="K66" s="670"/>
    </row>
    <row r="67" spans="1:11" ht="9.75" customHeight="1" x14ac:dyDescent="0.25">
      <c r="A67" s="28"/>
      <c r="B67" s="34"/>
      <c r="C67" s="812"/>
      <c r="D67" s="694"/>
      <c r="E67" s="686"/>
      <c r="F67" s="686"/>
      <c r="G67" s="686"/>
      <c r="H67" s="687"/>
      <c r="I67" s="688"/>
      <c r="J67" s="689"/>
    </row>
    <row r="68" spans="1:11" ht="30" x14ac:dyDescent="0.25">
      <c r="A68" s="28"/>
      <c r="B68" s="46" t="s">
        <v>2994</v>
      </c>
      <c r="C68" s="812"/>
      <c r="D68" s="694"/>
      <c r="E68" s="686"/>
      <c r="F68" s="686"/>
      <c r="G68" s="686"/>
      <c r="H68" s="687"/>
      <c r="I68" s="688"/>
      <c r="J68" s="689"/>
    </row>
    <row r="69" spans="1:11" ht="9.75" customHeight="1" x14ac:dyDescent="0.25">
      <c r="A69" s="28"/>
      <c r="B69" s="34"/>
      <c r="C69" s="812"/>
      <c r="D69" s="694"/>
      <c r="E69" s="686"/>
      <c r="F69" s="686"/>
      <c r="G69" s="686"/>
      <c r="H69" s="687"/>
      <c r="I69" s="688"/>
      <c r="J69" s="689"/>
    </row>
    <row r="70" spans="1:11" ht="31.5" customHeight="1" x14ac:dyDescent="0.25">
      <c r="A70" s="28"/>
      <c r="B70" s="34" t="s">
        <v>3860</v>
      </c>
      <c r="C70" s="812"/>
      <c r="D70" s="694"/>
      <c r="E70" s="686"/>
      <c r="F70" s="686"/>
      <c r="G70" s="686"/>
      <c r="H70" s="687"/>
      <c r="I70" s="688"/>
      <c r="J70" s="689"/>
    </row>
    <row r="71" spans="1:11" ht="15" customHeight="1" x14ac:dyDescent="0.25">
      <c r="A71" s="28"/>
      <c r="B71" s="34"/>
      <c r="C71" s="820"/>
      <c r="D71" s="694"/>
      <c r="E71" s="686"/>
      <c r="F71" s="686"/>
      <c r="G71" s="686"/>
      <c r="H71" s="687"/>
      <c r="I71" s="688"/>
      <c r="J71" s="689"/>
    </row>
    <row r="72" spans="1:11" ht="14.25" x14ac:dyDescent="0.2">
      <c r="A72" s="319" t="str">
        <f>IF(D72&gt;0,IF(INDEX(A60:A71,MATCH(REPT("z",255),A60:A71))="H","J",IF(INDEX(A60:A71,MATCH(REPT("z",255),A60:A71))="N","P",CHAR(CODE(INDEX(A60:A71,MATCH(REPT("z",255),A60:A71)))+1))),)</f>
        <v>H</v>
      </c>
      <c r="B72" s="352" t="s">
        <v>2995</v>
      </c>
      <c r="C72" s="820">
        <v>41</v>
      </c>
      <c r="D72" s="694" t="s">
        <v>199</v>
      </c>
      <c r="E72" s="667">
        <v>8749.5084759000001</v>
      </c>
      <c r="F72" s="667">
        <v>13.2186325</v>
      </c>
      <c r="G72" s="667">
        <v>967.70514809999986</v>
      </c>
      <c r="H72" s="667">
        <v>0</v>
      </c>
      <c r="I72" s="668">
        <f>SUM(E72:H72)</f>
        <v>9730.43</v>
      </c>
      <c r="J72" s="669">
        <f>I72*C72</f>
        <v>398947.63</v>
      </c>
      <c r="K72" s="670"/>
    </row>
    <row r="73" spans="1:11" ht="15" customHeight="1" x14ac:dyDescent="0.25">
      <c r="A73" s="319"/>
      <c r="B73" s="38"/>
      <c r="C73" s="820"/>
      <c r="D73" s="694"/>
      <c r="E73" s="686"/>
      <c r="F73" s="686"/>
      <c r="G73" s="686"/>
      <c r="H73" s="687"/>
      <c r="I73" s="688"/>
      <c r="J73" s="689"/>
    </row>
    <row r="74" spans="1:11" ht="14.25" x14ac:dyDescent="0.2">
      <c r="A74" s="319" t="str">
        <f>IF(D74&gt;0,IF(INDEX(A62:A73,MATCH(REPT("z",255),A62:A73))="H","J",IF(INDEX(A62:A73,MATCH(REPT("z",255),A62:A73))="N","P",CHAR(CODE(INDEX(A62:A73,MATCH(REPT("z",255),A62:A73)))+1))),)</f>
        <v>J</v>
      </c>
      <c r="B74" s="352" t="s">
        <v>2996</v>
      </c>
      <c r="C74" s="812">
        <v>6</v>
      </c>
      <c r="D74" s="694" t="s">
        <v>199</v>
      </c>
      <c r="E74" s="667">
        <v>3168.0168395999999</v>
      </c>
      <c r="F74" s="667">
        <v>6.6036912999999995</v>
      </c>
      <c r="G74" s="667">
        <v>322.73713119999996</v>
      </c>
      <c r="H74" s="667">
        <v>0</v>
      </c>
      <c r="I74" s="668">
        <f>SUM(E74:H74)</f>
        <v>3497.36</v>
      </c>
      <c r="J74" s="669">
        <f>I74*C74</f>
        <v>20984.16</v>
      </c>
      <c r="K74" s="670"/>
    </row>
    <row r="75" spans="1:11" ht="15" customHeight="1" x14ac:dyDescent="0.25">
      <c r="A75" s="44"/>
      <c r="B75" s="46"/>
      <c r="C75" s="816"/>
      <c r="D75" s="705"/>
      <c r="E75" s="686"/>
      <c r="F75" s="686"/>
      <c r="G75" s="686"/>
      <c r="H75" s="687"/>
      <c r="I75" s="688"/>
      <c r="J75" s="689"/>
    </row>
    <row r="76" spans="1:11" ht="14.25" x14ac:dyDescent="0.2">
      <c r="A76" s="319" t="str">
        <f>IF(D76&gt;0,IF(INDEX(A64:A75,MATCH(REPT("z",255),A64:A75))="H","J",IF(INDEX(A64:A75,MATCH(REPT("z",255),A64:A75))="N","P",CHAR(CODE(INDEX(A64:A75,MATCH(REPT("z",255),A64:A75)))+1))),)</f>
        <v>K</v>
      </c>
      <c r="B76" s="352" t="s">
        <v>2997</v>
      </c>
      <c r="C76" s="812">
        <v>1</v>
      </c>
      <c r="D76" s="694" t="s">
        <v>199</v>
      </c>
      <c r="E76" s="667">
        <v>2560.9609856999996</v>
      </c>
      <c r="F76" s="667">
        <v>6.6036912999999995</v>
      </c>
      <c r="G76" s="667">
        <v>322.73713119999996</v>
      </c>
      <c r="H76" s="667">
        <v>0</v>
      </c>
      <c r="I76" s="668">
        <f>SUM(E76:H76)</f>
        <v>2890.3</v>
      </c>
      <c r="J76" s="669">
        <f>I76*C76</f>
        <v>2890.3</v>
      </c>
      <c r="K76" s="670"/>
    </row>
    <row r="77" spans="1:11" ht="28.5" customHeight="1" x14ac:dyDescent="0.25">
      <c r="A77" s="28"/>
      <c r="B77" s="38"/>
      <c r="C77" s="820"/>
      <c r="D77" s="694"/>
      <c r="E77" s="686"/>
      <c r="F77" s="686"/>
      <c r="G77" s="686"/>
      <c r="H77" s="687"/>
      <c r="I77" s="688"/>
      <c r="J77" s="689"/>
    </row>
    <row r="78" spans="1:11" ht="15.75" thickBot="1" x14ac:dyDescent="0.3">
      <c r="A78" s="40"/>
      <c r="B78" s="350" t="s">
        <v>111</v>
      </c>
      <c r="C78" s="817"/>
      <c r="D78" s="695"/>
      <c r="E78" s="698"/>
      <c r="F78" s="698"/>
      <c r="G78" s="698"/>
      <c r="H78" s="697"/>
      <c r="I78" s="699"/>
      <c r="J78" s="699">
        <f>SUM(J45:J77)</f>
        <v>807721.92</v>
      </c>
      <c r="K78" s="746">
        <v>2</v>
      </c>
    </row>
    <row r="79" spans="1:11" ht="15.75" thickTop="1" x14ac:dyDescent="0.25">
      <c r="A79" s="28"/>
      <c r="B79" s="38"/>
      <c r="C79" s="812"/>
      <c r="D79" s="694"/>
      <c r="E79" s="686"/>
      <c r="F79" s="686"/>
      <c r="G79" s="686"/>
      <c r="H79" s="687"/>
      <c r="I79" s="688"/>
      <c r="J79" s="689"/>
    </row>
    <row r="80" spans="1:11" ht="30" x14ac:dyDescent="0.25">
      <c r="A80" s="44"/>
      <c r="B80" s="46" t="s">
        <v>2998</v>
      </c>
      <c r="C80" s="816"/>
      <c r="D80" s="705"/>
      <c r="E80" s="686"/>
      <c r="F80" s="686"/>
      <c r="G80" s="686"/>
      <c r="H80" s="687"/>
      <c r="I80" s="688"/>
      <c r="J80" s="712"/>
    </row>
    <row r="81" spans="1:11" ht="15" x14ac:dyDescent="0.25">
      <c r="A81" s="44"/>
      <c r="B81" s="46"/>
      <c r="C81" s="816"/>
      <c r="D81" s="705"/>
      <c r="E81" s="686"/>
      <c r="F81" s="686"/>
      <c r="G81" s="686"/>
      <c r="H81" s="687"/>
      <c r="I81" s="688"/>
      <c r="J81" s="712"/>
    </row>
    <row r="82" spans="1:11" ht="43.5" x14ac:dyDescent="0.25">
      <c r="A82" s="28"/>
      <c r="B82" s="351" t="s">
        <v>2999</v>
      </c>
      <c r="C82" s="812"/>
      <c r="D82" s="694"/>
      <c r="E82" s="686"/>
      <c r="F82" s="686"/>
      <c r="G82" s="686"/>
      <c r="H82" s="687"/>
      <c r="I82" s="688"/>
      <c r="J82" s="689"/>
    </row>
    <row r="83" spans="1:11" ht="15" x14ac:dyDescent="0.25">
      <c r="A83" s="28"/>
      <c r="B83" s="38"/>
      <c r="C83" s="812"/>
      <c r="D83" s="694"/>
      <c r="E83" s="686"/>
      <c r="F83" s="686"/>
      <c r="G83" s="686"/>
      <c r="H83" s="687"/>
      <c r="I83" s="688"/>
      <c r="J83" s="689"/>
    </row>
    <row r="84" spans="1:11" ht="14.25" x14ac:dyDescent="0.2">
      <c r="A84" s="319" t="s">
        <v>77</v>
      </c>
      <c r="B84" s="38" t="s">
        <v>3000</v>
      </c>
      <c r="C84" s="812">
        <v>14</v>
      </c>
      <c r="D84" s="694" t="s">
        <v>199</v>
      </c>
      <c r="E84" s="667">
        <v>8749.5084759000001</v>
      </c>
      <c r="F84" s="667">
        <v>13.2186325</v>
      </c>
      <c r="G84" s="667">
        <v>967.70514809999986</v>
      </c>
      <c r="H84" s="667">
        <v>0</v>
      </c>
      <c r="I84" s="668">
        <f>SUM(E84:H84)</f>
        <v>9730.43</v>
      </c>
      <c r="J84" s="669">
        <f>I84*C84</f>
        <v>136226.01999999999</v>
      </c>
      <c r="K84" s="670"/>
    </row>
    <row r="85" spans="1:11" ht="15" x14ac:dyDescent="0.25">
      <c r="A85" s="28"/>
      <c r="B85" s="38"/>
      <c r="C85" s="812"/>
      <c r="D85" s="694"/>
      <c r="E85" s="686"/>
      <c r="F85" s="686"/>
      <c r="G85" s="686"/>
      <c r="H85" s="687"/>
      <c r="I85" s="688"/>
      <c r="J85" s="689"/>
    </row>
    <row r="86" spans="1:11" ht="14.25" x14ac:dyDescent="0.2">
      <c r="A86" s="319" t="str">
        <f>IF(D86&gt;0,IF(INDEX(A78:A85,MATCH(REPT("z",255),A78:A85))="H","J",IF(INDEX(A78:A85,MATCH(REPT("z",255),A78:A85))="N","P",CHAR(CODE(INDEX(A78:A85,MATCH(REPT("z",255),A78:A85)))+1))),)</f>
        <v>B</v>
      </c>
      <c r="B86" s="38" t="s">
        <v>3001</v>
      </c>
      <c r="C86" s="812">
        <v>2</v>
      </c>
      <c r="D86" s="694" t="s">
        <v>199</v>
      </c>
      <c r="E86" s="667">
        <v>3168.0168395999999</v>
      </c>
      <c r="F86" s="667">
        <v>6.6036912999999995</v>
      </c>
      <c r="G86" s="667">
        <v>322.73713119999996</v>
      </c>
      <c r="H86" s="667">
        <v>0</v>
      </c>
      <c r="I86" s="668">
        <f>SUM(E86:H86)</f>
        <v>3497.36</v>
      </c>
      <c r="J86" s="669">
        <f>I86*C86</f>
        <v>6994.72</v>
      </c>
      <c r="K86" s="670"/>
    </row>
    <row r="87" spans="1:11" ht="14.25" x14ac:dyDescent="0.2">
      <c r="A87" s="37"/>
      <c r="B87" s="43"/>
      <c r="C87" s="812"/>
      <c r="D87" s="694"/>
      <c r="E87" s="691"/>
      <c r="F87" s="691"/>
      <c r="G87" s="691"/>
      <c r="H87" s="667"/>
      <c r="I87" s="692"/>
      <c r="J87" s="693"/>
    </row>
    <row r="88" spans="1:11" ht="15.75" customHeight="1" x14ac:dyDescent="0.25">
      <c r="A88" s="28"/>
      <c r="B88" s="46" t="s">
        <v>3002</v>
      </c>
      <c r="C88" s="812"/>
      <c r="D88" s="694"/>
      <c r="E88" s="686"/>
      <c r="F88" s="686"/>
      <c r="G88" s="686"/>
      <c r="H88" s="687"/>
      <c r="I88" s="688"/>
      <c r="J88" s="689"/>
    </row>
    <row r="89" spans="1:11" ht="15" x14ac:dyDescent="0.25">
      <c r="A89" s="28"/>
      <c r="B89" s="34"/>
      <c r="C89" s="812"/>
      <c r="D89" s="694"/>
      <c r="E89" s="686"/>
      <c r="F89" s="686"/>
      <c r="G89" s="686"/>
      <c r="H89" s="687"/>
      <c r="I89" s="688"/>
      <c r="J89" s="689"/>
    </row>
    <row r="90" spans="1:11" ht="28.5" x14ac:dyDescent="0.25">
      <c r="A90" s="28"/>
      <c r="B90" s="34" t="s">
        <v>3861</v>
      </c>
      <c r="C90" s="812"/>
      <c r="D90" s="694"/>
      <c r="E90" s="686"/>
      <c r="F90" s="686"/>
      <c r="G90" s="686"/>
      <c r="H90" s="687"/>
      <c r="I90" s="688"/>
      <c r="J90" s="689"/>
    </row>
    <row r="91" spans="1:11" ht="15" x14ac:dyDescent="0.25">
      <c r="A91" s="28"/>
      <c r="B91" s="34"/>
      <c r="C91" s="812"/>
      <c r="D91" s="694"/>
      <c r="E91" s="686"/>
      <c r="F91" s="686"/>
      <c r="G91" s="686"/>
      <c r="H91" s="687"/>
      <c r="I91" s="688"/>
      <c r="J91" s="689"/>
    </row>
    <row r="92" spans="1:11" ht="15" x14ac:dyDescent="0.25">
      <c r="A92" s="28"/>
      <c r="B92" s="34" t="s">
        <v>3003</v>
      </c>
      <c r="C92" s="812"/>
      <c r="D92" s="694" t="s">
        <v>3004</v>
      </c>
      <c r="E92" s="686"/>
      <c r="F92" s="686"/>
      <c r="G92" s="686"/>
      <c r="H92" s="687"/>
      <c r="I92" s="688"/>
      <c r="J92" s="689"/>
    </row>
    <row r="93" spans="1:11" ht="15" x14ac:dyDescent="0.25">
      <c r="A93" s="28"/>
      <c r="B93" s="34"/>
      <c r="C93" s="812"/>
      <c r="D93" s="694"/>
      <c r="E93" s="686"/>
      <c r="F93" s="686"/>
      <c r="G93" s="686"/>
      <c r="H93" s="687"/>
      <c r="I93" s="688"/>
      <c r="J93" s="689"/>
    </row>
    <row r="94" spans="1:11" ht="14.25" x14ac:dyDescent="0.2">
      <c r="A94" s="319" t="str">
        <f>IF(D94&gt;0,IF(INDEX(A82:A93,MATCH(REPT("z",255),A82:A93))="H","J",IF(INDEX(A82:A93,MATCH(REPT("z",255),A82:A93))="N","P",CHAR(CODE(INDEX(A82:A93,MATCH(REPT("z",255),A82:A93)))+1))),)</f>
        <v>C</v>
      </c>
      <c r="B94" s="38" t="s">
        <v>3862</v>
      </c>
      <c r="C94" s="812">
        <v>13497</v>
      </c>
      <c r="D94" s="694" t="s">
        <v>98</v>
      </c>
      <c r="E94" s="667">
        <v>1.5412362999999998</v>
      </c>
      <c r="F94" s="667">
        <v>0.31499720000000003</v>
      </c>
      <c r="G94" s="667">
        <v>3.3524702</v>
      </c>
      <c r="H94" s="667">
        <v>0</v>
      </c>
      <c r="I94" s="668">
        <f>SUM(E94:H94)</f>
        <v>5.21</v>
      </c>
      <c r="J94" s="669">
        <f>I94*C94</f>
        <v>70319.37</v>
      </c>
      <c r="K94" s="670"/>
    </row>
    <row r="95" spans="1:11" ht="15" x14ac:dyDescent="0.25">
      <c r="A95" s="28"/>
      <c r="B95" s="38"/>
      <c r="C95" s="812"/>
      <c r="D95" s="694"/>
      <c r="E95" s="686"/>
      <c r="F95" s="686"/>
      <c r="G95" s="686"/>
      <c r="H95" s="687"/>
      <c r="I95" s="688"/>
      <c r="J95" s="689"/>
    </row>
    <row r="96" spans="1:11" ht="15" x14ac:dyDescent="0.25">
      <c r="A96" s="28"/>
      <c r="B96" s="34" t="s">
        <v>3005</v>
      </c>
      <c r="C96" s="812"/>
      <c r="D96" s="694"/>
      <c r="E96" s="686"/>
      <c r="F96" s="686"/>
      <c r="G96" s="686"/>
      <c r="H96" s="687"/>
      <c r="I96" s="688"/>
      <c r="J96" s="689"/>
    </row>
    <row r="97" spans="1:11" ht="15" x14ac:dyDescent="0.25">
      <c r="A97" s="28"/>
      <c r="B97" s="38"/>
      <c r="C97" s="812"/>
      <c r="D97" s="694"/>
      <c r="E97" s="686"/>
      <c r="F97" s="686"/>
      <c r="G97" s="686"/>
      <c r="H97" s="687"/>
      <c r="I97" s="688"/>
      <c r="J97" s="689"/>
    </row>
    <row r="98" spans="1:11" ht="14.25" x14ac:dyDescent="0.2">
      <c r="A98" s="319" t="str">
        <f>IF(D98&gt;0,IF(INDEX(A86:A97,MATCH(REPT("z",255),A86:A97))="H","J",IF(INDEX(A86:A97,MATCH(REPT("z",255),A86:A97))="N","P",CHAR(CODE(INDEX(A86:A97,MATCH(REPT("z",255),A86:A97)))+1))),)</f>
        <v>D</v>
      </c>
      <c r="B98" s="38" t="s">
        <v>3862</v>
      </c>
      <c r="C98" s="812">
        <v>9293</v>
      </c>
      <c r="D98" s="694" t="s">
        <v>98</v>
      </c>
      <c r="E98" s="667">
        <v>1.5412362999999998</v>
      </c>
      <c r="F98" s="667">
        <v>0.31499720000000003</v>
      </c>
      <c r="G98" s="667">
        <v>3.3524702</v>
      </c>
      <c r="H98" s="667">
        <v>0</v>
      </c>
      <c r="I98" s="668">
        <f>SUM(E98:H98)</f>
        <v>5.21</v>
      </c>
      <c r="J98" s="669">
        <f>I98*C98</f>
        <v>48416.53</v>
      </c>
      <c r="K98" s="670"/>
    </row>
    <row r="99" spans="1:11" ht="15" x14ac:dyDescent="0.25">
      <c r="A99" s="319"/>
      <c r="B99" s="38"/>
      <c r="C99" s="812"/>
      <c r="D99" s="694"/>
      <c r="E99" s="686"/>
      <c r="F99" s="686"/>
      <c r="G99" s="686"/>
      <c r="H99" s="687"/>
      <c r="I99" s="688"/>
      <c r="J99" s="689"/>
    </row>
    <row r="100" spans="1:11" ht="15" x14ac:dyDescent="0.25">
      <c r="A100" s="319"/>
      <c r="B100" s="38"/>
      <c r="C100" s="812"/>
      <c r="D100" s="694"/>
      <c r="E100" s="686"/>
      <c r="F100" s="686"/>
      <c r="G100" s="686"/>
      <c r="H100" s="687"/>
      <c r="I100" s="688"/>
      <c r="J100" s="689"/>
    </row>
    <row r="101" spans="1:11" ht="15" x14ac:dyDescent="0.25">
      <c r="A101" s="319"/>
      <c r="B101" s="38"/>
      <c r="C101" s="812"/>
      <c r="D101" s="694"/>
      <c r="E101" s="686"/>
      <c r="F101" s="686"/>
      <c r="G101" s="686"/>
      <c r="H101" s="687"/>
      <c r="I101" s="688"/>
      <c r="J101" s="689"/>
    </row>
    <row r="102" spans="1:11" ht="15" x14ac:dyDescent="0.25">
      <c r="A102" s="319"/>
      <c r="B102" s="38"/>
      <c r="C102" s="812"/>
      <c r="D102" s="694"/>
      <c r="E102" s="686"/>
      <c r="F102" s="686"/>
      <c r="G102" s="686"/>
      <c r="H102" s="687"/>
      <c r="I102" s="688"/>
      <c r="J102" s="689"/>
    </row>
    <row r="103" spans="1:11" ht="12.75" customHeight="1" x14ac:dyDescent="0.25">
      <c r="A103" s="319"/>
      <c r="B103" s="38"/>
      <c r="C103" s="812"/>
      <c r="D103" s="694"/>
      <c r="E103" s="686"/>
      <c r="F103" s="686"/>
      <c r="G103" s="686"/>
      <c r="H103" s="687"/>
      <c r="I103" s="688"/>
      <c r="J103" s="689"/>
    </row>
    <row r="104" spans="1:11" ht="15" x14ac:dyDescent="0.25">
      <c r="A104" s="319"/>
      <c r="B104" s="38"/>
      <c r="C104" s="812"/>
      <c r="D104" s="694"/>
      <c r="E104" s="686"/>
      <c r="F104" s="686"/>
      <c r="G104" s="686"/>
      <c r="H104" s="687"/>
      <c r="I104" s="688"/>
      <c r="J104" s="689"/>
    </row>
    <row r="105" spans="1:11" ht="15" x14ac:dyDescent="0.25">
      <c r="A105" s="319"/>
      <c r="B105" s="38"/>
      <c r="C105" s="812"/>
      <c r="D105" s="694"/>
      <c r="E105" s="686"/>
      <c r="F105" s="686"/>
      <c r="G105" s="686"/>
      <c r="H105" s="687"/>
      <c r="I105" s="688"/>
      <c r="J105" s="689"/>
    </row>
    <row r="106" spans="1:11" ht="15" x14ac:dyDescent="0.25">
      <c r="A106" s="319"/>
      <c r="B106" s="38"/>
      <c r="C106" s="812"/>
      <c r="D106" s="694"/>
      <c r="E106" s="686"/>
      <c r="F106" s="686"/>
      <c r="G106" s="686"/>
      <c r="H106" s="687"/>
      <c r="I106" s="688"/>
      <c r="J106" s="689"/>
    </row>
    <row r="107" spans="1:11" ht="15" x14ac:dyDescent="0.25">
      <c r="A107" s="319"/>
      <c r="B107" s="38"/>
      <c r="C107" s="812"/>
      <c r="D107" s="694"/>
      <c r="E107" s="686"/>
      <c r="F107" s="686"/>
      <c r="G107" s="686"/>
      <c r="H107" s="687"/>
      <c r="I107" s="688"/>
      <c r="J107" s="689"/>
    </row>
    <row r="108" spans="1:11" ht="15" x14ac:dyDescent="0.25">
      <c r="A108" s="319"/>
      <c r="B108" s="38"/>
      <c r="C108" s="812"/>
      <c r="D108" s="694"/>
      <c r="E108" s="686"/>
      <c r="F108" s="686"/>
      <c r="G108" s="686"/>
      <c r="H108" s="687"/>
      <c r="I108" s="688"/>
      <c r="J108" s="689"/>
    </row>
    <row r="109" spans="1:11" ht="15" x14ac:dyDescent="0.25">
      <c r="A109" s="319"/>
      <c r="B109" s="38"/>
      <c r="C109" s="812"/>
      <c r="D109" s="694"/>
      <c r="E109" s="686"/>
      <c r="F109" s="686"/>
      <c r="G109" s="686"/>
      <c r="H109" s="687"/>
      <c r="I109" s="688"/>
      <c r="J109" s="689"/>
    </row>
    <row r="110" spans="1:11" ht="24.75" customHeight="1" x14ac:dyDescent="0.25">
      <c r="A110" s="28"/>
      <c r="B110" s="38"/>
      <c r="C110" s="812"/>
      <c r="D110" s="694"/>
      <c r="E110" s="686"/>
      <c r="F110" s="686"/>
      <c r="G110" s="686"/>
      <c r="H110" s="687"/>
      <c r="I110" s="688"/>
      <c r="J110" s="689"/>
    </row>
    <row r="111" spans="1:11" ht="15.75" thickBot="1" x14ac:dyDescent="0.3">
      <c r="A111" s="40"/>
      <c r="B111" s="350" t="s">
        <v>111</v>
      </c>
      <c r="C111" s="817"/>
      <c r="D111" s="695"/>
      <c r="E111" s="698"/>
      <c r="F111" s="698"/>
      <c r="G111" s="698"/>
      <c r="H111" s="697"/>
      <c r="I111" s="699"/>
      <c r="J111" s="699">
        <f>SUM(J79:J110)</f>
        <v>261956.64</v>
      </c>
      <c r="K111" s="746">
        <v>3</v>
      </c>
    </row>
    <row r="112" spans="1:11" ht="15.75" thickTop="1" x14ac:dyDescent="0.25">
      <c r="A112" s="319"/>
      <c r="B112" s="38"/>
      <c r="C112" s="812"/>
      <c r="D112" s="694"/>
      <c r="E112" s="686"/>
      <c r="F112" s="686"/>
      <c r="G112" s="686"/>
      <c r="H112" s="687"/>
      <c r="I112" s="688"/>
      <c r="J112" s="689"/>
    </row>
    <row r="113" spans="1:11" ht="30" x14ac:dyDescent="0.25">
      <c r="A113" s="28"/>
      <c r="B113" s="46" t="s">
        <v>3006</v>
      </c>
      <c r="C113" s="812"/>
      <c r="D113" s="694"/>
      <c r="E113" s="686"/>
      <c r="F113" s="686"/>
      <c r="G113" s="686"/>
      <c r="H113" s="687"/>
      <c r="I113" s="688"/>
      <c r="J113" s="689"/>
    </row>
    <row r="114" spans="1:11" ht="15" x14ac:dyDescent="0.25">
      <c r="A114" s="319"/>
      <c r="B114" s="38"/>
      <c r="C114" s="812"/>
      <c r="D114" s="694"/>
      <c r="E114" s="686"/>
      <c r="F114" s="686"/>
      <c r="G114" s="686"/>
      <c r="H114" s="687"/>
      <c r="I114" s="688"/>
      <c r="J114" s="689"/>
    </row>
    <row r="115" spans="1:11" ht="28.5" x14ac:dyDescent="0.25">
      <c r="A115" s="28"/>
      <c r="B115" s="34" t="s">
        <v>3863</v>
      </c>
      <c r="C115" s="812"/>
      <c r="D115" s="694"/>
      <c r="E115" s="686"/>
      <c r="F115" s="686"/>
      <c r="G115" s="686"/>
      <c r="H115" s="687"/>
      <c r="I115" s="688"/>
      <c r="J115" s="689"/>
    </row>
    <row r="116" spans="1:11" ht="15" x14ac:dyDescent="0.25">
      <c r="A116" s="319"/>
      <c r="B116" s="38"/>
      <c r="C116" s="812"/>
      <c r="D116" s="694"/>
      <c r="E116" s="686"/>
      <c r="F116" s="686"/>
      <c r="G116" s="686"/>
      <c r="H116" s="687"/>
      <c r="I116" s="688"/>
      <c r="J116" s="689"/>
    </row>
    <row r="117" spans="1:11" ht="15" x14ac:dyDescent="0.25">
      <c r="A117" s="28"/>
      <c r="B117" s="34" t="s">
        <v>3007</v>
      </c>
      <c r="C117" s="812"/>
      <c r="D117" s="694"/>
      <c r="E117" s="686"/>
      <c r="F117" s="686"/>
      <c r="G117" s="686"/>
      <c r="H117" s="687"/>
      <c r="I117" s="688"/>
      <c r="J117" s="689"/>
    </row>
    <row r="118" spans="1:11" ht="15" x14ac:dyDescent="0.25">
      <c r="A118" s="28"/>
      <c r="B118" s="38"/>
      <c r="C118" s="812"/>
      <c r="D118" s="694"/>
      <c r="E118" s="686"/>
      <c r="F118" s="686"/>
      <c r="G118" s="686"/>
      <c r="H118" s="687"/>
      <c r="I118" s="688"/>
      <c r="J118" s="689"/>
    </row>
    <row r="119" spans="1:11" ht="14.25" x14ac:dyDescent="0.2">
      <c r="A119" s="319" t="s">
        <v>77</v>
      </c>
      <c r="B119" s="38" t="s">
        <v>3008</v>
      </c>
      <c r="C119" s="812">
        <v>4794</v>
      </c>
      <c r="D119" s="694" t="s">
        <v>98</v>
      </c>
      <c r="E119" s="667">
        <v>0.86624230000000002</v>
      </c>
      <c r="F119" s="667">
        <v>0.1237489</v>
      </c>
      <c r="G119" s="667">
        <v>1.6762351</v>
      </c>
      <c r="H119" s="667">
        <v>0</v>
      </c>
      <c r="I119" s="668">
        <f>SUM(E119:H119)</f>
        <v>2.67</v>
      </c>
      <c r="J119" s="669">
        <f>I119*C119</f>
        <v>12799.98</v>
      </c>
      <c r="K119" s="670"/>
    </row>
    <row r="120" spans="1:11" ht="15" x14ac:dyDescent="0.25">
      <c r="A120" s="28"/>
      <c r="B120" s="38"/>
      <c r="C120" s="812"/>
      <c r="D120" s="694"/>
      <c r="E120" s="686"/>
      <c r="F120" s="686"/>
      <c r="G120" s="686"/>
      <c r="H120" s="687"/>
      <c r="I120" s="688"/>
      <c r="J120" s="689"/>
    </row>
    <row r="121" spans="1:11" ht="15" x14ac:dyDescent="0.25">
      <c r="A121" s="319"/>
      <c r="B121" s="34" t="s">
        <v>3009</v>
      </c>
      <c r="C121" s="812"/>
      <c r="D121" s="694"/>
      <c r="E121" s="686"/>
      <c r="F121" s="686"/>
      <c r="G121" s="686"/>
      <c r="H121" s="687"/>
      <c r="I121" s="688"/>
      <c r="J121" s="689"/>
    </row>
    <row r="122" spans="1:11" ht="15" x14ac:dyDescent="0.25">
      <c r="A122" s="28"/>
      <c r="B122" s="38"/>
      <c r="C122" s="812"/>
      <c r="D122" s="694"/>
      <c r="E122" s="686"/>
      <c r="F122" s="686"/>
      <c r="G122" s="686"/>
      <c r="H122" s="687"/>
      <c r="I122" s="688"/>
      <c r="J122" s="689"/>
    </row>
    <row r="123" spans="1:11" ht="14.25" x14ac:dyDescent="0.2">
      <c r="A123" s="319" t="str">
        <f>IF(D123&gt;0,IF(INDEX(A109:A122,MATCH(REPT("z",255),A109:A122))="H","J",IF(INDEX(A109:A122,MATCH(REPT("z",255),A109:A122))="N","P",CHAR(CODE(INDEX(A109:A122,MATCH(REPT("z",255),A109:A122)))+1))),)</f>
        <v>B</v>
      </c>
      <c r="B123" s="38" t="s">
        <v>3010</v>
      </c>
      <c r="C123" s="812">
        <v>407</v>
      </c>
      <c r="D123" s="706" t="s">
        <v>98</v>
      </c>
      <c r="E123" s="667">
        <v>1.5412362999999998</v>
      </c>
      <c r="F123" s="667">
        <v>0.31499720000000003</v>
      </c>
      <c r="G123" s="667">
        <v>3.3524702</v>
      </c>
      <c r="H123" s="667">
        <v>0</v>
      </c>
      <c r="I123" s="668">
        <f>SUM(E123:H123)</f>
        <v>5.21</v>
      </c>
      <c r="J123" s="669">
        <f>I123*C123</f>
        <v>2120.4699999999998</v>
      </c>
      <c r="K123" s="670"/>
    </row>
    <row r="124" spans="1:11" ht="15" x14ac:dyDescent="0.25">
      <c r="A124" s="28"/>
      <c r="B124" s="38"/>
      <c r="C124" s="812"/>
      <c r="D124" s="694"/>
      <c r="E124" s="686"/>
      <c r="F124" s="686"/>
      <c r="G124" s="686"/>
      <c r="H124" s="687"/>
      <c r="I124" s="688"/>
      <c r="J124" s="689"/>
    </row>
    <row r="125" spans="1:11" ht="15" x14ac:dyDescent="0.25">
      <c r="A125" s="28"/>
      <c r="B125" s="190" t="s">
        <v>3011</v>
      </c>
      <c r="C125" s="812"/>
      <c r="D125" s="694"/>
      <c r="E125" s="686"/>
      <c r="F125" s="686"/>
      <c r="G125" s="686"/>
      <c r="H125" s="687"/>
      <c r="I125" s="688"/>
      <c r="J125" s="689"/>
    </row>
    <row r="126" spans="1:11" ht="15" x14ac:dyDescent="0.25">
      <c r="A126" s="28"/>
      <c r="B126" s="38"/>
      <c r="C126" s="812"/>
      <c r="D126" s="694"/>
      <c r="E126" s="686"/>
      <c r="F126" s="686"/>
      <c r="G126" s="686"/>
      <c r="H126" s="687"/>
      <c r="I126" s="688"/>
      <c r="J126" s="689"/>
    </row>
    <row r="127" spans="1:11" ht="28.5" x14ac:dyDescent="0.25">
      <c r="A127" s="28"/>
      <c r="B127" s="34" t="s">
        <v>3864</v>
      </c>
      <c r="C127" s="812"/>
      <c r="D127" s="694"/>
      <c r="E127" s="686"/>
      <c r="F127" s="686"/>
      <c r="G127" s="686"/>
      <c r="H127" s="687"/>
      <c r="I127" s="688"/>
      <c r="J127" s="689"/>
    </row>
    <row r="128" spans="1:11" ht="15" x14ac:dyDescent="0.25">
      <c r="A128" s="28"/>
      <c r="B128" s="34"/>
      <c r="C128" s="812"/>
      <c r="D128" s="694"/>
      <c r="E128" s="686"/>
      <c r="F128" s="686"/>
      <c r="G128" s="686"/>
      <c r="H128" s="687"/>
      <c r="I128" s="688"/>
      <c r="J128" s="689"/>
    </row>
    <row r="129" spans="1:11" ht="15" x14ac:dyDescent="0.25">
      <c r="A129" s="28"/>
      <c r="B129" s="34" t="s">
        <v>3012</v>
      </c>
      <c r="C129" s="812"/>
      <c r="D129" s="694"/>
      <c r="E129" s="686"/>
      <c r="F129" s="686"/>
      <c r="G129" s="686"/>
      <c r="H129" s="687"/>
      <c r="I129" s="688"/>
      <c r="J129" s="689"/>
    </row>
    <row r="130" spans="1:11" ht="15" x14ac:dyDescent="0.25">
      <c r="A130" s="28"/>
      <c r="B130" s="38"/>
      <c r="C130" s="812"/>
      <c r="D130" s="694"/>
      <c r="E130" s="686"/>
      <c r="F130" s="686"/>
      <c r="G130" s="686"/>
      <c r="H130" s="687"/>
      <c r="I130" s="688"/>
      <c r="J130" s="689"/>
    </row>
    <row r="131" spans="1:11" ht="14.25" x14ac:dyDescent="0.2">
      <c r="A131" s="319" t="str">
        <f>IF(D131&gt;0,IF(INDEX(A117:A130,MATCH(REPT("z",255),A117:A130))="H","J",IF(INDEX(A117:A130,MATCH(REPT("z",255),A117:A130))="N","P",CHAR(CODE(INDEX(A117:A130,MATCH(REPT("z",255),A117:A130)))+1))),)</f>
        <v>C</v>
      </c>
      <c r="B131" s="38" t="s">
        <v>3013</v>
      </c>
      <c r="C131" s="812">
        <v>758</v>
      </c>
      <c r="D131" s="694" t="s">
        <v>199</v>
      </c>
      <c r="E131" s="667">
        <v>149.17367399999998</v>
      </c>
      <c r="F131" s="667">
        <v>6.7161902999999992</v>
      </c>
      <c r="G131" s="667">
        <v>66.734406800000002</v>
      </c>
      <c r="H131" s="667">
        <v>0</v>
      </c>
      <c r="I131" s="668">
        <f>SUM(E131:H131)</f>
        <v>222.62</v>
      </c>
      <c r="J131" s="669">
        <f>I131*C131</f>
        <v>168745.96</v>
      </c>
      <c r="K131" s="670"/>
    </row>
    <row r="132" spans="1:11" ht="15" x14ac:dyDescent="0.25">
      <c r="A132" s="28"/>
      <c r="B132" s="38"/>
      <c r="C132" s="812"/>
      <c r="D132" s="694"/>
      <c r="E132" s="686"/>
      <c r="F132" s="686"/>
      <c r="G132" s="686"/>
      <c r="H132" s="687"/>
      <c r="I132" s="688"/>
      <c r="J132" s="689"/>
    </row>
    <row r="133" spans="1:11" ht="14.25" x14ac:dyDescent="0.2">
      <c r="A133" s="319" t="str">
        <f>IF(D133&gt;0,IF(INDEX(A119:A132,MATCH(REPT("z",255),A119:A132))="H","J",IF(INDEX(A119:A132,MATCH(REPT("z",255),A119:A132))="N","P",CHAR(CODE(INDEX(A119:A132,MATCH(REPT("z",255),A119:A132)))+1))),)</f>
        <v>D</v>
      </c>
      <c r="B133" s="38" t="s">
        <v>3014</v>
      </c>
      <c r="C133" s="812">
        <v>11</v>
      </c>
      <c r="D133" s="694" t="s">
        <v>199</v>
      </c>
      <c r="E133" s="667">
        <v>187.97457909999997</v>
      </c>
      <c r="F133" s="667">
        <v>8.6849227999999989</v>
      </c>
      <c r="G133" s="667">
        <v>113.32024269999999</v>
      </c>
      <c r="H133" s="667">
        <v>0</v>
      </c>
      <c r="I133" s="668">
        <f>SUM(E133:H133)</f>
        <v>309.98</v>
      </c>
      <c r="J133" s="669">
        <f>I133*C133</f>
        <v>3409.78</v>
      </c>
      <c r="K133" s="670"/>
    </row>
    <row r="134" spans="1:11" ht="15" x14ac:dyDescent="0.25">
      <c r="A134" s="28"/>
      <c r="B134" s="38"/>
      <c r="C134" s="812"/>
      <c r="D134" s="694"/>
      <c r="E134" s="686"/>
      <c r="F134" s="686"/>
      <c r="G134" s="686"/>
      <c r="H134" s="687"/>
      <c r="I134" s="688"/>
      <c r="J134" s="689"/>
    </row>
    <row r="135" spans="1:11" ht="14.25" x14ac:dyDescent="0.2">
      <c r="A135" s="319" t="str">
        <f>IF(D135&gt;0,IF(INDEX(A121:A134,MATCH(REPT("z",255),A121:A134))="H","J",IF(INDEX(A121:A134,MATCH(REPT("z",255),A121:A134))="N","P",CHAR(CODE(INDEX(A121:A134,MATCH(REPT("z",255),A121:A134)))+1))),)</f>
        <v>E</v>
      </c>
      <c r="B135" s="38" t="s">
        <v>3015</v>
      </c>
      <c r="C135" s="812">
        <v>97</v>
      </c>
      <c r="D135" s="694" t="s">
        <v>199</v>
      </c>
      <c r="E135" s="667">
        <v>187.97457909999997</v>
      </c>
      <c r="F135" s="667">
        <v>8.6849227999999989</v>
      </c>
      <c r="G135" s="667">
        <v>113.32024269999999</v>
      </c>
      <c r="H135" s="667">
        <v>0</v>
      </c>
      <c r="I135" s="668">
        <f>SUM(E135:H135)</f>
        <v>309.98</v>
      </c>
      <c r="J135" s="669">
        <f>I135*C135</f>
        <v>30068.06</v>
      </c>
      <c r="K135" s="670"/>
    </row>
    <row r="136" spans="1:11" ht="15" x14ac:dyDescent="0.25">
      <c r="A136" s="28"/>
      <c r="B136" s="38"/>
      <c r="C136" s="812"/>
      <c r="D136" s="694"/>
      <c r="E136" s="686"/>
      <c r="F136" s="686"/>
      <c r="G136" s="686"/>
      <c r="H136" s="687"/>
      <c r="I136" s="688"/>
      <c r="J136" s="689"/>
    </row>
    <row r="137" spans="1:11" ht="14.25" x14ac:dyDescent="0.2">
      <c r="A137" s="319" t="str">
        <f>IF(D137&gt;0,IF(INDEX(A123:A136,MATCH(REPT("z",255),A123:A136))="H","J",IF(INDEX(A123:A136,MATCH(REPT("z",255),A123:A136))="N","P",CHAR(CODE(INDEX(A123:A136,MATCH(REPT("z",255),A123:A136)))+1))),)</f>
        <v>F</v>
      </c>
      <c r="B137" s="38" t="s">
        <v>3016</v>
      </c>
      <c r="C137" s="812">
        <v>16</v>
      </c>
      <c r="D137" s="694" t="s">
        <v>199</v>
      </c>
      <c r="E137" s="667">
        <v>280.08876029999999</v>
      </c>
      <c r="F137" s="667">
        <v>10.6536553</v>
      </c>
      <c r="G137" s="667">
        <v>203.9719369</v>
      </c>
      <c r="H137" s="667">
        <v>0</v>
      </c>
      <c r="I137" s="668">
        <f>SUM(E137:H137)</f>
        <v>494.71</v>
      </c>
      <c r="J137" s="669">
        <f>I137*C137</f>
        <v>7915.36</v>
      </c>
      <c r="K137" s="670"/>
    </row>
    <row r="138" spans="1:11" ht="15" x14ac:dyDescent="0.25">
      <c r="A138" s="28"/>
      <c r="B138" s="38"/>
      <c r="C138" s="812"/>
      <c r="D138" s="694"/>
      <c r="E138" s="686"/>
      <c r="F138" s="686"/>
      <c r="G138" s="686"/>
      <c r="H138" s="687"/>
      <c r="I138" s="688"/>
      <c r="J138" s="689"/>
    </row>
    <row r="139" spans="1:11" ht="14.25" x14ac:dyDescent="0.2">
      <c r="A139" s="319" t="str">
        <f>IF(D139&gt;0,IF(INDEX(A125:A138,MATCH(REPT("z",255),A125:A138))="H","J",IF(INDEX(A125:A138,MATCH(REPT("z",255),A125:A138))="N","P",CHAR(CODE(INDEX(A125:A138,MATCH(REPT("z",255),A125:A138)))+1))),)</f>
        <v>G</v>
      </c>
      <c r="B139" s="38" t="s">
        <v>3017</v>
      </c>
      <c r="C139" s="812">
        <v>3</v>
      </c>
      <c r="D139" s="694" t="s">
        <v>199</v>
      </c>
      <c r="E139" s="667">
        <v>235.01041099999995</v>
      </c>
      <c r="F139" s="667">
        <v>10.6536553</v>
      </c>
      <c r="G139" s="667">
        <v>159.90607859999997</v>
      </c>
      <c r="H139" s="667">
        <v>0</v>
      </c>
      <c r="I139" s="668">
        <f>SUM(E139:H139)</f>
        <v>405.57</v>
      </c>
      <c r="J139" s="669">
        <f>I139*C139</f>
        <v>1216.71</v>
      </c>
      <c r="K139" s="670"/>
    </row>
    <row r="140" spans="1:11" ht="15" x14ac:dyDescent="0.25">
      <c r="A140" s="319"/>
      <c r="B140" s="38"/>
      <c r="C140" s="812"/>
      <c r="D140" s="694"/>
      <c r="E140" s="686"/>
      <c r="F140" s="686"/>
      <c r="G140" s="686"/>
      <c r="H140" s="687"/>
      <c r="I140" s="688"/>
      <c r="J140" s="689"/>
    </row>
    <row r="141" spans="1:11" ht="15" x14ac:dyDescent="0.25">
      <c r="A141" s="319"/>
      <c r="B141" s="38"/>
      <c r="C141" s="812"/>
      <c r="D141" s="694"/>
      <c r="E141" s="686"/>
      <c r="F141" s="686"/>
      <c r="G141" s="686"/>
      <c r="H141" s="687"/>
      <c r="I141" s="688"/>
      <c r="J141" s="689"/>
    </row>
    <row r="142" spans="1:11" ht="15" x14ac:dyDescent="0.25">
      <c r="A142" s="319"/>
      <c r="B142" s="38"/>
      <c r="C142" s="812"/>
      <c r="D142" s="694"/>
      <c r="E142" s="686"/>
      <c r="F142" s="686"/>
      <c r="G142" s="686"/>
      <c r="H142" s="687"/>
      <c r="I142" s="688"/>
      <c r="J142" s="689"/>
    </row>
    <row r="143" spans="1:11" ht="15" x14ac:dyDescent="0.25">
      <c r="A143" s="28"/>
      <c r="B143" s="38"/>
      <c r="C143" s="812"/>
      <c r="D143" s="694"/>
      <c r="E143" s="686"/>
      <c r="F143" s="686"/>
      <c r="G143" s="686"/>
      <c r="H143" s="687"/>
      <c r="I143" s="688"/>
      <c r="J143" s="689"/>
    </row>
    <row r="144" spans="1:11" ht="15" x14ac:dyDescent="0.25">
      <c r="A144" s="28"/>
      <c r="B144" s="38"/>
      <c r="C144" s="812"/>
      <c r="D144" s="694"/>
      <c r="E144" s="686"/>
      <c r="F144" s="686"/>
      <c r="G144" s="686"/>
      <c r="H144" s="687"/>
      <c r="I144" s="688"/>
      <c r="J144" s="689"/>
    </row>
    <row r="145" spans="1:11" ht="15.75" thickBot="1" x14ac:dyDescent="0.3">
      <c r="A145" s="40"/>
      <c r="B145" s="350" t="s">
        <v>111</v>
      </c>
      <c r="C145" s="817"/>
      <c r="D145" s="695"/>
      <c r="E145" s="698"/>
      <c r="F145" s="698"/>
      <c r="G145" s="698"/>
      <c r="H145" s="697"/>
      <c r="I145" s="699"/>
      <c r="J145" s="699">
        <f>SUM(J113:J144)</f>
        <v>226276.32</v>
      </c>
      <c r="K145" s="746">
        <v>4</v>
      </c>
    </row>
    <row r="146" spans="1:11" ht="15.75" thickTop="1" x14ac:dyDescent="0.25">
      <c r="A146" s="28"/>
      <c r="B146" s="38"/>
      <c r="C146" s="812"/>
      <c r="D146" s="694"/>
      <c r="E146" s="686"/>
      <c r="F146" s="686"/>
      <c r="G146" s="686"/>
      <c r="H146" s="687"/>
      <c r="I146" s="688"/>
      <c r="J146" s="689"/>
    </row>
    <row r="147" spans="1:11" ht="30" x14ac:dyDescent="0.25">
      <c r="A147" s="28"/>
      <c r="B147" s="46" t="s">
        <v>3018</v>
      </c>
      <c r="C147" s="812"/>
      <c r="D147" s="694"/>
      <c r="E147" s="686"/>
      <c r="F147" s="686"/>
      <c r="G147" s="686"/>
      <c r="H147" s="687"/>
      <c r="I147" s="688"/>
      <c r="J147" s="689"/>
    </row>
    <row r="148" spans="1:11" ht="15" x14ac:dyDescent="0.25">
      <c r="A148" s="28"/>
      <c r="B148" s="38"/>
      <c r="C148" s="812"/>
      <c r="D148" s="694"/>
      <c r="E148" s="686"/>
      <c r="F148" s="686"/>
      <c r="G148" s="686"/>
      <c r="H148" s="687"/>
      <c r="I148" s="688"/>
      <c r="J148" s="689"/>
    </row>
    <row r="149" spans="1:11" ht="28.5" x14ac:dyDescent="0.25">
      <c r="A149" s="28"/>
      <c r="B149" s="34" t="s">
        <v>3865</v>
      </c>
      <c r="C149" s="812"/>
      <c r="D149" s="694"/>
      <c r="E149" s="686"/>
      <c r="F149" s="686"/>
      <c r="G149" s="686"/>
      <c r="H149" s="687"/>
      <c r="I149" s="688"/>
      <c r="J149" s="689"/>
    </row>
    <row r="150" spans="1:11" ht="15" x14ac:dyDescent="0.25">
      <c r="A150" s="28"/>
      <c r="B150" s="38"/>
      <c r="C150" s="812"/>
      <c r="D150" s="694"/>
      <c r="E150" s="686"/>
      <c r="F150" s="686"/>
      <c r="G150" s="686"/>
      <c r="H150" s="687"/>
      <c r="I150" s="688"/>
      <c r="J150" s="689"/>
    </row>
    <row r="151" spans="1:11" ht="15" x14ac:dyDescent="0.25">
      <c r="A151" s="28"/>
      <c r="B151" s="34" t="s">
        <v>3019</v>
      </c>
      <c r="C151" s="812"/>
      <c r="D151" s="694"/>
      <c r="E151" s="686"/>
      <c r="F151" s="686"/>
      <c r="G151" s="686"/>
      <c r="H151" s="687"/>
      <c r="I151" s="688"/>
      <c r="J151" s="689"/>
    </row>
    <row r="152" spans="1:11" ht="15" x14ac:dyDescent="0.25">
      <c r="A152" s="28"/>
      <c r="B152" s="38"/>
      <c r="C152" s="812"/>
      <c r="D152" s="694"/>
      <c r="E152" s="686"/>
      <c r="F152" s="686"/>
      <c r="G152" s="686"/>
      <c r="H152" s="687"/>
      <c r="I152" s="688"/>
      <c r="J152" s="689"/>
    </row>
    <row r="153" spans="1:11" ht="14.25" x14ac:dyDescent="0.2">
      <c r="A153" s="319" t="s">
        <v>77</v>
      </c>
      <c r="B153" s="38" t="s">
        <v>3020</v>
      </c>
      <c r="C153" s="812">
        <v>192</v>
      </c>
      <c r="D153" s="694" t="s">
        <v>199</v>
      </c>
      <c r="E153" s="667">
        <v>187.97457909999997</v>
      </c>
      <c r="F153" s="667">
        <v>8.6849227999999989</v>
      </c>
      <c r="G153" s="667">
        <v>113.32024269999999</v>
      </c>
      <c r="H153" s="667">
        <v>0</v>
      </c>
      <c r="I153" s="668">
        <f>SUM(E153:H153)</f>
        <v>309.98</v>
      </c>
      <c r="J153" s="669">
        <f>I153*C153</f>
        <v>59516.160000000003</v>
      </c>
      <c r="K153" s="670"/>
    </row>
    <row r="154" spans="1:11" ht="15" x14ac:dyDescent="0.25">
      <c r="A154" s="28"/>
      <c r="B154" s="38"/>
      <c r="C154" s="812"/>
      <c r="D154" s="694"/>
      <c r="E154" s="686"/>
      <c r="F154" s="686"/>
      <c r="G154" s="686"/>
      <c r="H154" s="687"/>
      <c r="I154" s="688"/>
      <c r="J154" s="689"/>
    </row>
    <row r="155" spans="1:11" ht="14.25" x14ac:dyDescent="0.2">
      <c r="A155" s="319" t="str">
        <f>IF(D155&gt;0,IF(INDEX(A138:A154,MATCH(REPT("z",255),A138:A154))="H","J",IF(INDEX(A138:A154,MATCH(REPT("z",255),A138:A154))="N","P",CHAR(CODE(INDEX(A138:A154,MATCH(REPT("z",255),A138:A154)))+1))),)</f>
        <v>B</v>
      </c>
      <c r="B155" s="38" t="s">
        <v>3021</v>
      </c>
      <c r="C155" s="812">
        <v>166</v>
      </c>
      <c r="D155" s="694" t="s">
        <v>199</v>
      </c>
      <c r="E155" s="667">
        <v>149.17367399999998</v>
      </c>
      <c r="F155" s="667">
        <v>6.7161902999999992</v>
      </c>
      <c r="G155" s="667">
        <v>66.734406800000002</v>
      </c>
      <c r="H155" s="667">
        <v>0</v>
      </c>
      <c r="I155" s="668">
        <f>SUM(E155:H155)</f>
        <v>222.62</v>
      </c>
      <c r="J155" s="669">
        <f>I155*C155</f>
        <v>36954.92</v>
      </c>
      <c r="K155" s="670"/>
    </row>
    <row r="156" spans="1:11" ht="15" x14ac:dyDescent="0.25">
      <c r="A156" s="28"/>
      <c r="B156" s="38"/>
      <c r="C156" s="812"/>
      <c r="D156" s="694"/>
      <c r="E156" s="686"/>
      <c r="F156" s="686"/>
      <c r="G156" s="686"/>
      <c r="H156" s="687"/>
      <c r="I156" s="688"/>
      <c r="J156" s="689"/>
    </row>
    <row r="157" spans="1:11" ht="28.5" x14ac:dyDescent="0.2">
      <c r="A157" s="319" t="str">
        <f>IF(D157&gt;0,IF(INDEX(A143:A156,MATCH(REPT("z",255),A143:A156))="H","J",IF(INDEX(A143:A156,MATCH(REPT("z",255),A143:A156))="N","P",CHAR(CODE(INDEX(A143:A156,MATCH(REPT("z",255),A143:A156)))+1))),)</f>
        <v>C</v>
      </c>
      <c r="B157" s="38" t="s">
        <v>3866</v>
      </c>
      <c r="C157" s="812">
        <v>70</v>
      </c>
      <c r="D157" s="694" t="s">
        <v>199</v>
      </c>
      <c r="E157" s="667">
        <v>187.97457909999997</v>
      </c>
      <c r="F157" s="667">
        <v>8.6849227999999989</v>
      </c>
      <c r="G157" s="667">
        <v>113.32024269999999</v>
      </c>
      <c r="H157" s="667">
        <v>0</v>
      </c>
      <c r="I157" s="668">
        <f>SUM(E157:H157)</f>
        <v>309.98</v>
      </c>
      <c r="J157" s="669">
        <f>I157*C157</f>
        <v>21698.6</v>
      </c>
      <c r="K157" s="670"/>
    </row>
    <row r="158" spans="1:11" ht="15" x14ac:dyDescent="0.25">
      <c r="A158" s="28"/>
      <c r="B158" s="38"/>
      <c r="C158" s="812"/>
      <c r="D158" s="694"/>
      <c r="E158" s="686"/>
      <c r="F158" s="686"/>
      <c r="G158" s="686"/>
      <c r="H158" s="687"/>
      <c r="I158" s="688"/>
      <c r="J158" s="689"/>
    </row>
    <row r="159" spans="1:11" ht="14.25" x14ac:dyDescent="0.2">
      <c r="A159" s="319" t="str">
        <f>IF(D159&gt;0,IF(INDEX(A145:A158,MATCH(REPT("z",255),A145:A158))="H","J",IF(INDEX(A145:A158,MATCH(REPT("z",255),A145:A158))="N","P",CHAR(CODE(INDEX(A145:A158,MATCH(REPT("z",255),A145:A158)))+1))),)</f>
        <v>D</v>
      </c>
      <c r="B159" s="38" t="s">
        <v>3022</v>
      </c>
      <c r="C159" s="812">
        <v>50</v>
      </c>
      <c r="D159" s="694" t="s">
        <v>199</v>
      </c>
      <c r="E159" s="667">
        <v>149.17367399999998</v>
      </c>
      <c r="F159" s="667">
        <v>6.7161902999999992</v>
      </c>
      <c r="G159" s="667">
        <v>66.734406800000002</v>
      </c>
      <c r="H159" s="667">
        <v>0</v>
      </c>
      <c r="I159" s="668">
        <f>SUM(E159:H159)</f>
        <v>222.62</v>
      </c>
      <c r="J159" s="669">
        <f>I159*C159</f>
        <v>11131</v>
      </c>
      <c r="K159" s="670"/>
    </row>
    <row r="160" spans="1:11" ht="15" x14ac:dyDescent="0.25">
      <c r="A160" s="28"/>
      <c r="B160" s="38"/>
      <c r="C160" s="812"/>
      <c r="D160" s="694"/>
      <c r="E160" s="686"/>
      <c r="F160" s="686"/>
      <c r="G160" s="686"/>
      <c r="H160" s="687"/>
      <c r="I160" s="688"/>
      <c r="J160" s="689"/>
    </row>
    <row r="161" spans="1:11" ht="14.25" x14ac:dyDescent="0.2">
      <c r="A161" s="319" t="str">
        <f>IF(D161&gt;0,IF(INDEX(A147:A160,MATCH(REPT("z",255),A147:A160))="H","J",IF(INDEX(A147:A160,MATCH(REPT("z",255),A147:A160))="N","P",CHAR(CODE(INDEX(A147:A160,MATCH(REPT("z",255),A147:A160)))+1))),)</f>
        <v>E</v>
      </c>
      <c r="B161" s="38" t="s">
        <v>3023</v>
      </c>
      <c r="C161" s="812">
        <v>21</v>
      </c>
      <c r="D161" s="694" t="s">
        <v>199</v>
      </c>
      <c r="E161" s="667">
        <v>279.25626769999997</v>
      </c>
      <c r="F161" s="667">
        <v>0</v>
      </c>
      <c r="G161" s="667">
        <v>66.081912599999995</v>
      </c>
      <c r="H161" s="667">
        <v>0</v>
      </c>
      <c r="I161" s="668">
        <f>SUM(E161:H161)</f>
        <v>345.34</v>
      </c>
      <c r="J161" s="669">
        <f>I161*C161</f>
        <v>7252.14</v>
      </c>
      <c r="K161" s="670"/>
    </row>
    <row r="162" spans="1:11" ht="15" x14ac:dyDescent="0.25">
      <c r="A162" s="28"/>
      <c r="B162" s="38"/>
      <c r="C162" s="812"/>
      <c r="D162" s="694"/>
      <c r="E162" s="686"/>
      <c r="F162" s="686"/>
      <c r="G162" s="686"/>
      <c r="H162" s="687"/>
      <c r="I162" s="688"/>
      <c r="J162" s="689"/>
    </row>
    <row r="163" spans="1:11" ht="14.25" x14ac:dyDescent="0.2">
      <c r="A163" s="319" t="str">
        <f>IF(D163&gt;0,IF(INDEX(A149:A162,MATCH(REPT("z",255),A149:A162))="H","J",IF(INDEX(A149:A162,MATCH(REPT("z",255),A149:A162))="N","P",CHAR(CODE(INDEX(A149:A162,MATCH(REPT("z",255),A149:A162)))+1))),)</f>
        <v>F</v>
      </c>
      <c r="B163" s="38" t="s">
        <v>3024</v>
      </c>
      <c r="C163" s="812">
        <v>28</v>
      </c>
      <c r="D163" s="694" t="s">
        <v>199</v>
      </c>
      <c r="E163" s="667">
        <v>339.48823230000005</v>
      </c>
      <c r="F163" s="667">
        <v>0</v>
      </c>
      <c r="G163" s="667">
        <v>76.150573100000003</v>
      </c>
      <c r="H163" s="667">
        <v>0</v>
      </c>
      <c r="I163" s="668">
        <f>SUM(E163:H163)</f>
        <v>415.64</v>
      </c>
      <c r="J163" s="669">
        <f>I163*C163</f>
        <v>11637.92</v>
      </c>
      <c r="K163" s="670"/>
    </row>
    <row r="164" spans="1:11" ht="15" x14ac:dyDescent="0.25">
      <c r="A164" s="28"/>
      <c r="B164" s="38"/>
      <c r="C164" s="812"/>
      <c r="D164" s="694"/>
      <c r="E164" s="686"/>
      <c r="F164" s="686"/>
      <c r="G164" s="686"/>
      <c r="H164" s="687"/>
      <c r="I164" s="688"/>
      <c r="J164" s="689"/>
    </row>
    <row r="165" spans="1:11" ht="15" x14ac:dyDescent="0.25">
      <c r="A165" s="28"/>
      <c r="B165" s="34" t="s">
        <v>3025</v>
      </c>
      <c r="C165" s="812"/>
      <c r="D165" s="694"/>
      <c r="E165" s="686"/>
      <c r="F165" s="686"/>
      <c r="G165" s="686"/>
      <c r="H165" s="687"/>
      <c r="I165" s="688"/>
      <c r="J165" s="689"/>
    </row>
    <row r="166" spans="1:11" ht="15" x14ac:dyDescent="0.25">
      <c r="A166" s="28"/>
      <c r="B166" s="38"/>
      <c r="C166" s="812"/>
      <c r="D166" s="694"/>
      <c r="E166" s="686"/>
      <c r="F166" s="686"/>
      <c r="G166" s="686"/>
      <c r="H166" s="687"/>
      <c r="I166" s="688"/>
      <c r="J166" s="689"/>
    </row>
    <row r="167" spans="1:11" ht="14.25" x14ac:dyDescent="0.2">
      <c r="A167" s="319" t="str">
        <f>IF(D167&gt;0,IF(INDEX(A153:A166,MATCH(REPT("z",255),A153:A166))="H","J",IF(INDEX(A153:A166,MATCH(REPT("z",255),A153:A166))="N","P",CHAR(CODE(INDEX(A153:A166,MATCH(REPT("z",255),A153:A166)))+1))),)</f>
        <v>G</v>
      </c>
      <c r="B167" s="38" t="s">
        <v>3026</v>
      </c>
      <c r="C167" s="812">
        <v>17</v>
      </c>
      <c r="D167" s="694" t="s">
        <v>199</v>
      </c>
      <c r="E167" s="667">
        <v>271.57258599999994</v>
      </c>
      <c r="F167" s="667">
        <v>6.7161902999999992</v>
      </c>
      <c r="G167" s="667">
        <v>158.6460898</v>
      </c>
      <c r="H167" s="667">
        <v>0</v>
      </c>
      <c r="I167" s="668">
        <f>SUM(E167:H167)</f>
        <v>436.93</v>
      </c>
      <c r="J167" s="669">
        <f>I167*C167</f>
        <v>7427.81</v>
      </c>
      <c r="K167" s="670"/>
    </row>
    <row r="168" spans="1:11" ht="15" x14ac:dyDescent="0.25">
      <c r="A168" s="28"/>
      <c r="B168" s="38"/>
      <c r="C168" s="812"/>
      <c r="D168" s="694"/>
      <c r="E168" s="686"/>
      <c r="F168" s="686"/>
      <c r="G168" s="686"/>
      <c r="H168" s="687"/>
      <c r="I168" s="688"/>
      <c r="J168" s="689"/>
    </row>
    <row r="169" spans="1:11" ht="28.5" x14ac:dyDescent="0.2">
      <c r="A169" s="319" t="str">
        <f>IF(D169&gt;0,IF(INDEX(A155:A168,MATCH(REPT("z",255),A155:A168))="H","J",IF(INDEX(A155:A168,MATCH(REPT("z",255),A155:A168))="N","P",CHAR(CODE(INDEX(A155:A168,MATCH(REPT("z",255),A155:A168)))+1))),)</f>
        <v>H</v>
      </c>
      <c r="B169" s="38" t="s">
        <v>3867</v>
      </c>
      <c r="C169" s="812">
        <v>108</v>
      </c>
      <c r="D169" s="694" t="s">
        <v>199</v>
      </c>
      <c r="E169" s="667">
        <v>451.42473729999995</v>
      </c>
      <c r="F169" s="667">
        <v>6.7161902999999992</v>
      </c>
      <c r="G169" s="667">
        <v>382.76659760000001</v>
      </c>
      <c r="H169" s="667">
        <v>0</v>
      </c>
      <c r="I169" s="668">
        <f>SUM(E169:H169)</f>
        <v>840.91</v>
      </c>
      <c r="J169" s="669">
        <f>I169*C169</f>
        <v>90818.28</v>
      </c>
      <c r="K169" s="670"/>
    </row>
    <row r="170" spans="1:11" ht="15" x14ac:dyDescent="0.25">
      <c r="A170" s="28"/>
      <c r="B170" s="38"/>
      <c r="C170" s="812"/>
      <c r="D170" s="694"/>
      <c r="E170" s="686"/>
      <c r="F170" s="686"/>
      <c r="G170" s="686"/>
      <c r="H170" s="687"/>
      <c r="I170" s="688"/>
      <c r="J170" s="689"/>
    </row>
    <row r="171" spans="1:11" ht="14.25" x14ac:dyDescent="0.2">
      <c r="A171" s="319" t="str">
        <f>IF(D171&gt;0,IF(INDEX(A157:A170,MATCH(REPT("z",255),A157:A170))="H","J",IF(INDEX(A157:A170,MATCH(REPT("z",255),A157:A170))="N","P",CHAR(CODE(INDEX(A157:A170,MATCH(REPT("z",255),A157:A170)))+1))),)</f>
        <v>J</v>
      </c>
      <c r="B171" s="38" t="s">
        <v>3017</v>
      </c>
      <c r="C171" s="812">
        <v>6</v>
      </c>
      <c r="D171" s="694" t="s">
        <v>199</v>
      </c>
      <c r="E171" s="667">
        <v>332.54704399999991</v>
      </c>
      <c r="F171" s="667">
        <v>6.7161902999999992</v>
      </c>
      <c r="G171" s="667">
        <v>224.12050779999998</v>
      </c>
      <c r="H171" s="667">
        <v>0</v>
      </c>
      <c r="I171" s="668">
        <f>SUM(E171:H171)</f>
        <v>563.38</v>
      </c>
      <c r="J171" s="669">
        <f>I171*C171</f>
        <v>3380.28</v>
      </c>
      <c r="K171" s="670"/>
    </row>
    <row r="172" spans="1:11" ht="15" x14ac:dyDescent="0.25">
      <c r="A172" s="28"/>
      <c r="B172" s="38"/>
      <c r="C172" s="812"/>
      <c r="D172" s="694"/>
      <c r="E172" s="686"/>
      <c r="F172" s="686"/>
      <c r="G172" s="686"/>
      <c r="H172" s="687"/>
      <c r="I172" s="688"/>
      <c r="J172" s="689"/>
    </row>
    <row r="173" spans="1:11" ht="28.5" x14ac:dyDescent="0.2">
      <c r="A173" s="319" t="str">
        <f>IF(D173&gt;0,IF(INDEX(A159:A172,MATCH(REPT("z",255),A159:A172))="H","J",IF(INDEX(A159:A172,MATCH(REPT("z",255),A159:A172))="N","P",CHAR(CODE(INDEX(A159:A172,MATCH(REPT("z",255),A159:A172)))+1))),)</f>
        <v>K</v>
      </c>
      <c r="B173" s="38" t="s">
        <v>3868</v>
      </c>
      <c r="C173" s="812">
        <v>51</v>
      </c>
      <c r="D173" s="694" t="s">
        <v>199</v>
      </c>
      <c r="E173" s="667">
        <v>332.54704399999991</v>
      </c>
      <c r="F173" s="667">
        <v>6.7161902999999992</v>
      </c>
      <c r="G173" s="667">
        <v>224.12050779999998</v>
      </c>
      <c r="H173" s="667">
        <v>0</v>
      </c>
      <c r="I173" s="668">
        <f>SUM(E173:H173)</f>
        <v>563.38</v>
      </c>
      <c r="J173" s="669">
        <f>I173*C173</f>
        <v>28732.38</v>
      </c>
      <c r="K173" s="670"/>
    </row>
    <row r="174" spans="1:11" ht="15" x14ac:dyDescent="0.25">
      <c r="A174" s="319"/>
      <c r="B174" s="38"/>
      <c r="C174" s="812"/>
      <c r="D174" s="694"/>
      <c r="E174" s="686"/>
      <c r="F174" s="686"/>
      <c r="G174" s="686"/>
      <c r="H174" s="687"/>
      <c r="I174" s="688"/>
      <c r="J174" s="689"/>
    </row>
    <row r="175" spans="1:11" ht="15" x14ac:dyDescent="0.25">
      <c r="A175" s="319"/>
      <c r="B175" s="38"/>
      <c r="C175" s="812"/>
      <c r="D175" s="694"/>
      <c r="E175" s="686"/>
      <c r="F175" s="686"/>
      <c r="G175" s="686"/>
      <c r="H175" s="687"/>
      <c r="I175" s="688"/>
      <c r="J175" s="689"/>
    </row>
    <row r="176" spans="1:11" ht="4.5" customHeight="1" x14ac:dyDescent="0.25">
      <c r="A176" s="319"/>
      <c r="B176" s="38"/>
      <c r="C176" s="812"/>
      <c r="D176" s="694"/>
      <c r="E176" s="686"/>
      <c r="F176" s="686"/>
      <c r="G176" s="686"/>
      <c r="H176" s="687"/>
      <c r="I176" s="688"/>
      <c r="J176" s="689"/>
    </row>
    <row r="177" spans="1:11" ht="14.25" customHeight="1" x14ac:dyDescent="0.25">
      <c r="A177" s="28"/>
      <c r="B177" s="38"/>
      <c r="C177" s="812"/>
      <c r="D177" s="694"/>
      <c r="E177" s="686"/>
      <c r="F177" s="686"/>
      <c r="G177" s="686"/>
      <c r="H177" s="687"/>
      <c r="I177" s="688"/>
      <c r="J177" s="689"/>
    </row>
    <row r="178" spans="1:11" ht="15.75" thickBot="1" x14ac:dyDescent="0.3">
      <c r="A178" s="40"/>
      <c r="B178" s="350" t="s">
        <v>111</v>
      </c>
      <c r="C178" s="817"/>
      <c r="D178" s="695"/>
      <c r="E178" s="698"/>
      <c r="F178" s="698"/>
      <c r="G178" s="698"/>
      <c r="H178" s="697"/>
      <c r="I178" s="699"/>
      <c r="J178" s="699">
        <f>SUM(J146:J177)</f>
        <v>278549.49</v>
      </c>
      <c r="K178" s="746">
        <v>5</v>
      </c>
    </row>
    <row r="179" spans="1:11" ht="15.75" thickTop="1" x14ac:dyDescent="0.25">
      <c r="A179" s="28"/>
      <c r="B179" s="38"/>
      <c r="C179" s="812"/>
      <c r="D179" s="694"/>
      <c r="E179" s="686"/>
      <c r="F179" s="686"/>
      <c r="G179" s="686"/>
      <c r="H179" s="687"/>
      <c r="I179" s="688"/>
      <c r="J179" s="689"/>
    </row>
    <row r="180" spans="1:11" ht="30" x14ac:dyDescent="0.25">
      <c r="A180" s="28"/>
      <c r="B180" s="46" t="s">
        <v>3018</v>
      </c>
      <c r="C180" s="812"/>
      <c r="D180" s="694"/>
      <c r="E180" s="686"/>
      <c r="F180" s="686"/>
      <c r="G180" s="686"/>
      <c r="H180" s="687"/>
      <c r="I180" s="688"/>
      <c r="J180" s="689"/>
    </row>
    <row r="181" spans="1:11" ht="15" x14ac:dyDescent="0.25">
      <c r="A181" s="28"/>
      <c r="B181" s="38"/>
      <c r="C181" s="812"/>
      <c r="D181" s="694"/>
      <c r="E181" s="686"/>
      <c r="F181" s="686"/>
      <c r="G181" s="686"/>
      <c r="H181" s="687"/>
      <c r="I181" s="688"/>
      <c r="J181" s="689"/>
    </row>
    <row r="182" spans="1:11" ht="28.5" x14ac:dyDescent="0.25">
      <c r="A182" s="28"/>
      <c r="B182" s="34" t="s">
        <v>3865</v>
      </c>
      <c r="C182" s="812"/>
      <c r="D182" s="694"/>
      <c r="E182" s="686"/>
      <c r="F182" s="686"/>
      <c r="G182" s="686"/>
      <c r="H182" s="687"/>
      <c r="I182" s="688"/>
      <c r="J182" s="689"/>
    </row>
    <row r="183" spans="1:11" ht="15" x14ac:dyDescent="0.25">
      <c r="A183" s="28"/>
      <c r="B183" s="38"/>
      <c r="C183" s="812"/>
      <c r="D183" s="694"/>
      <c r="E183" s="686"/>
      <c r="F183" s="686"/>
      <c r="G183" s="686"/>
      <c r="H183" s="687"/>
      <c r="I183" s="688"/>
      <c r="J183" s="689"/>
    </row>
    <row r="184" spans="1:11" ht="15" x14ac:dyDescent="0.25">
      <c r="A184" s="28"/>
      <c r="B184" s="34" t="s">
        <v>3027</v>
      </c>
      <c r="C184" s="812"/>
      <c r="D184" s="694"/>
      <c r="E184" s="686"/>
      <c r="F184" s="686"/>
      <c r="G184" s="686"/>
      <c r="H184" s="687"/>
      <c r="I184" s="688"/>
      <c r="J184" s="689"/>
    </row>
    <row r="185" spans="1:11" ht="15" x14ac:dyDescent="0.25">
      <c r="A185" s="28"/>
      <c r="B185" s="38"/>
      <c r="C185" s="812"/>
      <c r="D185" s="694"/>
      <c r="E185" s="686"/>
      <c r="F185" s="686"/>
      <c r="G185" s="686"/>
      <c r="H185" s="687"/>
      <c r="I185" s="688"/>
      <c r="J185" s="689"/>
    </row>
    <row r="186" spans="1:11" ht="14.25" x14ac:dyDescent="0.2">
      <c r="A186" s="319" t="s">
        <v>77</v>
      </c>
      <c r="B186" s="38" t="s">
        <v>3020</v>
      </c>
      <c r="C186" s="812">
        <v>45</v>
      </c>
      <c r="D186" s="694" t="s">
        <v>199</v>
      </c>
      <c r="E186" s="667">
        <v>271.57258599999994</v>
      </c>
      <c r="F186" s="667">
        <v>6.7161902999999992</v>
      </c>
      <c r="G186" s="667">
        <v>158.6460898</v>
      </c>
      <c r="H186" s="667">
        <v>0</v>
      </c>
      <c r="I186" s="668">
        <f>SUM(E186:H186)</f>
        <v>436.93</v>
      </c>
      <c r="J186" s="669">
        <f>I186*C186</f>
        <v>19661.849999999999</v>
      </c>
      <c r="K186" s="670"/>
    </row>
    <row r="187" spans="1:11" ht="15" x14ac:dyDescent="0.25">
      <c r="A187" s="28"/>
      <c r="B187" s="38"/>
      <c r="C187" s="812"/>
      <c r="D187" s="694"/>
      <c r="E187" s="686"/>
      <c r="F187" s="686"/>
      <c r="G187" s="686"/>
      <c r="H187" s="687"/>
      <c r="I187" s="688"/>
      <c r="J187" s="689"/>
    </row>
    <row r="188" spans="1:11" ht="14.25" x14ac:dyDescent="0.2">
      <c r="A188" s="319" t="str">
        <f>IF(D188&gt;0,IF(INDEX(A171:A187,MATCH(REPT("z",255),A171:A187))="H","J",IF(INDEX(A171:A187,MATCH(REPT("z",255),A171:A187))="N","P",CHAR(CODE(INDEX(A171:A187,MATCH(REPT("z",255),A171:A187)))+1))),)</f>
        <v>B</v>
      </c>
      <c r="B188" s="38" t="s">
        <v>3028</v>
      </c>
      <c r="C188" s="812">
        <v>81</v>
      </c>
      <c r="D188" s="694" t="s">
        <v>199</v>
      </c>
      <c r="E188" s="667">
        <v>219.05805279999998</v>
      </c>
      <c r="F188" s="667">
        <v>6.7161902999999992</v>
      </c>
      <c r="G188" s="667">
        <v>93.171671799999984</v>
      </c>
      <c r="H188" s="667">
        <v>0</v>
      </c>
      <c r="I188" s="668">
        <f>SUM(E188:H188)</f>
        <v>318.95</v>
      </c>
      <c r="J188" s="669">
        <f>I188*C188</f>
        <v>25834.95</v>
      </c>
      <c r="K188" s="670"/>
    </row>
    <row r="189" spans="1:11" ht="15" x14ac:dyDescent="0.25">
      <c r="A189" s="28"/>
      <c r="B189" s="38"/>
      <c r="C189" s="812"/>
      <c r="D189" s="694"/>
      <c r="E189" s="686"/>
      <c r="F189" s="686"/>
      <c r="G189" s="686"/>
      <c r="H189" s="687"/>
      <c r="I189" s="688"/>
      <c r="J189" s="689"/>
    </row>
    <row r="190" spans="1:11" ht="28.5" x14ac:dyDescent="0.2">
      <c r="A190" s="319" t="str">
        <f>IF(D190&gt;0,IF(INDEX(A173:A189,MATCH(REPT("z",255),A173:A189))="H","J",IF(INDEX(A173:A189,MATCH(REPT("z",255),A173:A189))="N","P",CHAR(CODE(INDEX(A173:A189,MATCH(REPT("z",255),A173:A189)))+1))),)</f>
        <v>C</v>
      </c>
      <c r="B190" s="38" t="s">
        <v>3866</v>
      </c>
      <c r="C190" s="812">
        <v>181</v>
      </c>
      <c r="D190" s="694" t="s">
        <v>199</v>
      </c>
      <c r="E190" s="667">
        <v>271.57258599999994</v>
      </c>
      <c r="F190" s="667">
        <v>6.7161902999999992</v>
      </c>
      <c r="G190" s="667">
        <v>158.6460898</v>
      </c>
      <c r="H190" s="667">
        <v>0</v>
      </c>
      <c r="I190" s="668">
        <f>SUM(E190:H190)</f>
        <v>436.93</v>
      </c>
      <c r="J190" s="669">
        <f>I190*C190</f>
        <v>79084.33</v>
      </c>
      <c r="K190" s="670"/>
    </row>
    <row r="191" spans="1:11" ht="15" x14ac:dyDescent="0.25">
      <c r="A191" s="28"/>
      <c r="B191" s="38"/>
      <c r="C191" s="812"/>
      <c r="D191" s="694"/>
      <c r="E191" s="686"/>
      <c r="F191" s="686"/>
      <c r="G191" s="686"/>
      <c r="H191" s="687"/>
      <c r="I191" s="688"/>
      <c r="J191" s="689"/>
    </row>
    <row r="192" spans="1:11" ht="14.25" x14ac:dyDescent="0.2">
      <c r="A192" s="319" t="str">
        <f>IF(D192&gt;0,IF(INDEX(A178:A191,MATCH(REPT("z",255),A178:A191))="H","J",IF(INDEX(A178:A191,MATCH(REPT("z",255),A178:A191))="N","P",CHAR(CODE(INDEX(A178:A191,MATCH(REPT("z",255),A178:A191)))+1))),)</f>
        <v>D</v>
      </c>
      <c r="B192" s="38" t="s">
        <v>3029</v>
      </c>
      <c r="C192" s="812">
        <v>12</v>
      </c>
      <c r="D192" s="694" t="s">
        <v>199</v>
      </c>
      <c r="E192" s="667">
        <v>219.05805279999998</v>
      </c>
      <c r="F192" s="667">
        <v>6.7161902999999992</v>
      </c>
      <c r="G192" s="667">
        <v>93.171671799999984</v>
      </c>
      <c r="H192" s="667">
        <v>0</v>
      </c>
      <c r="I192" s="668">
        <f>SUM(E192:H192)</f>
        <v>318.95</v>
      </c>
      <c r="J192" s="669">
        <f>I192*C192</f>
        <v>3827.4</v>
      </c>
      <c r="K192" s="670"/>
    </row>
    <row r="193" spans="1:11" ht="15" x14ac:dyDescent="0.25">
      <c r="A193" s="28"/>
      <c r="B193" s="38"/>
      <c r="C193" s="812"/>
      <c r="D193" s="694"/>
      <c r="E193" s="686"/>
      <c r="F193" s="686"/>
      <c r="G193" s="686"/>
      <c r="H193" s="687"/>
      <c r="I193" s="688"/>
      <c r="J193" s="689"/>
    </row>
    <row r="194" spans="1:11" ht="15" x14ac:dyDescent="0.25">
      <c r="A194" s="28"/>
      <c r="B194" s="34" t="s">
        <v>3030</v>
      </c>
      <c r="C194" s="812"/>
      <c r="D194" s="694"/>
      <c r="E194" s="686"/>
      <c r="F194" s="686"/>
      <c r="G194" s="686"/>
      <c r="H194" s="687"/>
      <c r="I194" s="688"/>
      <c r="J194" s="689"/>
    </row>
    <row r="195" spans="1:11" ht="15" x14ac:dyDescent="0.25">
      <c r="A195" s="28"/>
      <c r="B195" s="38"/>
      <c r="C195" s="812"/>
      <c r="D195" s="694"/>
      <c r="E195" s="686"/>
      <c r="F195" s="686"/>
      <c r="G195" s="686"/>
      <c r="H195" s="687"/>
      <c r="I195" s="688"/>
      <c r="J195" s="689"/>
    </row>
    <row r="196" spans="1:11" ht="14.25" x14ac:dyDescent="0.2">
      <c r="A196" s="319" t="str">
        <f>IF(D196&gt;0,IF(INDEX(A182:A195,MATCH(REPT("z",255),A182:A195))="H","J",IF(INDEX(A182:A195,MATCH(REPT("z",255),A182:A195))="N","P",CHAR(CODE(INDEX(A182:A195,MATCH(REPT("z",255),A182:A195)))+1))),)</f>
        <v>E</v>
      </c>
      <c r="B196" s="38" t="s">
        <v>3031</v>
      </c>
      <c r="C196" s="812">
        <v>470</v>
      </c>
      <c r="D196" s="694" t="s">
        <v>199</v>
      </c>
      <c r="E196" s="667">
        <v>149.17367399999998</v>
      </c>
      <c r="F196" s="667">
        <v>6.7161902999999992</v>
      </c>
      <c r="G196" s="667">
        <v>66.734406800000002</v>
      </c>
      <c r="H196" s="667">
        <v>0</v>
      </c>
      <c r="I196" s="668">
        <f>SUM(E196:H196)</f>
        <v>222.62</v>
      </c>
      <c r="J196" s="669">
        <f>I196*C196</f>
        <v>104631.4</v>
      </c>
      <c r="K196" s="670"/>
    </row>
    <row r="197" spans="1:11" ht="15" x14ac:dyDescent="0.25">
      <c r="A197" s="28"/>
      <c r="B197" s="38"/>
      <c r="C197" s="812"/>
      <c r="D197" s="694"/>
      <c r="E197" s="686"/>
      <c r="F197" s="686"/>
      <c r="G197" s="686"/>
      <c r="H197" s="687"/>
      <c r="I197" s="688"/>
      <c r="J197" s="689"/>
    </row>
    <row r="198" spans="1:11" ht="14.25" x14ac:dyDescent="0.2">
      <c r="A198" s="319" t="str">
        <f>IF(D198&gt;0,IF(INDEX(A184:A197,MATCH(REPT("z",255),A184:A197))="H","J",IF(INDEX(A184:A197,MATCH(REPT("z",255),A184:A197))="N","P",CHAR(CODE(INDEX(A184:A197,MATCH(REPT("z",255),A184:A197)))+1))),)</f>
        <v>F</v>
      </c>
      <c r="B198" s="38" t="s">
        <v>3020</v>
      </c>
      <c r="C198" s="812">
        <v>395</v>
      </c>
      <c r="D198" s="694" t="s">
        <v>199</v>
      </c>
      <c r="E198" s="667">
        <v>187.97457909999997</v>
      </c>
      <c r="F198" s="667">
        <v>8.6849227999999989</v>
      </c>
      <c r="G198" s="667">
        <v>113.32024269999999</v>
      </c>
      <c r="H198" s="667">
        <v>0</v>
      </c>
      <c r="I198" s="668">
        <f>SUM(E198:H198)</f>
        <v>309.98</v>
      </c>
      <c r="J198" s="669">
        <f>I198*C198</f>
        <v>122442.1</v>
      </c>
      <c r="K198" s="670"/>
    </row>
    <row r="199" spans="1:11" ht="15" x14ac:dyDescent="0.25">
      <c r="A199" s="28"/>
      <c r="B199" s="38"/>
      <c r="C199" s="812"/>
      <c r="D199" s="694"/>
      <c r="E199" s="686"/>
      <c r="F199" s="686"/>
      <c r="G199" s="686"/>
      <c r="H199" s="687"/>
      <c r="I199" s="688"/>
      <c r="J199" s="689"/>
    </row>
    <row r="200" spans="1:11" ht="15" x14ac:dyDescent="0.25">
      <c r="A200" s="28"/>
      <c r="B200" s="34" t="s">
        <v>3032</v>
      </c>
      <c r="C200" s="812"/>
      <c r="D200" s="694"/>
      <c r="E200" s="686"/>
      <c r="F200" s="686"/>
      <c r="G200" s="686"/>
      <c r="H200" s="687"/>
      <c r="I200" s="688"/>
      <c r="J200" s="689"/>
    </row>
    <row r="201" spans="1:11" ht="15" x14ac:dyDescent="0.25">
      <c r="A201" s="28"/>
      <c r="B201" s="38"/>
      <c r="C201" s="812"/>
      <c r="D201" s="694"/>
      <c r="E201" s="686"/>
      <c r="F201" s="686"/>
      <c r="G201" s="686"/>
      <c r="H201" s="687"/>
      <c r="I201" s="688"/>
      <c r="J201" s="689"/>
    </row>
    <row r="202" spans="1:11" ht="14.25" x14ac:dyDescent="0.2">
      <c r="A202" s="319" t="str">
        <f>IF(D202&gt;0,IF(INDEX(A188:A201,MATCH(REPT("z",255),A188:A201))="H","J",IF(INDEX(A188:A201,MATCH(REPT("z",255),A188:A201))="N","P",CHAR(CODE(INDEX(A188:A201,MATCH(REPT("z",255),A188:A201)))+1))),)</f>
        <v>G</v>
      </c>
      <c r="B202" s="38" t="s">
        <v>3031</v>
      </c>
      <c r="C202" s="812">
        <v>20</v>
      </c>
      <c r="D202" s="694" t="s">
        <v>199</v>
      </c>
      <c r="E202" s="667">
        <v>149.17367399999998</v>
      </c>
      <c r="F202" s="667">
        <v>6.7161902999999992</v>
      </c>
      <c r="G202" s="667">
        <v>66.734406800000002</v>
      </c>
      <c r="H202" s="667">
        <v>0</v>
      </c>
      <c r="I202" s="668">
        <f>SUM(E202:H202)</f>
        <v>222.62</v>
      </c>
      <c r="J202" s="669">
        <f>I202*C202</f>
        <v>4452.3999999999996</v>
      </c>
      <c r="K202" s="670"/>
    </row>
    <row r="203" spans="1:11" ht="15" x14ac:dyDescent="0.25">
      <c r="A203" s="319"/>
      <c r="B203" s="38"/>
      <c r="C203" s="812"/>
      <c r="D203" s="694"/>
      <c r="E203" s="686"/>
      <c r="F203" s="686"/>
      <c r="G203" s="686"/>
      <c r="H203" s="687"/>
      <c r="I203" s="688"/>
      <c r="J203" s="689"/>
    </row>
    <row r="204" spans="1:11" ht="15" x14ac:dyDescent="0.25">
      <c r="A204" s="319"/>
      <c r="B204" s="38"/>
      <c r="C204" s="812"/>
      <c r="D204" s="694"/>
      <c r="E204" s="686"/>
      <c r="F204" s="686"/>
      <c r="G204" s="686"/>
      <c r="H204" s="687"/>
      <c r="I204" s="688"/>
      <c r="J204" s="689"/>
    </row>
    <row r="205" spans="1:11" ht="15" x14ac:dyDescent="0.25">
      <c r="A205" s="319"/>
      <c r="B205" s="38"/>
      <c r="C205" s="812"/>
      <c r="D205" s="694"/>
      <c r="E205" s="686"/>
      <c r="F205" s="686"/>
      <c r="G205" s="686"/>
      <c r="H205" s="687"/>
      <c r="I205" s="688"/>
      <c r="J205" s="689"/>
    </row>
    <row r="206" spans="1:11" ht="15" x14ac:dyDescent="0.25">
      <c r="A206" s="319"/>
      <c r="B206" s="38"/>
      <c r="C206" s="812"/>
      <c r="D206" s="694"/>
      <c r="E206" s="686"/>
      <c r="F206" s="686"/>
      <c r="G206" s="686"/>
      <c r="H206" s="687"/>
      <c r="I206" s="688"/>
      <c r="J206" s="689"/>
    </row>
    <row r="207" spans="1:11" ht="15" x14ac:dyDescent="0.25">
      <c r="A207" s="319"/>
      <c r="B207" s="38"/>
      <c r="C207" s="812"/>
      <c r="D207" s="694"/>
      <c r="E207" s="686"/>
      <c r="F207" s="686"/>
      <c r="G207" s="686"/>
      <c r="H207" s="687"/>
      <c r="I207" s="688"/>
      <c r="J207" s="689"/>
    </row>
    <row r="208" spans="1:11" ht="6" customHeight="1" x14ac:dyDescent="0.25">
      <c r="A208" s="319"/>
      <c r="B208" s="38"/>
      <c r="C208" s="812"/>
      <c r="D208" s="694"/>
      <c r="E208" s="686"/>
      <c r="F208" s="686"/>
      <c r="G208" s="686"/>
      <c r="H208" s="687"/>
      <c r="I208" s="688"/>
      <c r="J208" s="689"/>
    </row>
    <row r="209" spans="1:11" ht="15" x14ac:dyDescent="0.25">
      <c r="A209" s="319"/>
      <c r="B209" s="38"/>
      <c r="C209" s="812"/>
      <c r="D209" s="694"/>
      <c r="E209" s="686"/>
      <c r="F209" s="686"/>
      <c r="G209" s="686"/>
      <c r="H209" s="687"/>
      <c r="I209" s="688"/>
      <c r="J209" s="689"/>
    </row>
    <row r="210" spans="1:11" ht="15" x14ac:dyDescent="0.25">
      <c r="A210" s="319"/>
      <c r="B210" s="353"/>
      <c r="C210" s="812"/>
      <c r="D210" s="694"/>
      <c r="E210" s="686"/>
      <c r="F210" s="686"/>
      <c r="G210" s="686"/>
      <c r="H210" s="687"/>
      <c r="I210" s="688"/>
      <c r="J210" s="689"/>
    </row>
    <row r="211" spans="1:11" ht="24.75" customHeight="1" x14ac:dyDescent="0.25">
      <c r="A211" s="28"/>
      <c r="B211" s="38"/>
      <c r="C211" s="812"/>
      <c r="D211" s="694"/>
      <c r="E211" s="686"/>
      <c r="F211" s="686"/>
      <c r="G211" s="686"/>
      <c r="H211" s="687"/>
      <c r="I211" s="688"/>
      <c r="J211" s="689"/>
    </row>
    <row r="212" spans="1:11" ht="15.75" thickBot="1" x14ac:dyDescent="0.3">
      <c r="A212" s="40"/>
      <c r="B212" s="350" t="s">
        <v>111</v>
      </c>
      <c r="C212" s="817"/>
      <c r="D212" s="695"/>
      <c r="E212" s="698"/>
      <c r="F212" s="698"/>
      <c r="G212" s="698"/>
      <c r="H212" s="697"/>
      <c r="I212" s="699"/>
      <c r="J212" s="699">
        <f>SUM(J180:J211)</f>
        <v>359934.43</v>
      </c>
      <c r="K212" s="746">
        <v>6</v>
      </c>
    </row>
    <row r="213" spans="1:11" ht="15.75" thickTop="1" x14ac:dyDescent="0.25">
      <c r="A213" s="44"/>
      <c r="B213" s="51"/>
      <c r="C213" s="816"/>
      <c r="D213" s="705"/>
      <c r="E213" s="686"/>
      <c r="F213" s="686"/>
      <c r="G213" s="686"/>
      <c r="H213" s="687"/>
      <c r="I213" s="688"/>
      <c r="J213" s="712"/>
    </row>
    <row r="214" spans="1:11" ht="15" x14ac:dyDescent="0.25">
      <c r="A214" s="28"/>
      <c r="B214" s="190" t="s">
        <v>3033</v>
      </c>
      <c r="C214" s="812"/>
      <c r="D214" s="694"/>
      <c r="E214" s="686"/>
      <c r="F214" s="686"/>
      <c r="G214" s="686"/>
      <c r="H214" s="687"/>
      <c r="I214" s="688"/>
      <c r="J214" s="689"/>
    </row>
    <row r="215" spans="1:11" ht="15" x14ac:dyDescent="0.25">
      <c r="A215" s="28"/>
      <c r="B215" s="38" t="s">
        <v>3004</v>
      </c>
      <c r="C215" s="812"/>
      <c r="D215" s="694"/>
      <c r="E215" s="686"/>
      <c r="F215" s="686"/>
      <c r="G215" s="686"/>
      <c r="H215" s="687"/>
      <c r="I215" s="688"/>
      <c r="J215" s="689"/>
    </row>
    <row r="216" spans="1:11" ht="28.5" x14ac:dyDescent="0.25">
      <c r="A216" s="28"/>
      <c r="B216" s="34" t="s">
        <v>3869</v>
      </c>
      <c r="C216" s="812"/>
      <c r="D216" s="694"/>
      <c r="E216" s="686"/>
      <c r="F216" s="686"/>
      <c r="G216" s="686"/>
      <c r="H216" s="687"/>
      <c r="I216" s="688"/>
      <c r="J216" s="689"/>
    </row>
    <row r="217" spans="1:11" ht="15" x14ac:dyDescent="0.25">
      <c r="A217" s="28"/>
      <c r="B217" s="34"/>
      <c r="C217" s="812"/>
      <c r="D217" s="694"/>
      <c r="E217" s="686"/>
      <c r="F217" s="686"/>
      <c r="G217" s="686"/>
      <c r="H217" s="687"/>
      <c r="I217" s="688"/>
      <c r="J217" s="689"/>
    </row>
    <row r="218" spans="1:11" ht="15" x14ac:dyDescent="0.25">
      <c r="A218" s="28"/>
      <c r="B218" s="34" t="s">
        <v>3034</v>
      </c>
      <c r="C218" s="812"/>
      <c r="D218" s="694"/>
      <c r="E218" s="686"/>
      <c r="F218" s="686"/>
      <c r="G218" s="686"/>
      <c r="H218" s="687"/>
      <c r="I218" s="688"/>
      <c r="J218" s="689"/>
    </row>
    <row r="219" spans="1:11" ht="15" x14ac:dyDescent="0.25">
      <c r="A219" s="28"/>
      <c r="B219" s="34"/>
      <c r="C219" s="812"/>
      <c r="D219" s="694"/>
      <c r="E219" s="686"/>
      <c r="F219" s="686"/>
      <c r="G219" s="686"/>
      <c r="H219" s="687"/>
      <c r="I219" s="688"/>
      <c r="J219" s="689"/>
    </row>
    <row r="220" spans="1:11" ht="14.25" x14ac:dyDescent="0.2">
      <c r="A220" s="319" t="s">
        <v>77</v>
      </c>
      <c r="B220" s="38" t="s">
        <v>3035</v>
      </c>
      <c r="C220" s="812">
        <v>2</v>
      </c>
      <c r="D220" s="694" t="s">
        <v>199</v>
      </c>
      <c r="E220" s="667">
        <v>300662.13867389999</v>
      </c>
      <c r="F220" s="667">
        <v>21.656057499999999</v>
      </c>
      <c r="G220" s="667">
        <v>2434.7258578000001</v>
      </c>
      <c r="H220" s="667">
        <v>0</v>
      </c>
      <c r="I220" s="668">
        <f>SUM(E220:H220)</f>
        <v>303118.52</v>
      </c>
      <c r="J220" s="669">
        <f>I220*C220</f>
        <v>606237.04</v>
      </c>
      <c r="K220" s="670"/>
    </row>
    <row r="221" spans="1:11" ht="15" x14ac:dyDescent="0.25">
      <c r="A221" s="28"/>
      <c r="B221" s="34"/>
      <c r="C221" s="812"/>
      <c r="D221" s="694"/>
      <c r="E221" s="686"/>
      <c r="F221" s="686"/>
      <c r="G221" s="686"/>
      <c r="H221" s="687"/>
      <c r="I221" s="688"/>
      <c r="J221" s="689"/>
    </row>
    <row r="222" spans="1:11" ht="14.25" x14ac:dyDescent="0.2">
      <c r="A222" s="319" t="str">
        <f>IF(D222&gt;0,IF(INDEX(A208:A221,MATCH(REPT("z",255),A208:A221))="H","J",IF(INDEX(A208:A221,MATCH(REPT("z",255),A208:A221))="N","P",CHAR(CODE(INDEX(A208:A221,MATCH(REPT("z",255),A208:A221)))+1))),)</f>
        <v>B</v>
      </c>
      <c r="B222" s="38" t="s">
        <v>3036</v>
      </c>
      <c r="C222" s="812">
        <v>122</v>
      </c>
      <c r="D222" s="694" t="s">
        <v>199</v>
      </c>
      <c r="E222" s="667">
        <v>40954.687205099995</v>
      </c>
      <c r="F222" s="667">
        <v>5.9061974999999993</v>
      </c>
      <c r="G222" s="667">
        <v>404.63640319999996</v>
      </c>
      <c r="H222" s="667">
        <v>0</v>
      </c>
      <c r="I222" s="668">
        <f>SUM(E222:H222)</f>
        <v>41365.230000000003</v>
      </c>
      <c r="J222" s="669">
        <f>I222*C222</f>
        <v>5046558.0599999996</v>
      </c>
      <c r="K222" s="670"/>
    </row>
    <row r="223" spans="1:11" ht="15" x14ac:dyDescent="0.25">
      <c r="A223" s="28"/>
      <c r="B223" s="38"/>
      <c r="C223" s="812"/>
      <c r="D223" s="694"/>
      <c r="E223" s="686"/>
      <c r="F223" s="686"/>
      <c r="G223" s="686"/>
      <c r="H223" s="687"/>
      <c r="I223" s="688"/>
      <c r="J223" s="689"/>
    </row>
    <row r="224" spans="1:11" ht="14.25" x14ac:dyDescent="0.2">
      <c r="A224" s="319" t="str">
        <f>IF(D224&gt;0,IF(INDEX(A208:A223,MATCH(REPT("z",255),A208:A223))="H","J",IF(INDEX(A208:A223,MATCH(REPT("z",255),A208:A223))="N","P",CHAR(CODE(INDEX(A208:A223,MATCH(REPT("z",255),A208:A223)))+1))),)</f>
        <v>C</v>
      </c>
      <c r="B224" s="352" t="s">
        <v>3037</v>
      </c>
      <c r="C224" s="812">
        <v>44</v>
      </c>
      <c r="D224" s="694" t="s">
        <v>199</v>
      </c>
      <c r="E224" s="667">
        <v>1177.0882869</v>
      </c>
      <c r="F224" s="667">
        <v>0</v>
      </c>
      <c r="G224" s="667">
        <v>105.861559</v>
      </c>
      <c r="H224" s="667">
        <v>0</v>
      </c>
      <c r="I224" s="668">
        <f>SUM(E224:H224)</f>
        <v>1282.95</v>
      </c>
      <c r="J224" s="669">
        <f>I224*C224</f>
        <v>56449.8</v>
      </c>
      <c r="K224" s="670"/>
    </row>
    <row r="225" spans="1:11" ht="15" x14ac:dyDescent="0.25">
      <c r="A225" s="28"/>
      <c r="B225" s="38"/>
      <c r="C225" s="812"/>
      <c r="D225" s="694"/>
      <c r="E225" s="686"/>
      <c r="F225" s="686"/>
      <c r="G225" s="686"/>
      <c r="H225" s="687"/>
      <c r="I225" s="688"/>
      <c r="J225" s="689"/>
    </row>
    <row r="226" spans="1:11" ht="14.25" x14ac:dyDescent="0.2">
      <c r="A226" s="319" t="str">
        <f>IF(D226&gt;0,IF(INDEX(A209:A225,MATCH(REPT("z",255),A209:A225))="H","J",IF(INDEX(A209:A225,MATCH(REPT("z",255),A209:A225))="N","P",CHAR(CODE(INDEX(A209:A225,MATCH(REPT("z",255),A209:A225)))+1))),)</f>
        <v>D</v>
      </c>
      <c r="B226" s="352" t="s">
        <v>3038</v>
      </c>
      <c r="C226" s="812">
        <v>88</v>
      </c>
      <c r="D226" s="694" t="s">
        <v>199</v>
      </c>
      <c r="E226" s="667">
        <v>1428.6923003999998</v>
      </c>
      <c r="F226" s="667">
        <v>0</v>
      </c>
      <c r="G226" s="667">
        <v>131.05008509999999</v>
      </c>
      <c r="H226" s="667">
        <v>0</v>
      </c>
      <c r="I226" s="668">
        <f>SUM(E226:H226)</f>
        <v>1559.74</v>
      </c>
      <c r="J226" s="669">
        <f>I226*C226</f>
        <v>137257.12</v>
      </c>
      <c r="K226" s="670"/>
    </row>
    <row r="227" spans="1:11" ht="15" x14ac:dyDescent="0.25">
      <c r="A227" s="28"/>
      <c r="B227" s="38"/>
      <c r="C227" s="812"/>
      <c r="D227" s="694"/>
      <c r="E227" s="686"/>
      <c r="F227" s="686"/>
      <c r="G227" s="686"/>
      <c r="H227" s="687"/>
      <c r="I227" s="688"/>
      <c r="J227" s="689"/>
    </row>
    <row r="228" spans="1:11" ht="14.25" x14ac:dyDescent="0.2">
      <c r="A228" s="319" t="str">
        <f>IF(D228&gt;0,IF(INDEX(A211:A227,MATCH(REPT("z",255),A211:A227))="H","J",IF(INDEX(A211:A227,MATCH(REPT("z",255),A211:A227))="N","P",CHAR(CODE(INDEX(A211:A227,MATCH(REPT("z",255),A211:A227)))+1))),)</f>
        <v>E</v>
      </c>
      <c r="B228" s="352" t="s">
        <v>3039</v>
      </c>
      <c r="C228" s="812">
        <v>2</v>
      </c>
      <c r="D228" s="694" t="s">
        <v>199</v>
      </c>
      <c r="E228" s="667">
        <v>17144.330104600002</v>
      </c>
      <c r="F228" s="667">
        <v>0</v>
      </c>
      <c r="G228" s="667">
        <v>1572.5785214</v>
      </c>
      <c r="H228" s="667">
        <v>0</v>
      </c>
      <c r="I228" s="668">
        <f>SUM(E228:H228)</f>
        <v>18716.91</v>
      </c>
      <c r="J228" s="669">
        <f>I228*C228</f>
        <v>37433.82</v>
      </c>
      <c r="K228" s="670"/>
    </row>
    <row r="229" spans="1:11" ht="15" x14ac:dyDescent="0.25">
      <c r="A229" s="28"/>
      <c r="B229" s="38"/>
      <c r="C229" s="812"/>
      <c r="D229" s="694"/>
      <c r="E229" s="686"/>
      <c r="F229" s="686"/>
      <c r="G229" s="686"/>
      <c r="H229" s="687"/>
      <c r="I229" s="688"/>
      <c r="J229" s="689"/>
    </row>
    <row r="230" spans="1:11" ht="14.25" x14ac:dyDescent="0.2">
      <c r="A230" s="319" t="str">
        <f>IF(D230&gt;0,IF(INDEX(A212:A229,MATCH(REPT("z",255),A212:A229))="H","J",IF(INDEX(A212:A229,MATCH(REPT("z",255),A212:A229))="N","P",CHAR(CODE(INDEX(A212:A229,MATCH(REPT("z",255),A212:A229)))+1))),)</f>
        <v>F</v>
      </c>
      <c r="B230" s="352" t="s">
        <v>3040</v>
      </c>
      <c r="C230" s="812">
        <v>122</v>
      </c>
      <c r="D230" s="694" t="s">
        <v>199</v>
      </c>
      <c r="E230" s="667">
        <v>397.0989702</v>
      </c>
      <c r="F230" s="667">
        <v>0</v>
      </c>
      <c r="G230" s="667">
        <v>131.05008509999999</v>
      </c>
      <c r="H230" s="667">
        <v>0</v>
      </c>
      <c r="I230" s="668">
        <f>SUM(E230:H230)</f>
        <v>528.15</v>
      </c>
      <c r="J230" s="669">
        <f>I230*C230</f>
        <v>64434.3</v>
      </c>
      <c r="K230" s="670"/>
    </row>
    <row r="231" spans="1:11" ht="15" x14ac:dyDescent="0.25">
      <c r="A231" s="28"/>
      <c r="B231" s="38"/>
      <c r="C231" s="812"/>
      <c r="D231" s="694"/>
      <c r="E231" s="686"/>
      <c r="F231" s="686"/>
      <c r="G231" s="686"/>
      <c r="H231" s="687"/>
      <c r="I231" s="688"/>
      <c r="J231" s="689"/>
    </row>
    <row r="232" spans="1:11" ht="14.25" x14ac:dyDescent="0.2">
      <c r="A232" s="319" t="str">
        <f>IF(D232&gt;0,IF(INDEX(A214:A231,MATCH(REPT("z",255),A214:A231))="H","J",IF(INDEX(A214:A231,MATCH(REPT("z",255),A214:A231))="N","P",CHAR(CODE(INDEX(A214:A231,MATCH(REPT("z",255),A214:A231)))+1))),)</f>
        <v>G</v>
      </c>
      <c r="B232" s="38" t="s">
        <v>3041</v>
      </c>
      <c r="C232" s="812">
        <v>1</v>
      </c>
      <c r="D232" s="694" t="s">
        <v>65</v>
      </c>
      <c r="E232" s="667">
        <v>0</v>
      </c>
      <c r="F232" s="667">
        <v>0</v>
      </c>
      <c r="G232" s="667">
        <v>0</v>
      </c>
      <c r="H232" s="667">
        <v>0</v>
      </c>
      <c r="I232" s="668">
        <f>SUM(E232:H232)</f>
        <v>0</v>
      </c>
      <c r="J232" s="765" t="s">
        <v>4090</v>
      </c>
      <c r="K232" s="670"/>
    </row>
    <row r="233" spans="1:11" ht="15" x14ac:dyDescent="0.25">
      <c r="A233" s="28"/>
      <c r="B233" s="38"/>
      <c r="C233" s="812"/>
      <c r="D233" s="694"/>
      <c r="E233" s="686"/>
      <c r="F233" s="686"/>
      <c r="G233" s="686"/>
      <c r="H233" s="687"/>
      <c r="I233" s="688"/>
      <c r="J233" s="689"/>
    </row>
    <row r="234" spans="1:11" ht="15" x14ac:dyDescent="0.25">
      <c r="A234" s="28"/>
      <c r="B234" s="46" t="s">
        <v>3042</v>
      </c>
      <c r="C234" s="812"/>
      <c r="D234" s="694"/>
      <c r="E234" s="686"/>
      <c r="F234" s="686"/>
      <c r="G234" s="686"/>
      <c r="H234" s="687"/>
      <c r="I234" s="688"/>
      <c r="J234" s="689"/>
    </row>
    <row r="235" spans="1:11" ht="15" x14ac:dyDescent="0.25">
      <c r="A235" s="28"/>
      <c r="B235" s="38"/>
      <c r="C235" s="812"/>
      <c r="D235" s="694"/>
      <c r="E235" s="686"/>
      <c r="F235" s="686"/>
      <c r="G235" s="686"/>
      <c r="H235" s="687"/>
      <c r="I235" s="688"/>
      <c r="J235" s="689"/>
    </row>
    <row r="236" spans="1:11" ht="28.5" x14ac:dyDescent="0.25">
      <c r="A236" s="28"/>
      <c r="B236" s="34" t="s">
        <v>3870</v>
      </c>
      <c r="C236" s="812"/>
      <c r="D236" s="694"/>
      <c r="E236" s="686"/>
      <c r="F236" s="686"/>
      <c r="G236" s="686"/>
      <c r="H236" s="687"/>
      <c r="I236" s="688"/>
      <c r="J236" s="689"/>
    </row>
    <row r="237" spans="1:11" ht="15" x14ac:dyDescent="0.25">
      <c r="A237" s="28"/>
      <c r="B237" s="34"/>
      <c r="C237" s="812"/>
      <c r="D237" s="694"/>
      <c r="E237" s="686"/>
      <c r="F237" s="686"/>
      <c r="G237" s="686"/>
      <c r="H237" s="687"/>
      <c r="I237" s="688"/>
      <c r="J237" s="689"/>
    </row>
    <row r="238" spans="1:11" ht="15" x14ac:dyDescent="0.25">
      <c r="A238" s="28"/>
      <c r="B238" s="351" t="s">
        <v>3043</v>
      </c>
      <c r="C238" s="812"/>
      <c r="D238" s="694"/>
      <c r="E238" s="686"/>
      <c r="F238" s="686"/>
      <c r="G238" s="686"/>
      <c r="H238" s="687"/>
      <c r="I238" s="688"/>
      <c r="J238" s="689"/>
    </row>
    <row r="239" spans="1:11" ht="15" x14ac:dyDescent="0.25">
      <c r="A239" s="28"/>
      <c r="B239" s="34"/>
      <c r="C239" s="812"/>
      <c r="D239" s="694"/>
      <c r="E239" s="686"/>
      <c r="F239" s="686"/>
      <c r="G239" s="686"/>
      <c r="H239" s="687"/>
      <c r="I239" s="688"/>
      <c r="J239" s="689"/>
    </row>
    <row r="240" spans="1:11" ht="14.25" x14ac:dyDescent="0.2">
      <c r="A240" s="319" t="str">
        <f>IF(D240&gt;0,IF(INDEX(A222:A237,MATCH(REPT("z",255),A222:A237))="H","J",IF(INDEX(A222:A237,MATCH(REPT("z",255),A222:A237))="N","P",CHAR(CODE(INDEX(A222:A237,MATCH(REPT("z",255),A222:A237)))+1))),)</f>
        <v>H</v>
      </c>
      <c r="B240" s="658" t="s">
        <v>3044</v>
      </c>
      <c r="C240" s="812">
        <v>357</v>
      </c>
      <c r="D240" s="694" t="s">
        <v>199</v>
      </c>
      <c r="E240" s="667">
        <v>704.15374079999992</v>
      </c>
      <c r="F240" s="667">
        <v>1.3837377</v>
      </c>
      <c r="G240" s="667">
        <v>278.7275224</v>
      </c>
      <c r="H240" s="667">
        <v>0</v>
      </c>
      <c r="I240" s="668">
        <f>SUM(E240:H240)</f>
        <v>984.27</v>
      </c>
      <c r="J240" s="669">
        <f>I240*C240</f>
        <v>351384.39</v>
      </c>
      <c r="K240" s="670"/>
    </row>
    <row r="241" spans="1:11" ht="15" x14ac:dyDescent="0.25">
      <c r="A241" s="28"/>
      <c r="B241" s="3"/>
      <c r="C241" s="812"/>
      <c r="D241" s="694"/>
      <c r="E241" s="686"/>
      <c r="F241" s="686"/>
      <c r="G241" s="686"/>
      <c r="H241" s="687"/>
      <c r="I241" s="688"/>
      <c r="J241" s="689"/>
    </row>
    <row r="242" spans="1:11" ht="14.25" x14ac:dyDescent="0.2">
      <c r="A242" s="319" t="str">
        <f>IF(D242&gt;0,IF(INDEX(A224:A241,MATCH(REPT("z",255),A224:A241))="H","J",IF(INDEX(A224:A241,MATCH(REPT("z",255),A224:A241))="N","P",CHAR(CODE(INDEX(A224:A241,MATCH(REPT("z",255),A224:A241)))+1))),)</f>
        <v>J</v>
      </c>
      <c r="B242" s="658" t="s">
        <v>3045</v>
      </c>
      <c r="C242" s="812">
        <v>34</v>
      </c>
      <c r="D242" s="694" t="s">
        <v>199</v>
      </c>
      <c r="E242" s="667">
        <v>704.15374079999992</v>
      </c>
      <c r="F242" s="667">
        <v>1.3837377</v>
      </c>
      <c r="G242" s="667">
        <v>278.7275224</v>
      </c>
      <c r="H242" s="667">
        <v>0</v>
      </c>
      <c r="I242" s="668">
        <f>SUM(E242:H242)</f>
        <v>984.27</v>
      </c>
      <c r="J242" s="669">
        <f>I242*C242</f>
        <v>33465.18</v>
      </c>
      <c r="K242" s="670"/>
    </row>
    <row r="243" spans="1:11" ht="15" x14ac:dyDescent="0.25">
      <c r="A243" s="28"/>
      <c r="B243" s="34"/>
      <c r="C243" s="812"/>
      <c r="D243" s="694"/>
      <c r="E243" s="686"/>
      <c r="F243" s="686"/>
      <c r="G243" s="686"/>
      <c r="H243" s="687"/>
      <c r="I243" s="688"/>
      <c r="J243" s="689"/>
    </row>
    <row r="244" spans="1:11" ht="15" x14ac:dyDescent="0.25">
      <c r="A244" s="28"/>
      <c r="B244" s="38" t="s">
        <v>3046</v>
      </c>
      <c r="C244" s="812"/>
      <c r="D244" s="694"/>
      <c r="E244" s="686"/>
      <c r="F244" s="686"/>
      <c r="G244" s="686"/>
      <c r="H244" s="687"/>
      <c r="I244" s="688"/>
      <c r="J244" s="689"/>
    </row>
    <row r="245" spans="1:11" ht="15" x14ac:dyDescent="0.25">
      <c r="A245" s="28"/>
      <c r="B245" s="38"/>
      <c r="C245" s="812"/>
      <c r="D245" s="694"/>
      <c r="E245" s="686"/>
      <c r="F245" s="686"/>
      <c r="G245" s="686"/>
      <c r="H245" s="687"/>
      <c r="I245" s="688"/>
      <c r="J245" s="689"/>
    </row>
    <row r="246" spans="1:11" ht="9" customHeight="1" x14ac:dyDescent="0.25">
      <c r="A246" s="28"/>
      <c r="B246" s="38"/>
      <c r="C246" s="812"/>
      <c r="D246" s="694"/>
      <c r="E246" s="686"/>
      <c r="F246" s="686"/>
      <c r="G246" s="686"/>
      <c r="H246" s="687"/>
      <c r="I246" s="688"/>
      <c r="J246" s="689"/>
    </row>
    <row r="247" spans="1:11" ht="10.5" customHeight="1" x14ac:dyDescent="0.25">
      <c r="A247" s="28"/>
      <c r="B247" s="34"/>
      <c r="C247" s="812"/>
      <c r="D247" s="694"/>
      <c r="E247" s="686"/>
      <c r="F247" s="686"/>
      <c r="G247" s="686"/>
      <c r="H247" s="687"/>
      <c r="I247" s="688"/>
      <c r="J247" s="689"/>
    </row>
    <row r="248" spans="1:11" ht="15.75" thickBot="1" x14ac:dyDescent="0.3">
      <c r="A248" s="40"/>
      <c r="B248" s="350" t="s">
        <v>111</v>
      </c>
      <c r="C248" s="817"/>
      <c r="D248" s="695"/>
      <c r="E248" s="698"/>
      <c r="F248" s="698"/>
      <c r="G248" s="698"/>
      <c r="H248" s="697"/>
      <c r="I248" s="699"/>
      <c r="J248" s="699">
        <f>SUM(J216:J247)</f>
        <v>6333219.71</v>
      </c>
      <c r="K248" s="746">
        <v>7</v>
      </c>
    </row>
    <row r="249" spans="1:11" ht="15.75" thickTop="1" x14ac:dyDescent="0.25">
      <c r="A249" s="354"/>
      <c r="B249" s="659"/>
      <c r="C249" s="821"/>
      <c r="D249" s="723"/>
      <c r="E249" s="686"/>
      <c r="F249" s="686"/>
      <c r="G249" s="686"/>
      <c r="H249" s="687"/>
      <c r="I249" s="688"/>
      <c r="J249" s="689"/>
    </row>
    <row r="250" spans="1:11" ht="15" x14ac:dyDescent="0.25">
      <c r="A250" s="354"/>
      <c r="B250" s="659" t="s">
        <v>3047</v>
      </c>
      <c r="C250" s="821"/>
      <c r="D250" s="723"/>
      <c r="E250" s="686"/>
      <c r="F250" s="686"/>
      <c r="G250" s="686"/>
      <c r="H250" s="687"/>
      <c r="I250" s="688"/>
      <c r="J250" s="689"/>
    </row>
    <row r="251" spans="1:11" ht="15" x14ac:dyDescent="0.25">
      <c r="A251" s="354"/>
      <c r="B251" s="660"/>
      <c r="C251" s="821"/>
      <c r="D251" s="723"/>
      <c r="E251" s="686"/>
      <c r="F251" s="686"/>
      <c r="G251" s="686"/>
      <c r="H251" s="687"/>
      <c r="I251" s="688"/>
      <c r="J251" s="689"/>
    </row>
    <row r="252" spans="1:11" ht="42" customHeight="1" x14ac:dyDescent="0.2">
      <c r="A252" s="319" t="s">
        <v>77</v>
      </c>
      <c r="B252" s="370" t="s">
        <v>3872</v>
      </c>
      <c r="C252" s="812">
        <v>1</v>
      </c>
      <c r="D252" s="694" t="s">
        <v>65</v>
      </c>
      <c r="E252" s="667">
        <v>0</v>
      </c>
      <c r="F252" s="667">
        <v>0</v>
      </c>
      <c r="G252" s="667">
        <v>40897.256465600003</v>
      </c>
      <c r="H252" s="667">
        <v>0</v>
      </c>
      <c r="I252" s="668">
        <f>SUM(E252:H252)</f>
        <v>40897.26</v>
      </c>
      <c r="J252" s="669">
        <f>I252*C252</f>
        <v>40897.26</v>
      </c>
      <c r="K252" s="670"/>
    </row>
    <row r="253" spans="1:11" ht="15" x14ac:dyDescent="0.25">
      <c r="A253" s="354"/>
      <c r="B253" s="660"/>
      <c r="C253" s="821"/>
      <c r="D253" s="723"/>
      <c r="E253" s="686"/>
      <c r="F253" s="686"/>
      <c r="G253" s="686"/>
      <c r="H253" s="687"/>
      <c r="I253" s="688"/>
      <c r="J253" s="689"/>
    </row>
    <row r="254" spans="1:11" ht="15" x14ac:dyDescent="0.25">
      <c r="A254" s="28"/>
      <c r="B254" s="46" t="s">
        <v>3048</v>
      </c>
      <c r="C254" s="812"/>
      <c r="D254" s="694"/>
      <c r="E254" s="686"/>
      <c r="F254" s="686"/>
      <c r="G254" s="686"/>
      <c r="H254" s="687"/>
      <c r="I254" s="688"/>
      <c r="J254" s="689"/>
    </row>
    <row r="255" spans="1:11" ht="15" x14ac:dyDescent="0.25">
      <c r="A255" s="28"/>
      <c r="B255" s="46"/>
      <c r="C255" s="812"/>
      <c r="D255" s="694"/>
      <c r="E255" s="686"/>
      <c r="F255" s="686"/>
      <c r="G255" s="686"/>
      <c r="H255" s="687"/>
      <c r="I255" s="688"/>
      <c r="J255" s="689"/>
    </row>
    <row r="256" spans="1:11" ht="28.5" x14ac:dyDescent="0.25">
      <c r="A256" s="28"/>
      <c r="B256" s="34" t="s">
        <v>3871</v>
      </c>
      <c r="C256" s="812"/>
      <c r="D256" s="694"/>
      <c r="E256" s="686"/>
      <c r="F256" s="686"/>
      <c r="G256" s="686"/>
      <c r="H256" s="687"/>
      <c r="I256" s="688"/>
      <c r="J256" s="689"/>
    </row>
    <row r="257" spans="1:11" ht="15" x14ac:dyDescent="0.25">
      <c r="A257" s="28"/>
      <c r="B257" s="34"/>
      <c r="C257" s="812"/>
      <c r="D257" s="694"/>
      <c r="E257" s="686"/>
      <c r="F257" s="686"/>
      <c r="G257" s="686"/>
      <c r="H257" s="687"/>
      <c r="I257" s="688"/>
      <c r="J257" s="689"/>
    </row>
    <row r="258" spans="1:11" ht="29.25" customHeight="1" x14ac:dyDescent="0.2">
      <c r="A258" s="319" t="s">
        <v>78</v>
      </c>
      <c r="B258" s="38" t="s">
        <v>3873</v>
      </c>
      <c r="C258" s="822">
        <v>143</v>
      </c>
      <c r="D258" s="711" t="s">
        <v>199</v>
      </c>
      <c r="E258" s="667">
        <v>16.6948516</v>
      </c>
      <c r="F258" s="667">
        <v>0</v>
      </c>
      <c r="G258" s="667">
        <v>4.1962126999999994</v>
      </c>
      <c r="H258" s="667">
        <v>0</v>
      </c>
      <c r="I258" s="668">
        <f>SUM(E258:H258)</f>
        <v>20.89</v>
      </c>
      <c r="J258" s="669">
        <f>I258*C258</f>
        <v>2987.27</v>
      </c>
      <c r="K258" s="670"/>
    </row>
    <row r="259" spans="1:11" ht="15" x14ac:dyDescent="0.25">
      <c r="A259" s="319"/>
      <c r="B259" s="38"/>
      <c r="C259" s="812"/>
      <c r="D259" s="694"/>
      <c r="E259" s="686"/>
      <c r="F259" s="686"/>
      <c r="G259" s="686"/>
      <c r="H259" s="687"/>
      <c r="I259" s="688"/>
      <c r="J259" s="689"/>
    </row>
    <row r="260" spans="1:11" ht="42.75" x14ac:dyDescent="0.2">
      <c r="A260" s="319" t="s">
        <v>79</v>
      </c>
      <c r="B260" s="175" t="s">
        <v>3874</v>
      </c>
      <c r="C260" s="812">
        <v>248</v>
      </c>
      <c r="D260" s="694" t="s">
        <v>199</v>
      </c>
      <c r="E260" s="667">
        <v>16.6948516</v>
      </c>
      <c r="F260" s="667">
        <v>0</v>
      </c>
      <c r="G260" s="667">
        <v>4.1962126999999994</v>
      </c>
      <c r="H260" s="667">
        <v>0</v>
      </c>
      <c r="I260" s="668">
        <f>SUM(E260:H260)</f>
        <v>20.89</v>
      </c>
      <c r="J260" s="669">
        <f>I260*C260</f>
        <v>5180.72</v>
      </c>
      <c r="K260" s="670"/>
    </row>
    <row r="261" spans="1:11" ht="15" x14ac:dyDescent="0.25">
      <c r="A261" s="319"/>
      <c r="B261" s="38"/>
      <c r="C261" s="812"/>
      <c r="D261" s="694"/>
      <c r="E261" s="686"/>
      <c r="F261" s="686"/>
      <c r="G261" s="686"/>
      <c r="H261" s="687"/>
      <c r="I261" s="688"/>
      <c r="J261" s="689"/>
    </row>
    <row r="262" spans="1:11" ht="42.75" x14ac:dyDescent="0.2">
      <c r="A262" s="319" t="s">
        <v>80</v>
      </c>
      <c r="B262" s="175" t="s">
        <v>3875</v>
      </c>
      <c r="C262" s="812">
        <v>62</v>
      </c>
      <c r="D262" s="694" t="s">
        <v>199</v>
      </c>
      <c r="E262" s="667">
        <v>16.6948516</v>
      </c>
      <c r="F262" s="667">
        <v>0</v>
      </c>
      <c r="G262" s="667">
        <v>4.1962126999999994</v>
      </c>
      <c r="H262" s="667">
        <v>0</v>
      </c>
      <c r="I262" s="668">
        <f>SUM(E262:H262)</f>
        <v>20.89</v>
      </c>
      <c r="J262" s="669">
        <f>I262*C262</f>
        <v>1295.18</v>
      </c>
      <c r="K262" s="670"/>
    </row>
    <row r="263" spans="1:11" ht="15" x14ac:dyDescent="0.25">
      <c r="A263" s="319"/>
      <c r="B263" s="38"/>
      <c r="C263" s="812"/>
      <c r="D263" s="694"/>
      <c r="E263" s="686"/>
      <c r="F263" s="686"/>
      <c r="G263" s="686"/>
      <c r="H263" s="687"/>
      <c r="I263" s="688"/>
      <c r="J263" s="689"/>
    </row>
    <row r="264" spans="1:11" ht="42.75" x14ac:dyDescent="0.2">
      <c r="A264" s="319" t="s">
        <v>81</v>
      </c>
      <c r="B264" s="175" t="s">
        <v>3876</v>
      </c>
      <c r="C264" s="812">
        <v>7</v>
      </c>
      <c r="D264" s="694" t="s">
        <v>199</v>
      </c>
      <c r="E264" s="667">
        <v>16.6948516</v>
      </c>
      <c r="F264" s="667">
        <v>0</v>
      </c>
      <c r="G264" s="667">
        <v>4.1962126999999994</v>
      </c>
      <c r="H264" s="667">
        <v>0</v>
      </c>
      <c r="I264" s="668">
        <f>SUM(E264:H264)</f>
        <v>20.89</v>
      </c>
      <c r="J264" s="669">
        <f>I264*C264</f>
        <v>146.22999999999999</v>
      </c>
      <c r="K264" s="670"/>
    </row>
    <row r="265" spans="1:11" ht="15" x14ac:dyDescent="0.25">
      <c r="A265" s="319"/>
      <c r="B265" s="38"/>
      <c r="C265" s="812"/>
      <c r="D265" s="694"/>
      <c r="E265" s="686"/>
      <c r="F265" s="686"/>
      <c r="G265" s="686"/>
      <c r="H265" s="687"/>
      <c r="I265" s="688"/>
      <c r="J265" s="689"/>
    </row>
    <row r="266" spans="1:11" ht="30.75" customHeight="1" x14ac:dyDescent="0.2">
      <c r="A266" s="319" t="s">
        <v>92</v>
      </c>
      <c r="B266" s="38" t="s">
        <v>3877</v>
      </c>
      <c r="C266" s="812">
        <v>5</v>
      </c>
      <c r="D266" s="694" t="s">
        <v>199</v>
      </c>
      <c r="E266" s="667">
        <v>16.6948516</v>
      </c>
      <c r="F266" s="667">
        <v>0</v>
      </c>
      <c r="G266" s="667">
        <v>4.1962126999999994</v>
      </c>
      <c r="H266" s="667">
        <v>0</v>
      </c>
      <c r="I266" s="668">
        <f>SUM(E266:H266)</f>
        <v>20.89</v>
      </c>
      <c r="J266" s="669">
        <f>I266*C266</f>
        <v>104.45</v>
      </c>
      <c r="K266" s="670"/>
    </row>
    <row r="267" spans="1:11" ht="15" x14ac:dyDescent="0.25">
      <c r="A267" s="319"/>
      <c r="B267" s="38"/>
      <c r="C267" s="812"/>
      <c r="D267" s="694"/>
      <c r="E267" s="686"/>
      <c r="F267" s="686"/>
      <c r="G267" s="686"/>
      <c r="H267" s="687"/>
      <c r="I267" s="688"/>
      <c r="J267" s="689"/>
    </row>
    <row r="268" spans="1:11" ht="15" x14ac:dyDescent="0.25">
      <c r="A268" s="28"/>
      <c r="B268" s="38" t="s">
        <v>3046</v>
      </c>
      <c r="C268" s="812"/>
      <c r="D268" s="694"/>
      <c r="E268" s="686"/>
      <c r="F268" s="686"/>
      <c r="G268" s="686"/>
      <c r="H268" s="687"/>
      <c r="I268" s="688"/>
      <c r="J268" s="689"/>
    </row>
    <row r="269" spans="1:11" ht="15" x14ac:dyDescent="0.25">
      <c r="A269" s="28"/>
      <c r="B269" s="38"/>
      <c r="C269" s="812"/>
      <c r="D269" s="694"/>
      <c r="E269" s="686"/>
      <c r="F269" s="686"/>
      <c r="G269" s="686"/>
      <c r="H269" s="687"/>
      <c r="I269" s="688"/>
      <c r="J269" s="689"/>
    </row>
    <row r="270" spans="1:11" ht="3" customHeight="1" x14ac:dyDescent="0.25">
      <c r="A270" s="28"/>
      <c r="B270" s="38"/>
      <c r="C270" s="812"/>
      <c r="D270" s="694"/>
      <c r="E270" s="686"/>
      <c r="F270" s="686"/>
      <c r="G270" s="686"/>
      <c r="H270" s="687"/>
      <c r="I270" s="688"/>
      <c r="J270" s="689"/>
    </row>
    <row r="271" spans="1:11" ht="15" x14ac:dyDescent="0.25">
      <c r="A271" s="28"/>
      <c r="B271" s="38"/>
      <c r="C271" s="812"/>
      <c r="D271" s="694"/>
      <c r="E271" s="686"/>
      <c r="F271" s="686"/>
      <c r="G271" s="686"/>
      <c r="H271" s="687"/>
      <c r="I271" s="688"/>
      <c r="J271" s="689"/>
    </row>
    <row r="272" spans="1:11" ht="15" x14ac:dyDescent="0.25">
      <c r="A272" s="28"/>
      <c r="B272" s="38"/>
      <c r="C272" s="812"/>
      <c r="D272" s="694"/>
      <c r="E272" s="686"/>
      <c r="F272" s="686"/>
      <c r="G272" s="686"/>
      <c r="H272" s="687"/>
      <c r="I272" s="688"/>
      <c r="J272" s="689"/>
    </row>
    <row r="273" spans="1:11" ht="15" x14ac:dyDescent="0.25">
      <c r="A273" s="28"/>
      <c r="B273" s="38"/>
      <c r="C273" s="812"/>
      <c r="D273" s="694"/>
      <c r="E273" s="686"/>
      <c r="F273" s="686"/>
      <c r="G273" s="686"/>
      <c r="H273" s="687"/>
      <c r="I273" s="688"/>
      <c r="J273" s="689"/>
    </row>
    <row r="274" spans="1:11" ht="15" x14ac:dyDescent="0.25">
      <c r="A274" s="28"/>
      <c r="B274" s="34"/>
      <c r="C274" s="812"/>
      <c r="D274" s="694"/>
      <c r="E274" s="686"/>
      <c r="F274" s="686"/>
      <c r="G274" s="686"/>
      <c r="H274" s="687"/>
      <c r="I274" s="688"/>
      <c r="J274" s="689"/>
    </row>
    <row r="275" spans="1:11" ht="15.75" thickBot="1" x14ac:dyDescent="0.3">
      <c r="A275" s="40"/>
      <c r="B275" s="699"/>
      <c r="C275" s="817"/>
      <c r="D275" s="695"/>
      <c r="E275" s="698"/>
      <c r="F275" s="698"/>
      <c r="G275" s="698"/>
      <c r="H275" s="697"/>
      <c r="I275" s="699"/>
      <c r="J275" s="699">
        <f>SUM(J250:J274)</f>
        <v>50611.11</v>
      </c>
      <c r="K275" s="746">
        <v>8</v>
      </c>
    </row>
    <row r="276" spans="1:11" ht="15.75" thickTop="1" x14ac:dyDescent="0.25">
      <c r="A276" s="28"/>
      <c r="B276" s="34"/>
      <c r="C276" s="812"/>
      <c r="D276" s="694"/>
      <c r="E276" s="686"/>
      <c r="F276" s="686"/>
      <c r="G276" s="686"/>
      <c r="H276" s="687"/>
      <c r="I276" s="688"/>
      <c r="J276" s="689"/>
    </row>
    <row r="277" spans="1:11" ht="30" x14ac:dyDescent="0.25">
      <c r="A277" s="28"/>
      <c r="B277" s="46" t="s">
        <v>3049</v>
      </c>
      <c r="C277" s="812"/>
      <c r="D277" s="694"/>
      <c r="E277" s="686"/>
      <c r="F277" s="686"/>
      <c r="G277" s="686"/>
      <c r="H277" s="687"/>
      <c r="I277" s="688"/>
      <c r="J277" s="689"/>
    </row>
    <row r="278" spans="1:11" ht="15" x14ac:dyDescent="0.25">
      <c r="A278" s="28"/>
      <c r="B278" s="34"/>
      <c r="C278" s="812"/>
      <c r="D278" s="694"/>
      <c r="E278" s="686"/>
      <c r="F278" s="686"/>
      <c r="G278" s="686"/>
      <c r="H278" s="687"/>
      <c r="I278" s="688"/>
      <c r="J278" s="689"/>
    </row>
    <row r="279" spans="1:11" ht="28.5" x14ac:dyDescent="0.25">
      <c r="A279" s="28"/>
      <c r="B279" s="661" t="s">
        <v>3878</v>
      </c>
      <c r="C279" s="812"/>
      <c r="D279" s="694"/>
      <c r="E279" s="686"/>
      <c r="F279" s="686"/>
      <c r="G279" s="686"/>
      <c r="H279" s="687"/>
      <c r="I279" s="688"/>
      <c r="J279" s="689"/>
    </row>
    <row r="280" spans="1:11" ht="15" x14ac:dyDescent="0.25">
      <c r="A280" s="28"/>
      <c r="B280" s="34"/>
      <c r="C280" s="812"/>
      <c r="D280" s="694"/>
      <c r="E280" s="686"/>
      <c r="F280" s="686"/>
      <c r="G280" s="686"/>
      <c r="H280" s="687"/>
      <c r="I280" s="688"/>
      <c r="J280" s="689"/>
    </row>
    <row r="281" spans="1:11" ht="14.25" x14ac:dyDescent="0.2">
      <c r="A281" s="319" t="s">
        <v>77</v>
      </c>
      <c r="B281" s="38" t="s">
        <v>3050</v>
      </c>
      <c r="C281" s="812">
        <v>92</v>
      </c>
      <c r="D281" s="694" t="s">
        <v>199</v>
      </c>
      <c r="E281" s="667">
        <v>0</v>
      </c>
      <c r="F281" s="667">
        <v>0</v>
      </c>
      <c r="G281" s="667">
        <v>0</v>
      </c>
      <c r="H281" s="667">
        <v>0</v>
      </c>
      <c r="I281" s="668">
        <f>SUM(E281:H281)</f>
        <v>0</v>
      </c>
      <c r="J281" s="765" t="s">
        <v>4090</v>
      </c>
      <c r="K281" s="670"/>
    </row>
    <row r="282" spans="1:11" ht="9.9499999999999993" customHeight="1" x14ac:dyDescent="0.2">
      <c r="A282" s="28"/>
      <c r="B282" s="38"/>
      <c r="C282" s="812"/>
      <c r="D282" s="694"/>
      <c r="E282" s="691"/>
      <c r="F282" s="691"/>
      <c r="G282" s="691"/>
      <c r="H282" s="667"/>
      <c r="I282" s="692"/>
      <c r="J282" s="693"/>
    </row>
    <row r="283" spans="1:11" ht="14.25" x14ac:dyDescent="0.2">
      <c r="A283" s="319" t="s">
        <v>78</v>
      </c>
      <c r="B283" s="38" t="s">
        <v>3051</v>
      </c>
      <c r="C283" s="812">
        <v>58</v>
      </c>
      <c r="D283" s="694" t="s">
        <v>199</v>
      </c>
      <c r="E283" s="667">
        <v>0</v>
      </c>
      <c r="F283" s="667">
        <v>0</v>
      </c>
      <c r="G283" s="667">
        <v>0</v>
      </c>
      <c r="H283" s="667">
        <v>0</v>
      </c>
      <c r="I283" s="668">
        <f>SUM(E283:H283)</f>
        <v>0</v>
      </c>
      <c r="J283" s="765" t="s">
        <v>4090</v>
      </c>
      <c r="K283" s="670"/>
    </row>
    <row r="284" spans="1:11" ht="9.9499999999999993" customHeight="1" x14ac:dyDescent="0.2">
      <c r="A284" s="28"/>
      <c r="B284" s="38"/>
      <c r="C284" s="812"/>
      <c r="D284" s="694"/>
      <c r="E284" s="691"/>
      <c r="F284" s="691"/>
      <c r="G284" s="691"/>
      <c r="H284" s="667"/>
      <c r="I284" s="692"/>
      <c r="J284" s="693"/>
    </row>
    <row r="285" spans="1:11" ht="14.25" x14ac:dyDescent="0.2">
      <c r="A285" s="319" t="s">
        <v>79</v>
      </c>
      <c r="B285" s="38" t="s">
        <v>3052</v>
      </c>
      <c r="C285" s="812">
        <v>9</v>
      </c>
      <c r="D285" s="694" t="s">
        <v>199</v>
      </c>
      <c r="E285" s="667">
        <v>0</v>
      </c>
      <c r="F285" s="667">
        <v>0</v>
      </c>
      <c r="G285" s="667">
        <v>0</v>
      </c>
      <c r="H285" s="667">
        <v>0</v>
      </c>
      <c r="I285" s="668">
        <f>SUM(E285:H285)</f>
        <v>0</v>
      </c>
      <c r="J285" s="765" t="s">
        <v>4090</v>
      </c>
      <c r="K285" s="670"/>
    </row>
    <row r="286" spans="1:11" ht="9.9499999999999993" customHeight="1" x14ac:dyDescent="0.2">
      <c r="A286" s="319"/>
      <c r="B286" s="38"/>
      <c r="C286" s="812"/>
      <c r="D286" s="694"/>
      <c r="E286" s="691"/>
      <c r="F286" s="691"/>
      <c r="G286" s="691"/>
      <c r="H286" s="667"/>
      <c r="I286" s="692"/>
      <c r="J286" s="693"/>
    </row>
    <row r="287" spans="1:11" ht="14.25" x14ac:dyDescent="0.2">
      <c r="A287" s="319" t="s">
        <v>80</v>
      </c>
      <c r="B287" s="38" t="s">
        <v>3054</v>
      </c>
      <c r="C287" s="812">
        <v>23</v>
      </c>
      <c r="D287" s="694" t="s">
        <v>199</v>
      </c>
      <c r="E287" s="667">
        <v>0</v>
      </c>
      <c r="F287" s="667">
        <v>0</v>
      </c>
      <c r="G287" s="667">
        <v>0</v>
      </c>
      <c r="H287" s="667">
        <v>0</v>
      </c>
      <c r="I287" s="668">
        <f>SUM(E287:H287)</f>
        <v>0</v>
      </c>
      <c r="J287" s="765" t="s">
        <v>4090</v>
      </c>
      <c r="K287" s="670"/>
    </row>
    <row r="288" spans="1:11" ht="9.9499999999999993" customHeight="1" x14ac:dyDescent="0.2">
      <c r="A288" s="28"/>
      <c r="B288" s="38"/>
      <c r="C288" s="812"/>
      <c r="D288" s="694"/>
      <c r="E288" s="691"/>
      <c r="F288" s="691"/>
      <c r="G288" s="691"/>
      <c r="H288" s="667"/>
      <c r="I288" s="692"/>
      <c r="J288" s="693"/>
    </row>
    <row r="289" spans="1:11" ht="14.25" x14ac:dyDescent="0.2">
      <c r="A289" s="319" t="str">
        <f>IF(D289&gt;0,IF(INDEX(A268:A288,MATCH(REPT("z",255),A268:A288))="H","J",IF(INDEX(A268:A288,MATCH(REPT("z",255),A268:A288))="N","P",CHAR(CODE(INDEX(A268:A288,MATCH(REPT("z",255),A268:A288)))+1))),)</f>
        <v>E</v>
      </c>
      <c r="B289" s="38" t="s">
        <v>3055</v>
      </c>
      <c r="C289" s="812">
        <v>33</v>
      </c>
      <c r="D289" s="694" t="s">
        <v>199</v>
      </c>
      <c r="E289" s="667">
        <v>0</v>
      </c>
      <c r="F289" s="667">
        <v>0</v>
      </c>
      <c r="G289" s="667">
        <v>0</v>
      </c>
      <c r="H289" s="667">
        <v>0</v>
      </c>
      <c r="I289" s="668">
        <f>SUM(E289:H289)</f>
        <v>0</v>
      </c>
      <c r="J289" s="765" t="s">
        <v>4090</v>
      </c>
      <c r="K289" s="670"/>
    </row>
    <row r="290" spans="1:11" ht="9.9499999999999993" customHeight="1" x14ac:dyDescent="0.2">
      <c r="A290" s="28"/>
      <c r="B290" s="38"/>
      <c r="C290" s="812"/>
      <c r="D290" s="694"/>
      <c r="E290" s="691"/>
      <c r="F290" s="691"/>
      <c r="G290" s="691"/>
      <c r="H290" s="667"/>
      <c r="I290" s="692"/>
      <c r="J290" s="693"/>
    </row>
    <row r="291" spans="1:11" ht="14.25" x14ac:dyDescent="0.2">
      <c r="A291" s="319" t="str">
        <f>IF(D291&gt;0,IF(INDEX(A277:A290,MATCH(REPT("z",255),A277:A290))="H","J",IF(INDEX(A277:A290,MATCH(REPT("z",255),A277:A290))="N","P",CHAR(CODE(INDEX(A277:A290,MATCH(REPT("z",255),A277:A290)))+1))),)</f>
        <v>F</v>
      </c>
      <c r="B291" s="38" t="s">
        <v>3056</v>
      </c>
      <c r="C291" s="812">
        <v>9</v>
      </c>
      <c r="D291" s="694" t="s">
        <v>199</v>
      </c>
      <c r="E291" s="667">
        <v>0</v>
      </c>
      <c r="F291" s="667">
        <v>0</v>
      </c>
      <c r="G291" s="667">
        <v>0</v>
      </c>
      <c r="H291" s="667">
        <v>0</v>
      </c>
      <c r="I291" s="668">
        <f>SUM(E291:H291)</f>
        <v>0</v>
      </c>
      <c r="J291" s="765" t="s">
        <v>4090</v>
      </c>
      <c r="K291" s="670"/>
    </row>
    <row r="292" spans="1:11" ht="9.9499999999999993" customHeight="1" x14ac:dyDescent="0.2">
      <c r="A292" s="28"/>
      <c r="B292" s="38"/>
      <c r="C292" s="812"/>
      <c r="D292" s="694"/>
      <c r="E292" s="691"/>
      <c r="F292" s="691"/>
      <c r="G292" s="691"/>
      <c r="H292" s="667"/>
      <c r="I292" s="692"/>
      <c r="J292" s="693"/>
    </row>
    <row r="293" spans="1:11" ht="14.25" x14ac:dyDescent="0.2">
      <c r="A293" s="319" t="str">
        <f>IF(D293&gt;0,IF(INDEX(A279:A292,MATCH(REPT("z",255),A279:A292))="H","J",IF(INDEX(A279:A292,MATCH(REPT("z",255),A279:A292))="N","P",CHAR(CODE(INDEX(A279:A292,MATCH(REPT("z",255),A279:A292)))+1))),)</f>
        <v>G</v>
      </c>
      <c r="B293" s="38" t="s">
        <v>3057</v>
      </c>
      <c r="C293" s="812">
        <v>11</v>
      </c>
      <c r="D293" s="694" t="s">
        <v>199</v>
      </c>
      <c r="E293" s="667">
        <v>0</v>
      </c>
      <c r="F293" s="667">
        <v>0</v>
      </c>
      <c r="G293" s="667">
        <v>0</v>
      </c>
      <c r="H293" s="667">
        <v>0</v>
      </c>
      <c r="I293" s="668">
        <f>SUM(E293:H293)</f>
        <v>0</v>
      </c>
      <c r="J293" s="765" t="s">
        <v>4090</v>
      </c>
      <c r="K293" s="670"/>
    </row>
    <row r="294" spans="1:11" ht="9.9499999999999993" customHeight="1" x14ac:dyDescent="0.25">
      <c r="A294" s="28"/>
      <c r="B294" s="34"/>
      <c r="C294" s="812"/>
      <c r="D294" s="694"/>
      <c r="E294" s="686"/>
      <c r="F294" s="686"/>
      <c r="G294" s="686"/>
      <c r="H294" s="687"/>
      <c r="I294" s="688"/>
      <c r="J294" s="689"/>
    </row>
    <row r="295" spans="1:11" ht="14.25" x14ac:dyDescent="0.2">
      <c r="A295" s="319" t="str">
        <f>IF(D295&gt;0,IF(INDEX(A281:A294,MATCH(REPT("z",255),A281:A294))="H","J",IF(INDEX(A281:A294,MATCH(REPT("z",255),A281:A294))="N","P",CHAR(CODE(INDEX(A281:A294,MATCH(REPT("z",255),A281:A294)))+1))),)</f>
        <v>H</v>
      </c>
      <c r="B295" s="38" t="s">
        <v>3058</v>
      </c>
      <c r="C295" s="812">
        <v>9</v>
      </c>
      <c r="D295" s="694" t="s">
        <v>199</v>
      </c>
      <c r="E295" s="667">
        <v>0</v>
      </c>
      <c r="F295" s="667">
        <v>0</v>
      </c>
      <c r="G295" s="667">
        <v>0</v>
      </c>
      <c r="H295" s="667">
        <v>0</v>
      </c>
      <c r="I295" s="668">
        <f>SUM(E295:H295)</f>
        <v>0</v>
      </c>
      <c r="J295" s="765" t="s">
        <v>4090</v>
      </c>
      <c r="K295" s="670"/>
    </row>
    <row r="296" spans="1:11" ht="9.9499999999999993" customHeight="1" x14ac:dyDescent="0.25">
      <c r="A296" s="28"/>
      <c r="B296" s="38"/>
      <c r="C296" s="812"/>
      <c r="D296" s="694"/>
      <c r="E296" s="686"/>
      <c r="F296" s="686"/>
      <c r="G296" s="686"/>
      <c r="H296" s="687"/>
      <c r="I296" s="688"/>
      <c r="J296" s="689"/>
    </row>
    <row r="297" spans="1:11" ht="14.25" x14ac:dyDescent="0.2">
      <c r="A297" s="319" t="str">
        <f>IF(D297&gt;0,IF(INDEX(A283:A296,MATCH(REPT("z",255),A283:A296))="H","J",IF(INDEX(A283:A296,MATCH(REPT("z",255),A283:A296))="N","P",CHAR(CODE(INDEX(A283:A296,MATCH(REPT("z",255),A283:A296)))+1))),)</f>
        <v>J</v>
      </c>
      <c r="B297" s="38" t="s">
        <v>3059</v>
      </c>
      <c r="C297" s="812">
        <v>9</v>
      </c>
      <c r="D297" s="694" t="s">
        <v>199</v>
      </c>
      <c r="E297" s="667">
        <v>0</v>
      </c>
      <c r="F297" s="667">
        <v>0</v>
      </c>
      <c r="G297" s="667">
        <v>0</v>
      </c>
      <c r="H297" s="667">
        <v>0</v>
      </c>
      <c r="I297" s="668">
        <f>SUM(E297:H297)</f>
        <v>0</v>
      </c>
      <c r="J297" s="765" t="s">
        <v>4090</v>
      </c>
      <c r="K297" s="670"/>
    </row>
    <row r="298" spans="1:11" ht="9.9499999999999993" customHeight="1" x14ac:dyDescent="0.25">
      <c r="A298" s="28"/>
      <c r="B298" s="38"/>
      <c r="C298" s="812"/>
      <c r="D298" s="694"/>
      <c r="E298" s="686"/>
      <c r="F298" s="686"/>
      <c r="G298" s="686"/>
      <c r="H298" s="687"/>
      <c r="I298" s="688"/>
      <c r="J298" s="689"/>
    </row>
    <row r="299" spans="1:11" ht="14.25" x14ac:dyDescent="0.2">
      <c r="A299" s="319" t="str">
        <f>IF(D299&gt;0,IF(INDEX(A285:A298,MATCH(REPT("z",255),A285:A298))="H","J",IF(INDEX(A285:A298,MATCH(REPT("z",255),A285:A298))="N","P",CHAR(CODE(INDEX(A285:A298,MATCH(REPT("z",255),A285:A298)))+1))),)</f>
        <v>K</v>
      </c>
      <c r="B299" s="38" t="s">
        <v>3060</v>
      </c>
      <c r="C299" s="812">
        <v>11</v>
      </c>
      <c r="D299" s="694" t="s">
        <v>199</v>
      </c>
      <c r="E299" s="667">
        <v>0</v>
      </c>
      <c r="F299" s="667">
        <v>0</v>
      </c>
      <c r="G299" s="667">
        <v>0</v>
      </c>
      <c r="H299" s="667">
        <v>0</v>
      </c>
      <c r="I299" s="668">
        <f>SUM(E299:H299)</f>
        <v>0</v>
      </c>
      <c r="J299" s="765" t="s">
        <v>4090</v>
      </c>
      <c r="K299" s="670"/>
    </row>
    <row r="300" spans="1:11" ht="9.9499999999999993" customHeight="1" x14ac:dyDescent="0.25">
      <c r="A300" s="28"/>
      <c r="B300" s="38"/>
      <c r="C300" s="812"/>
      <c r="D300" s="694"/>
      <c r="E300" s="686"/>
      <c r="F300" s="686"/>
      <c r="G300" s="686"/>
      <c r="H300" s="687"/>
      <c r="I300" s="688"/>
      <c r="J300" s="689"/>
    </row>
    <row r="301" spans="1:11" ht="14.25" x14ac:dyDescent="0.2">
      <c r="A301" s="319" t="str">
        <f>IF(D301&gt;0,IF(INDEX(A287:A300,MATCH(REPT("z",255),A287:A300))="H","J",IF(INDEX(A287:A300,MATCH(REPT("z",255),A287:A300))="N","P",CHAR(CODE(INDEX(A287:A300,MATCH(REPT("z",255),A287:A300)))+1))),)</f>
        <v>L</v>
      </c>
      <c r="B301" s="38" t="s">
        <v>3061</v>
      </c>
      <c r="C301" s="812">
        <v>1</v>
      </c>
      <c r="D301" s="694" t="s">
        <v>65</v>
      </c>
      <c r="E301" s="667">
        <v>0</v>
      </c>
      <c r="F301" s="667">
        <v>0</v>
      </c>
      <c r="G301" s="667">
        <v>0</v>
      </c>
      <c r="H301" s="667">
        <v>0</v>
      </c>
      <c r="I301" s="668">
        <f>SUM(E301:H301)</f>
        <v>0</v>
      </c>
      <c r="J301" s="765" t="s">
        <v>4090</v>
      </c>
      <c r="K301" s="670"/>
    </row>
    <row r="302" spans="1:11" ht="9.9499999999999993" customHeight="1" x14ac:dyDescent="0.25">
      <c r="A302" s="28"/>
      <c r="B302" s="38"/>
      <c r="C302" s="812"/>
      <c r="D302" s="694"/>
      <c r="E302" s="686"/>
      <c r="F302" s="686"/>
      <c r="G302" s="686"/>
      <c r="H302" s="687"/>
      <c r="I302" s="688"/>
      <c r="J302" s="689"/>
    </row>
    <row r="303" spans="1:11" ht="28.5" x14ac:dyDescent="0.25">
      <c r="A303" s="28"/>
      <c r="B303" s="34" t="s">
        <v>3062</v>
      </c>
      <c r="C303" s="812"/>
      <c r="D303" s="694"/>
      <c r="E303" s="686"/>
      <c r="F303" s="686"/>
      <c r="G303" s="686"/>
      <c r="H303" s="687"/>
      <c r="I303" s="688"/>
      <c r="J303" s="689"/>
    </row>
    <row r="304" spans="1:11" ht="9.9499999999999993" customHeight="1" x14ac:dyDescent="0.25">
      <c r="A304" s="28"/>
      <c r="B304" s="38"/>
      <c r="C304" s="812"/>
      <c r="D304" s="694"/>
      <c r="E304" s="686"/>
      <c r="F304" s="686"/>
      <c r="G304" s="686"/>
      <c r="H304" s="687"/>
      <c r="I304" s="688"/>
      <c r="J304" s="689"/>
    </row>
    <row r="305" spans="1:11" ht="14.25" x14ac:dyDescent="0.2">
      <c r="A305" s="319" t="str">
        <f>IF(D305&gt;0,IF(INDEX(A291:A304,MATCH(REPT("z",255),A291:A304))="H","J",IF(INDEX(A291:A304,MATCH(REPT("z",255),A291:A304))="N","P",CHAR(CODE(INDEX(A291:A304,MATCH(REPT("z",255),A291:A304)))+1))),)</f>
        <v>M</v>
      </c>
      <c r="B305" s="38" t="s">
        <v>3063</v>
      </c>
      <c r="C305" s="812">
        <v>30</v>
      </c>
      <c r="D305" s="694" t="s">
        <v>199</v>
      </c>
      <c r="E305" s="667">
        <v>0</v>
      </c>
      <c r="F305" s="667">
        <v>0</v>
      </c>
      <c r="G305" s="667">
        <v>0</v>
      </c>
      <c r="H305" s="667">
        <v>0</v>
      </c>
      <c r="I305" s="668">
        <f>SUM(E305:H305)</f>
        <v>0</v>
      </c>
      <c r="J305" s="765" t="s">
        <v>4090</v>
      </c>
      <c r="K305" s="670"/>
    </row>
    <row r="306" spans="1:11" ht="9.9499999999999993" customHeight="1" x14ac:dyDescent="0.2">
      <c r="A306" s="28"/>
      <c r="B306" s="38"/>
      <c r="C306" s="812"/>
      <c r="D306" s="694"/>
      <c r="E306" s="691"/>
      <c r="F306" s="691"/>
      <c r="G306" s="691"/>
      <c r="H306" s="667"/>
      <c r="I306" s="692"/>
      <c r="J306" s="693"/>
    </row>
    <row r="307" spans="1:11" ht="14.25" x14ac:dyDescent="0.2">
      <c r="A307" s="319" t="str">
        <f>IF(D307&gt;0,IF(INDEX(A293:A306,MATCH(REPT("z",255),A293:A306))="H","J",IF(INDEX(A293:A306,MATCH(REPT("z",255),A293:A306))="N","P",CHAR(CODE(INDEX(A293:A306,MATCH(REPT("z",255),A293:A306)))+1))),)</f>
        <v>N</v>
      </c>
      <c r="B307" s="38" t="s">
        <v>3064</v>
      </c>
      <c r="C307" s="812">
        <v>106</v>
      </c>
      <c r="D307" s="694" t="s">
        <v>199</v>
      </c>
      <c r="E307" s="667">
        <v>0</v>
      </c>
      <c r="F307" s="667">
        <v>0</v>
      </c>
      <c r="G307" s="667">
        <v>0</v>
      </c>
      <c r="H307" s="667">
        <v>0</v>
      </c>
      <c r="I307" s="668">
        <f>SUM(E307:H307)</f>
        <v>0</v>
      </c>
      <c r="J307" s="765" t="s">
        <v>4090</v>
      </c>
      <c r="K307" s="670"/>
    </row>
    <row r="308" spans="1:11" ht="9.9499999999999993" customHeight="1" x14ac:dyDescent="0.2">
      <c r="A308" s="28"/>
      <c r="B308" s="38"/>
      <c r="C308" s="812"/>
      <c r="D308" s="694"/>
      <c r="E308" s="691"/>
      <c r="F308" s="691"/>
      <c r="G308" s="691"/>
      <c r="H308" s="667"/>
      <c r="I308" s="692"/>
      <c r="J308" s="693"/>
    </row>
    <row r="309" spans="1:11" ht="14.25" x14ac:dyDescent="0.2">
      <c r="A309" s="319" t="str">
        <f>IF(D309&gt;0,IF(INDEX(A295:A308,MATCH(REPT("z",255),A295:A308))="H","J",IF(INDEX(A295:A308,MATCH(REPT("z",255),A295:A308))="N","P",CHAR(CODE(INDEX(A295:A308,MATCH(REPT("z",255),A295:A308)))+1))),)</f>
        <v>P</v>
      </c>
      <c r="B309" s="38" t="s">
        <v>3065</v>
      </c>
      <c r="C309" s="812">
        <v>33</v>
      </c>
      <c r="D309" s="694" t="s">
        <v>199</v>
      </c>
      <c r="E309" s="667">
        <v>0</v>
      </c>
      <c r="F309" s="667">
        <v>0</v>
      </c>
      <c r="G309" s="667">
        <v>0</v>
      </c>
      <c r="H309" s="667">
        <v>0</v>
      </c>
      <c r="I309" s="668">
        <f>SUM(E309:H309)</f>
        <v>0</v>
      </c>
      <c r="J309" s="765" t="s">
        <v>4090</v>
      </c>
      <c r="K309" s="670"/>
    </row>
    <row r="310" spans="1:11" ht="9.9499999999999993" customHeight="1" x14ac:dyDescent="0.2">
      <c r="A310" s="28"/>
      <c r="B310" s="38"/>
      <c r="C310" s="812"/>
      <c r="D310" s="694"/>
      <c r="E310" s="691"/>
      <c r="F310" s="691"/>
      <c r="G310" s="691"/>
      <c r="H310" s="667"/>
      <c r="I310" s="692"/>
      <c r="J310" s="693"/>
    </row>
    <row r="311" spans="1:11" ht="14.25" x14ac:dyDescent="0.2">
      <c r="A311" s="319" t="str">
        <f>IF(D311&gt;0,IF(INDEX(A297:A310,MATCH(REPT("z",255),A297:A310))="H","J",IF(INDEX(A297:A310,MATCH(REPT("z",255),A297:A310))="N","P",CHAR(CODE(INDEX(A297:A310,MATCH(REPT("z",255),A297:A310)))+1))),)</f>
        <v>Q</v>
      </c>
      <c r="B311" s="38" t="s">
        <v>3066</v>
      </c>
      <c r="C311" s="812">
        <v>54</v>
      </c>
      <c r="D311" s="694" t="s">
        <v>199</v>
      </c>
      <c r="E311" s="667">
        <v>0</v>
      </c>
      <c r="F311" s="667">
        <v>0</v>
      </c>
      <c r="G311" s="667">
        <v>0</v>
      </c>
      <c r="H311" s="667">
        <v>0</v>
      </c>
      <c r="I311" s="668">
        <f>SUM(E311:H311)</f>
        <v>0</v>
      </c>
      <c r="J311" s="765" t="s">
        <v>4090</v>
      </c>
      <c r="K311" s="670"/>
    </row>
    <row r="312" spans="1:11" ht="14.25" x14ac:dyDescent="0.2">
      <c r="A312" s="319"/>
      <c r="B312" s="38"/>
      <c r="C312" s="812"/>
      <c r="D312" s="694"/>
      <c r="E312" s="691"/>
      <c r="F312" s="691"/>
      <c r="G312" s="691"/>
      <c r="H312" s="667"/>
      <c r="I312" s="692"/>
      <c r="J312" s="693"/>
    </row>
    <row r="313" spans="1:11" ht="7.5" customHeight="1" x14ac:dyDescent="0.2">
      <c r="A313" s="319"/>
      <c r="B313" s="38"/>
      <c r="C313" s="812"/>
      <c r="D313" s="694"/>
      <c r="E313" s="691"/>
      <c r="F313" s="691"/>
      <c r="G313" s="691"/>
      <c r="H313" s="667"/>
      <c r="I313" s="692"/>
      <c r="J313" s="693"/>
    </row>
    <row r="314" spans="1:11" ht="14.25" customHeight="1" x14ac:dyDescent="0.25">
      <c r="A314" s="28"/>
      <c r="B314" s="38"/>
      <c r="C314" s="812"/>
      <c r="D314" s="694"/>
      <c r="E314" s="686"/>
      <c r="F314" s="686"/>
      <c r="G314" s="686"/>
      <c r="H314" s="687"/>
      <c r="I314" s="688"/>
      <c r="J314" s="689"/>
    </row>
    <row r="315" spans="1:11" ht="15.75" thickBot="1" x14ac:dyDescent="0.3">
      <c r="A315" s="40"/>
      <c r="B315" s="350" t="s">
        <v>111</v>
      </c>
      <c r="C315" s="817"/>
      <c r="D315" s="695"/>
      <c r="E315" s="698"/>
      <c r="F315" s="698"/>
      <c r="G315" s="698"/>
      <c r="H315" s="697"/>
      <c r="I315" s="699"/>
      <c r="J315" s="699">
        <f>SUM(J279:J314)</f>
        <v>0</v>
      </c>
      <c r="K315" s="746">
        <v>9</v>
      </c>
    </row>
    <row r="316" spans="1:11" ht="15.75" thickTop="1" x14ac:dyDescent="0.25">
      <c r="A316" s="44"/>
      <c r="B316" s="51"/>
      <c r="C316" s="816"/>
      <c r="D316" s="705"/>
      <c r="E316" s="686"/>
      <c r="F316" s="686"/>
      <c r="G316" s="686"/>
      <c r="H316" s="687"/>
      <c r="I316" s="688"/>
      <c r="J316" s="712"/>
    </row>
    <row r="317" spans="1:11" ht="30" x14ac:dyDescent="0.25">
      <c r="A317" s="28"/>
      <c r="B317" s="46" t="s">
        <v>3053</v>
      </c>
      <c r="C317" s="812"/>
      <c r="D317" s="694"/>
      <c r="E317" s="686"/>
      <c r="F317" s="686"/>
      <c r="G317" s="686"/>
      <c r="H317" s="687"/>
      <c r="I317" s="688"/>
      <c r="J317" s="689"/>
    </row>
    <row r="318" spans="1:11" ht="20.25" customHeight="1" x14ac:dyDescent="0.25">
      <c r="A318" s="28"/>
      <c r="B318" s="38"/>
      <c r="C318" s="812"/>
      <c r="D318" s="694"/>
      <c r="E318" s="686"/>
      <c r="F318" s="686"/>
      <c r="G318" s="686"/>
      <c r="H318" s="687"/>
      <c r="I318" s="688"/>
      <c r="J318" s="689"/>
    </row>
    <row r="319" spans="1:11" ht="28.5" x14ac:dyDescent="0.25">
      <c r="A319" s="28"/>
      <c r="B319" s="34" t="s">
        <v>3879</v>
      </c>
      <c r="C319" s="812"/>
      <c r="D319" s="694"/>
      <c r="E319" s="686"/>
      <c r="F319" s="686"/>
      <c r="G319" s="686"/>
      <c r="H319" s="687"/>
      <c r="I319" s="688"/>
      <c r="J319" s="689"/>
    </row>
    <row r="320" spans="1:11" ht="14.25" x14ac:dyDescent="0.2">
      <c r="A320" s="28"/>
      <c r="B320" s="38"/>
      <c r="C320" s="812"/>
      <c r="D320" s="694"/>
      <c r="E320" s="691"/>
      <c r="F320" s="691"/>
      <c r="G320" s="691"/>
      <c r="H320" s="667"/>
      <c r="I320" s="692"/>
      <c r="J320" s="693"/>
    </row>
    <row r="321" spans="1:11" ht="14.25" x14ac:dyDescent="0.2">
      <c r="A321" s="319" t="s">
        <v>77</v>
      </c>
      <c r="B321" s="38" t="s">
        <v>3067</v>
      </c>
      <c r="C321" s="812">
        <v>30</v>
      </c>
      <c r="D321" s="694" t="s">
        <v>199</v>
      </c>
      <c r="E321" s="667">
        <v>0</v>
      </c>
      <c r="F321" s="667">
        <v>0</v>
      </c>
      <c r="G321" s="667">
        <v>0</v>
      </c>
      <c r="H321" s="667">
        <v>0</v>
      </c>
      <c r="I321" s="668">
        <f>SUM(E321:H321)</f>
        <v>0</v>
      </c>
      <c r="J321" s="765" t="s">
        <v>4090</v>
      </c>
      <c r="K321" s="670"/>
    </row>
    <row r="322" spans="1:11" ht="14.25" x14ac:dyDescent="0.2">
      <c r="A322" s="28"/>
      <c r="B322" s="38"/>
      <c r="C322" s="812"/>
      <c r="D322" s="694"/>
      <c r="E322" s="691"/>
      <c r="F322" s="691"/>
      <c r="G322" s="691"/>
      <c r="H322" s="667"/>
      <c r="I322" s="692"/>
      <c r="J322" s="693"/>
    </row>
    <row r="323" spans="1:11" ht="14.25" x14ac:dyDescent="0.2">
      <c r="A323" s="319" t="str">
        <f>IF(D323&gt;0,IF(INDEX(A303:A322,MATCH(REPT("z",255),A303:A322))="H","J",IF(INDEX(A303:A322,MATCH(REPT("z",255),A303:A322))="N","P",CHAR(CODE(INDEX(A303:A322,MATCH(REPT("z",255),A303:A322)))+1))),)</f>
        <v>B</v>
      </c>
      <c r="B323" s="38" t="s">
        <v>3068</v>
      </c>
      <c r="C323" s="812">
        <v>106</v>
      </c>
      <c r="D323" s="694" t="s">
        <v>199</v>
      </c>
      <c r="E323" s="667">
        <v>0</v>
      </c>
      <c r="F323" s="667">
        <v>0</v>
      </c>
      <c r="G323" s="667">
        <v>0</v>
      </c>
      <c r="H323" s="667">
        <v>0</v>
      </c>
      <c r="I323" s="668">
        <f>SUM(E323:H323)</f>
        <v>0</v>
      </c>
      <c r="J323" s="765" t="s">
        <v>4090</v>
      </c>
      <c r="K323" s="670"/>
    </row>
    <row r="324" spans="1:11" ht="14.25" x14ac:dyDescent="0.2">
      <c r="A324" s="28"/>
      <c r="B324" s="38"/>
      <c r="C324" s="812"/>
      <c r="D324" s="694"/>
      <c r="E324" s="691"/>
      <c r="F324" s="691"/>
      <c r="G324" s="691"/>
      <c r="H324" s="667"/>
      <c r="I324" s="692"/>
      <c r="J324" s="693"/>
    </row>
    <row r="325" spans="1:11" ht="14.25" x14ac:dyDescent="0.2">
      <c r="A325" s="319" t="str">
        <f>IF(D325&gt;0,IF(INDEX(A305:A324,MATCH(REPT("z",255),A305:A324))="H","J",IF(INDEX(A305:A324,MATCH(REPT("z",255),A305:A324))="N","P",CHAR(CODE(INDEX(A305:A324,MATCH(REPT("z",255),A305:A324)))+1))),)</f>
        <v>C</v>
      </c>
      <c r="B325" s="38" t="s">
        <v>3069</v>
      </c>
      <c r="C325" s="812">
        <v>33</v>
      </c>
      <c r="D325" s="694" t="s">
        <v>199</v>
      </c>
      <c r="E325" s="667">
        <v>0</v>
      </c>
      <c r="F325" s="667">
        <v>0</v>
      </c>
      <c r="G325" s="667">
        <v>0</v>
      </c>
      <c r="H325" s="667">
        <v>0</v>
      </c>
      <c r="I325" s="668">
        <f>SUM(E325:H325)</f>
        <v>0</v>
      </c>
      <c r="J325" s="765" t="s">
        <v>4090</v>
      </c>
      <c r="K325" s="670"/>
    </row>
    <row r="326" spans="1:11" ht="14.25" x14ac:dyDescent="0.2">
      <c r="A326" s="28"/>
      <c r="B326" s="38"/>
      <c r="C326" s="812"/>
      <c r="D326" s="694"/>
      <c r="E326" s="691"/>
      <c r="F326" s="691"/>
      <c r="G326" s="691"/>
      <c r="H326" s="667"/>
      <c r="I326" s="692"/>
      <c r="J326" s="693"/>
    </row>
    <row r="327" spans="1:11" ht="14.25" x14ac:dyDescent="0.2">
      <c r="A327" s="319" t="str">
        <f>IF(D327&gt;0,IF(INDEX(A307:A326,MATCH(REPT("z",255),A307:A326))="H","J",IF(INDEX(A307:A326,MATCH(REPT("z",255),A307:A326))="N","P",CHAR(CODE(INDEX(A307:A326,MATCH(REPT("z",255),A307:A326)))+1))),)</f>
        <v>D</v>
      </c>
      <c r="B327" s="38" t="s">
        <v>3070</v>
      </c>
      <c r="C327" s="812">
        <v>54</v>
      </c>
      <c r="D327" s="694" t="s">
        <v>199</v>
      </c>
      <c r="E327" s="667">
        <v>0</v>
      </c>
      <c r="F327" s="667">
        <v>0</v>
      </c>
      <c r="G327" s="667">
        <v>0</v>
      </c>
      <c r="H327" s="667">
        <v>0</v>
      </c>
      <c r="I327" s="668">
        <f>SUM(E327:H327)</f>
        <v>0</v>
      </c>
      <c r="J327" s="765" t="s">
        <v>4090</v>
      </c>
      <c r="K327" s="670"/>
    </row>
    <row r="328" spans="1:11" ht="15" x14ac:dyDescent="0.25">
      <c r="A328" s="28"/>
      <c r="B328" s="38"/>
      <c r="C328" s="812"/>
      <c r="D328" s="694"/>
      <c r="E328" s="686"/>
      <c r="F328" s="686"/>
      <c r="G328" s="686"/>
      <c r="H328" s="687"/>
      <c r="I328" s="688"/>
      <c r="J328" s="689"/>
    </row>
    <row r="329" spans="1:11" ht="14.25" x14ac:dyDescent="0.2">
      <c r="A329" s="319" t="str">
        <f>IF(D329&gt;0,IF(INDEX(A309:A328,MATCH(REPT("z",255),A309:A328))="H","J",IF(INDEX(A309:A328,MATCH(REPT("z",255),A309:A328))="N","P",CHAR(CODE(INDEX(A309:A328,MATCH(REPT("z",255),A309:A328)))+1))),)</f>
        <v>E</v>
      </c>
      <c r="B329" s="352" t="s">
        <v>3071</v>
      </c>
      <c r="C329" s="812">
        <v>1</v>
      </c>
      <c r="D329" s="694" t="s">
        <v>65</v>
      </c>
      <c r="E329" s="667">
        <v>0</v>
      </c>
      <c r="F329" s="667">
        <v>0</v>
      </c>
      <c r="G329" s="667">
        <v>0</v>
      </c>
      <c r="H329" s="667">
        <v>0</v>
      </c>
      <c r="I329" s="668">
        <f>SUM(E329:H329)</f>
        <v>0</v>
      </c>
      <c r="J329" s="765" t="s">
        <v>4090</v>
      </c>
      <c r="K329" s="670"/>
    </row>
    <row r="330" spans="1:11" ht="15" x14ac:dyDescent="0.25">
      <c r="A330" s="28"/>
      <c r="B330" s="34"/>
      <c r="C330" s="812"/>
      <c r="D330" s="694"/>
      <c r="E330" s="686"/>
      <c r="F330" s="686"/>
      <c r="G330" s="686"/>
      <c r="H330" s="687"/>
      <c r="I330" s="688"/>
      <c r="J330" s="689"/>
    </row>
    <row r="331" spans="1:11" ht="43.5" x14ac:dyDescent="0.25">
      <c r="A331" s="28"/>
      <c r="B331" s="351" t="s">
        <v>3880</v>
      </c>
      <c r="C331" s="812"/>
      <c r="D331" s="694"/>
      <c r="E331" s="686"/>
      <c r="F331" s="686"/>
      <c r="G331" s="686"/>
      <c r="H331" s="687"/>
      <c r="I331" s="688"/>
      <c r="J331" s="689"/>
    </row>
    <row r="332" spans="1:11" ht="15" x14ac:dyDescent="0.25">
      <c r="A332" s="28"/>
      <c r="B332" s="34"/>
      <c r="C332" s="812"/>
      <c r="D332" s="694"/>
      <c r="E332" s="686"/>
      <c r="F332" s="686"/>
      <c r="G332" s="686"/>
      <c r="H332" s="687"/>
      <c r="I332" s="688"/>
      <c r="J332" s="689"/>
    </row>
    <row r="333" spans="1:11" ht="15" x14ac:dyDescent="0.25">
      <c r="A333" s="28"/>
      <c r="B333" s="34" t="s">
        <v>3072</v>
      </c>
      <c r="C333" s="812"/>
      <c r="D333" s="694"/>
      <c r="E333" s="686"/>
      <c r="F333" s="686"/>
      <c r="G333" s="686"/>
      <c r="H333" s="687"/>
      <c r="I333" s="688"/>
      <c r="J333" s="689"/>
    </row>
    <row r="334" spans="1:11" ht="15" x14ac:dyDescent="0.25">
      <c r="A334" s="28"/>
      <c r="B334" s="34"/>
      <c r="C334" s="812"/>
      <c r="D334" s="694"/>
      <c r="E334" s="686"/>
      <c r="F334" s="686"/>
      <c r="G334" s="686"/>
      <c r="H334" s="687"/>
      <c r="I334" s="688"/>
      <c r="J334" s="689"/>
    </row>
    <row r="335" spans="1:11" ht="28.5" customHeight="1" x14ac:dyDescent="0.2">
      <c r="A335" s="319" t="str">
        <f>IF(D335&gt;0,IF(INDEX(A315:A333,MATCH(REPT("z",255),A315:A333))="H","J",IF(INDEX(A315:A333,MATCH(REPT("z",255),A315:A333))="N","P",CHAR(CODE(INDEX(A315:A333,MATCH(REPT("z",255),A315:A333)))+1))),)</f>
        <v>F</v>
      </c>
      <c r="B335" s="38" t="s">
        <v>3881</v>
      </c>
      <c r="C335" s="812">
        <v>1</v>
      </c>
      <c r="D335" s="694" t="s">
        <v>65</v>
      </c>
      <c r="E335" s="667">
        <v>0</v>
      </c>
      <c r="F335" s="667">
        <v>0</v>
      </c>
      <c r="G335" s="667">
        <v>0</v>
      </c>
      <c r="H335" s="667">
        <v>4269523.6633412</v>
      </c>
      <c r="I335" s="668">
        <f>SUM(E335:H335)</f>
        <v>4269523.66</v>
      </c>
      <c r="J335" s="669">
        <f>I335*C335</f>
        <v>4269523.66</v>
      </c>
      <c r="K335" s="670"/>
    </row>
    <row r="336" spans="1:11" ht="15" x14ac:dyDescent="0.25">
      <c r="A336" s="28"/>
      <c r="B336" s="34"/>
      <c r="C336" s="812"/>
      <c r="D336" s="694"/>
      <c r="E336" s="686"/>
      <c r="F336" s="686"/>
      <c r="G336" s="686"/>
      <c r="H336" s="687"/>
      <c r="I336" s="688"/>
      <c r="J336" s="689"/>
    </row>
    <row r="337" spans="1:11" ht="28.5" x14ac:dyDescent="0.2">
      <c r="A337" s="319" t="str">
        <f>IF(D337&gt;0,IF(INDEX(A317:A336,MATCH(REPT("z",255),A317:A336))="H","J",IF(INDEX(A317:A336,MATCH(REPT("z",255),A317:A336))="N","P",CHAR(CODE(INDEX(A317:A336,MATCH(REPT("z",255),A317:A336)))+1))),)</f>
        <v>G</v>
      </c>
      <c r="B337" s="38" t="s">
        <v>3882</v>
      </c>
      <c r="C337" s="812">
        <v>1</v>
      </c>
      <c r="D337" s="694" t="s">
        <v>65</v>
      </c>
      <c r="E337" s="667">
        <v>0</v>
      </c>
      <c r="F337" s="667">
        <v>0</v>
      </c>
      <c r="G337" s="667">
        <v>0</v>
      </c>
      <c r="H337" s="667">
        <v>0</v>
      </c>
      <c r="I337" s="668">
        <f>SUM(E337:H337)</f>
        <v>0</v>
      </c>
      <c r="J337" s="765" t="s">
        <v>4090</v>
      </c>
      <c r="K337" s="670"/>
    </row>
    <row r="338" spans="1:11" ht="15" x14ac:dyDescent="0.25">
      <c r="A338" s="28"/>
      <c r="B338" s="38"/>
      <c r="C338" s="812"/>
      <c r="D338" s="694"/>
      <c r="E338" s="686"/>
      <c r="F338" s="686"/>
      <c r="G338" s="686"/>
      <c r="H338" s="687"/>
      <c r="I338" s="688"/>
      <c r="J338" s="689"/>
    </row>
    <row r="339" spans="1:11" ht="15" x14ac:dyDescent="0.25">
      <c r="A339" s="28"/>
      <c r="B339" s="351" t="s">
        <v>3073</v>
      </c>
      <c r="C339" s="812"/>
      <c r="D339" s="694"/>
      <c r="E339" s="686"/>
      <c r="F339" s="686"/>
      <c r="G339" s="686"/>
      <c r="H339" s="687"/>
      <c r="I339" s="688"/>
      <c r="J339" s="689"/>
    </row>
    <row r="340" spans="1:11" ht="15" x14ac:dyDescent="0.25">
      <c r="A340" s="28"/>
      <c r="B340" s="38"/>
      <c r="C340" s="812"/>
      <c r="D340" s="694"/>
      <c r="E340" s="686"/>
      <c r="F340" s="686"/>
      <c r="G340" s="686"/>
      <c r="H340" s="687"/>
      <c r="I340" s="688"/>
      <c r="J340" s="689"/>
    </row>
    <row r="341" spans="1:11" ht="14.25" x14ac:dyDescent="0.2">
      <c r="A341" s="319" t="str">
        <f>IF(D341&gt;0,IF(INDEX(A319:A338,MATCH(REPT("z",255),A319:A338))="H","J",IF(INDEX(A319:A338,MATCH(REPT("z",255),A319:A338))="N","P",CHAR(CODE(INDEX(A319:A338,MATCH(REPT("z",255),A319:A338)))+1))),)</f>
        <v>H</v>
      </c>
      <c r="B341" s="38" t="s">
        <v>3074</v>
      </c>
      <c r="C341" s="812">
        <v>1</v>
      </c>
      <c r="D341" s="694" t="s">
        <v>65</v>
      </c>
      <c r="E341" s="667">
        <v>0</v>
      </c>
      <c r="F341" s="667">
        <v>0</v>
      </c>
      <c r="G341" s="667">
        <v>0</v>
      </c>
      <c r="H341" s="667">
        <v>4150925.7775539993</v>
      </c>
      <c r="I341" s="668">
        <f>SUM(E341:H341)</f>
        <v>4150925.78</v>
      </c>
      <c r="J341" s="669">
        <f>I341*C341</f>
        <v>4150925.78</v>
      </c>
      <c r="K341" s="670"/>
    </row>
    <row r="342" spans="1:11" ht="15" x14ac:dyDescent="0.25">
      <c r="A342" s="319"/>
      <c r="B342" s="38"/>
      <c r="C342" s="812"/>
      <c r="D342" s="694"/>
      <c r="E342" s="686"/>
      <c r="F342" s="686"/>
      <c r="G342" s="686"/>
      <c r="H342" s="687"/>
      <c r="I342" s="688"/>
      <c r="J342" s="689"/>
    </row>
    <row r="343" spans="1:11" ht="15" x14ac:dyDescent="0.25">
      <c r="A343" s="28"/>
      <c r="B343" s="34"/>
      <c r="C343" s="812"/>
      <c r="D343" s="694"/>
      <c r="E343" s="686"/>
      <c r="F343" s="686"/>
      <c r="G343" s="686"/>
      <c r="H343" s="687"/>
      <c r="I343" s="688"/>
      <c r="J343" s="689"/>
    </row>
    <row r="344" spans="1:11" ht="8.25" customHeight="1" x14ac:dyDescent="0.25">
      <c r="A344" s="28"/>
      <c r="B344" s="34"/>
      <c r="C344" s="812"/>
      <c r="D344" s="694"/>
      <c r="E344" s="686"/>
      <c r="F344" s="686"/>
      <c r="G344" s="686"/>
      <c r="H344" s="687"/>
      <c r="I344" s="688"/>
      <c r="J344" s="689"/>
    </row>
    <row r="345" spans="1:11" ht="15" x14ac:dyDescent="0.25">
      <c r="A345" s="28"/>
      <c r="B345" s="34"/>
      <c r="C345" s="812"/>
      <c r="D345" s="694"/>
      <c r="E345" s="686"/>
      <c r="F345" s="686"/>
      <c r="G345" s="686"/>
      <c r="H345" s="687"/>
      <c r="I345" s="688"/>
      <c r="J345" s="689"/>
    </row>
    <row r="346" spans="1:11" ht="13.5" customHeight="1" x14ac:dyDescent="0.25">
      <c r="A346" s="28"/>
      <c r="B346" s="34"/>
      <c r="C346" s="812"/>
      <c r="D346" s="694"/>
      <c r="E346" s="686"/>
      <c r="F346" s="686"/>
      <c r="G346" s="686"/>
      <c r="H346" s="687"/>
      <c r="I346" s="688"/>
      <c r="J346" s="689"/>
    </row>
    <row r="347" spans="1:11" ht="15.75" thickBot="1" x14ac:dyDescent="0.3">
      <c r="A347" s="40"/>
      <c r="B347" s="350" t="s">
        <v>111</v>
      </c>
      <c r="C347" s="817"/>
      <c r="D347" s="695"/>
      <c r="E347" s="698"/>
      <c r="F347" s="698"/>
      <c r="G347" s="698"/>
      <c r="H347" s="697"/>
      <c r="I347" s="699"/>
      <c r="J347" s="699">
        <f>SUM(J317:J346)</f>
        <v>8420449.4399999995</v>
      </c>
      <c r="K347" s="746">
        <v>10</v>
      </c>
    </row>
    <row r="348" spans="1:11" ht="15.75" thickTop="1" x14ac:dyDescent="0.25">
      <c r="A348" s="28"/>
      <c r="B348" s="34"/>
      <c r="C348" s="812"/>
      <c r="D348" s="694"/>
      <c r="E348" s="686"/>
      <c r="F348" s="686"/>
      <c r="G348" s="686"/>
      <c r="H348" s="687"/>
      <c r="I348" s="688"/>
      <c r="J348" s="689"/>
    </row>
    <row r="349" spans="1:11" ht="30" x14ac:dyDescent="0.25">
      <c r="A349" s="28"/>
      <c r="B349" s="46" t="s">
        <v>3075</v>
      </c>
      <c r="C349" s="812"/>
      <c r="D349" s="694"/>
      <c r="E349" s="686"/>
      <c r="F349" s="686"/>
      <c r="G349" s="686"/>
      <c r="H349" s="687"/>
      <c r="I349" s="688"/>
      <c r="J349" s="689"/>
    </row>
    <row r="350" spans="1:11" ht="15" x14ac:dyDescent="0.25">
      <c r="A350" s="28"/>
      <c r="B350" s="34"/>
      <c r="C350" s="812"/>
      <c r="D350" s="694"/>
      <c r="E350" s="686"/>
      <c r="F350" s="686"/>
      <c r="G350" s="686"/>
      <c r="H350" s="687"/>
      <c r="I350" s="688"/>
      <c r="J350" s="689"/>
    </row>
    <row r="351" spans="1:11" ht="28.5" customHeight="1" x14ac:dyDescent="0.2">
      <c r="A351" s="28"/>
      <c r="B351" s="34" t="s">
        <v>3883</v>
      </c>
      <c r="C351" s="812"/>
      <c r="D351" s="694"/>
      <c r="E351" s="691"/>
      <c r="F351" s="691"/>
      <c r="G351" s="691"/>
      <c r="H351" s="667"/>
      <c r="I351" s="692"/>
      <c r="J351" s="693"/>
    </row>
    <row r="352" spans="1:11" ht="14.25" x14ac:dyDescent="0.2">
      <c r="A352" s="28"/>
      <c r="B352" s="38"/>
      <c r="C352" s="812"/>
      <c r="D352" s="694"/>
      <c r="E352" s="691"/>
      <c r="F352" s="691"/>
      <c r="G352" s="691"/>
      <c r="H352" s="667"/>
      <c r="I352" s="692"/>
      <c r="J352" s="693"/>
    </row>
    <row r="353" spans="1:11" ht="28.5" x14ac:dyDescent="0.2">
      <c r="A353" s="319" t="s">
        <v>77</v>
      </c>
      <c r="B353" s="38" t="s">
        <v>3884</v>
      </c>
      <c r="C353" s="812">
        <v>1</v>
      </c>
      <c r="D353" s="694" t="s">
        <v>199</v>
      </c>
      <c r="E353" s="667">
        <v>9.7199135999999999</v>
      </c>
      <c r="F353" s="667">
        <v>0</v>
      </c>
      <c r="G353" s="667">
        <v>103.75782769999999</v>
      </c>
      <c r="H353" s="667">
        <v>0</v>
      </c>
      <c r="I353" s="668">
        <f>SUM(E353:H353)</f>
        <v>113.48</v>
      </c>
      <c r="J353" s="669">
        <f>I353*C353</f>
        <v>113.48</v>
      </c>
      <c r="K353" s="670"/>
    </row>
    <row r="354" spans="1:11" ht="14.25" x14ac:dyDescent="0.2">
      <c r="A354" s="28"/>
      <c r="B354" s="38"/>
      <c r="C354" s="812"/>
      <c r="D354" s="694"/>
      <c r="E354" s="691"/>
      <c r="F354" s="691"/>
      <c r="G354" s="691"/>
      <c r="H354" s="667"/>
      <c r="I354" s="692"/>
      <c r="J354" s="693"/>
    </row>
    <row r="355" spans="1:11" ht="28.5" x14ac:dyDescent="0.2">
      <c r="A355" s="319" t="s">
        <v>78</v>
      </c>
      <c r="B355" s="38" t="s">
        <v>3885</v>
      </c>
      <c r="C355" s="812">
        <v>4</v>
      </c>
      <c r="D355" s="694" t="s">
        <v>199</v>
      </c>
      <c r="E355" s="667">
        <v>19.428577299999997</v>
      </c>
      <c r="F355" s="667">
        <v>0</v>
      </c>
      <c r="G355" s="667">
        <v>154.12362999999999</v>
      </c>
      <c r="H355" s="667">
        <v>0</v>
      </c>
      <c r="I355" s="668">
        <f>SUM(E355:H355)</f>
        <v>173.55</v>
      </c>
      <c r="J355" s="669">
        <f>I355*C355</f>
        <v>694.2</v>
      </c>
      <c r="K355" s="670"/>
    </row>
    <row r="356" spans="1:11" ht="14.25" x14ac:dyDescent="0.2">
      <c r="A356" s="28"/>
      <c r="B356" s="38"/>
      <c r="C356" s="812"/>
      <c r="D356" s="694"/>
      <c r="E356" s="691"/>
      <c r="F356" s="691"/>
      <c r="G356" s="691"/>
      <c r="H356" s="667"/>
      <c r="I356" s="692"/>
      <c r="J356" s="693"/>
    </row>
    <row r="357" spans="1:11" ht="14.25" x14ac:dyDescent="0.2">
      <c r="A357" s="28"/>
      <c r="B357" s="34" t="s">
        <v>3076</v>
      </c>
      <c r="C357" s="812"/>
      <c r="D357" s="694"/>
      <c r="E357" s="691"/>
      <c r="F357" s="691"/>
      <c r="G357" s="691"/>
      <c r="H357" s="667"/>
      <c r="I357" s="692"/>
      <c r="J357" s="693"/>
    </row>
    <row r="358" spans="1:11" ht="14.25" x14ac:dyDescent="0.2">
      <c r="A358" s="28"/>
      <c r="B358" s="38"/>
      <c r="C358" s="812"/>
      <c r="D358" s="694"/>
      <c r="E358" s="691"/>
      <c r="F358" s="691"/>
      <c r="G358" s="691"/>
      <c r="H358" s="667"/>
      <c r="I358" s="692"/>
      <c r="J358" s="693"/>
    </row>
    <row r="359" spans="1:11" ht="14.25" x14ac:dyDescent="0.2">
      <c r="A359" s="319" t="s">
        <v>79</v>
      </c>
      <c r="B359" s="38" t="s">
        <v>3077</v>
      </c>
      <c r="C359" s="812">
        <v>2</v>
      </c>
      <c r="D359" s="694" t="s">
        <v>199</v>
      </c>
      <c r="E359" s="667">
        <v>396.3452269</v>
      </c>
      <c r="F359" s="667">
        <v>6.2886940999999998</v>
      </c>
      <c r="G359" s="667">
        <v>83.620506699999993</v>
      </c>
      <c r="H359" s="667">
        <v>0</v>
      </c>
      <c r="I359" s="668">
        <f>SUM(E359:H359)</f>
        <v>486.25</v>
      </c>
      <c r="J359" s="669">
        <f>I359*C359</f>
        <v>972.5</v>
      </c>
      <c r="K359" s="670"/>
    </row>
    <row r="360" spans="1:11" ht="14.25" x14ac:dyDescent="0.2">
      <c r="A360" s="28"/>
      <c r="B360" s="38"/>
      <c r="C360" s="812"/>
      <c r="D360" s="694"/>
      <c r="E360" s="691"/>
      <c r="F360" s="691"/>
      <c r="G360" s="691"/>
      <c r="H360" s="667"/>
      <c r="I360" s="692"/>
      <c r="J360" s="693"/>
    </row>
    <row r="361" spans="1:11" ht="14.25" x14ac:dyDescent="0.2">
      <c r="A361" s="319" t="s">
        <v>80</v>
      </c>
      <c r="B361" s="38" t="s">
        <v>3078</v>
      </c>
      <c r="C361" s="812">
        <v>2</v>
      </c>
      <c r="D361" s="694" t="s">
        <v>199</v>
      </c>
      <c r="E361" s="667">
        <v>221.67927949999998</v>
      </c>
      <c r="F361" s="667">
        <v>1.5749859999999998</v>
      </c>
      <c r="G361" s="667">
        <v>51.884538800000001</v>
      </c>
      <c r="H361" s="667">
        <v>0</v>
      </c>
      <c r="I361" s="668">
        <f>SUM(E361:H361)</f>
        <v>275.14</v>
      </c>
      <c r="J361" s="669">
        <f>I361*C361</f>
        <v>550.28</v>
      </c>
      <c r="K361" s="670"/>
    </row>
    <row r="362" spans="1:11" ht="14.25" x14ac:dyDescent="0.2">
      <c r="A362" s="28"/>
      <c r="B362" s="38"/>
      <c r="C362" s="812"/>
      <c r="D362" s="694"/>
      <c r="E362" s="691"/>
      <c r="F362" s="691"/>
      <c r="G362" s="691"/>
      <c r="H362" s="667"/>
      <c r="I362" s="692"/>
      <c r="J362" s="693"/>
    </row>
    <row r="363" spans="1:11" ht="14.25" x14ac:dyDescent="0.2">
      <c r="A363" s="319" t="s">
        <v>81</v>
      </c>
      <c r="B363" s="38" t="s">
        <v>3079</v>
      </c>
      <c r="C363" s="812">
        <v>1</v>
      </c>
      <c r="D363" s="694" t="s">
        <v>199</v>
      </c>
      <c r="E363" s="667">
        <v>1706.2273333999999</v>
      </c>
      <c r="F363" s="667">
        <v>6.7161902999999992</v>
      </c>
      <c r="G363" s="667">
        <v>338.79073849999997</v>
      </c>
      <c r="H363" s="667">
        <v>0</v>
      </c>
      <c r="I363" s="668">
        <f>SUM(E363:H363)</f>
        <v>2051.73</v>
      </c>
      <c r="J363" s="669">
        <f>I363*C363</f>
        <v>2051.73</v>
      </c>
      <c r="K363" s="670"/>
    </row>
    <row r="364" spans="1:11" ht="14.25" x14ac:dyDescent="0.2">
      <c r="A364" s="28"/>
      <c r="B364" s="38"/>
      <c r="C364" s="812"/>
      <c r="D364" s="694"/>
      <c r="E364" s="691"/>
      <c r="F364" s="691"/>
      <c r="G364" s="691"/>
      <c r="H364" s="667"/>
      <c r="I364" s="692"/>
      <c r="J364" s="693"/>
    </row>
    <row r="365" spans="1:11" ht="14.25" x14ac:dyDescent="0.2">
      <c r="A365" s="319" t="s">
        <v>92</v>
      </c>
      <c r="B365" s="38" t="s">
        <v>3080</v>
      </c>
      <c r="C365" s="812">
        <v>1</v>
      </c>
      <c r="D365" s="694" t="s">
        <v>199</v>
      </c>
      <c r="E365" s="667">
        <v>3160.3556576999999</v>
      </c>
      <c r="F365" s="667">
        <v>26.437265</v>
      </c>
      <c r="G365" s="667">
        <v>564.27248419999989</v>
      </c>
      <c r="H365" s="667">
        <v>0</v>
      </c>
      <c r="I365" s="668">
        <f>SUM(E365:H365)</f>
        <v>3751.07</v>
      </c>
      <c r="J365" s="669">
        <f>I365*C365</f>
        <v>3751.07</v>
      </c>
      <c r="K365" s="670"/>
    </row>
    <row r="366" spans="1:11" ht="15" x14ac:dyDescent="0.25">
      <c r="A366" s="28"/>
      <c r="B366" s="34"/>
      <c r="C366" s="812"/>
      <c r="D366" s="694"/>
      <c r="E366" s="686"/>
      <c r="F366" s="686"/>
      <c r="G366" s="686"/>
      <c r="H366" s="687"/>
      <c r="I366" s="688"/>
      <c r="J366" s="689"/>
    </row>
    <row r="367" spans="1:11" ht="14.25" x14ac:dyDescent="0.2">
      <c r="A367" s="319" t="s">
        <v>94</v>
      </c>
      <c r="B367" s="38" t="s">
        <v>3081</v>
      </c>
      <c r="C367" s="812">
        <v>1</v>
      </c>
      <c r="D367" s="694" t="s">
        <v>65</v>
      </c>
      <c r="E367" s="667">
        <v>0</v>
      </c>
      <c r="F367" s="667">
        <v>0</v>
      </c>
      <c r="G367" s="667">
        <v>0</v>
      </c>
      <c r="H367" s="667">
        <v>0</v>
      </c>
      <c r="I367" s="668">
        <f>SUM(E367:H367)</f>
        <v>0</v>
      </c>
      <c r="J367" s="765" t="s">
        <v>4090</v>
      </c>
      <c r="K367" s="670"/>
    </row>
    <row r="368" spans="1:11" ht="15" x14ac:dyDescent="0.25">
      <c r="A368" s="28"/>
      <c r="B368" s="34"/>
      <c r="C368" s="812"/>
      <c r="D368" s="694"/>
      <c r="E368" s="686"/>
      <c r="F368" s="686"/>
      <c r="G368" s="686"/>
      <c r="H368" s="687"/>
      <c r="I368" s="688"/>
      <c r="J368" s="689"/>
    </row>
    <row r="369" spans="1:11" ht="15" x14ac:dyDescent="0.25">
      <c r="A369" s="28"/>
      <c r="B369" s="34"/>
      <c r="C369" s="812"/>
      <c r="D369" s="694"/>
      <c r="E369" s="686"/>
      <c r="F369" s="686"/>
      <c r="G369" s="686"/>
      <c r="H369" s="687"/>
      <c r="I369" s="688"/>
      <c r="J369" s="689"/>
    </row>
    <row r="370" spans="1:11" ht="8.25" customHeight="1" x14ac:dyDescent="0.25">
      <c r="A370" s="28"/>
      <c r="B370" s="34"/>
      <c r="C370" s="812"/>
      <c r="D370" s="694"/>
      <c r="E370" s="686"/>
      <c r="F370" s="686"/>
      <c r="G370" s="686"/>
      <c r="H370" s="687"/>
      <c r="I370" s="688"/>
      <c r="J370" s="689"/>
    </row>
    <row r="371" spans="1:11" ht="15" x14ac:dyDescent="0.25">
      <c r="A371" s="28"/>
      <c r="B371" s="34"/>
      <c r="C371" s="812"/>
      <c r="D371" s="694"/>
      <c r="E371" s="686"/>
      <c r="F371" s="686"/>
      <c r="G371" s="686"/>
      <c r="H371" s="687"/>
      <c r="I371" s="688"/>
      <c r="J371" s="689"/>
    </row>
    <row r="372" spans="1:11" ht="15" x14ac:dyDescent="0.25">
      <c r="A372" s="28"/>
      <c r="B372" s="34"/>
      <c r="C372" s="812"/>
      <c r="D372" s="694"/>
      <c r="E372" s="686"/>
      <c r="F372" s="686"/>
      <c r="G372" s="686"/>
      <c r="H372" s="687"/>
      <c r="I372" s="688"/>
      <c r="J372" s="689"/>
    </row>
    <row r="373" spans="1:11" ht="15" x14ac:dyDescent="0.25">
      <c r="A373" s="28"/>
      <c r="B373" s="34"/>
      <c r="C373" s="812"/>
      <c r="D373" s="694"/>
      <c r="E373" s="686"/>
      <c r="F373" s="686"/>
      <c r="G373" s="686"/>
      <c r="H373" s="687"/>
      <c r="I373" s="688"/>
      <c r="J373" s="689"/>
    </row>
    <row r="374" spans="1:11" ht="15" x14ac:dyDescent="0.25">
      <c r="A374" s="28"/>
      <c r="B374" s="34"/>
      <c r="C374" s="812"/>
      <c r="D374" s="694"/>
      <c r="E374" s="686"/>
      <c r="F374" s="686"/>
      <c r="G374" s="686"/>
      <c r="H374" s="687"/>
      <c r="I374" s="688"/>
      <c r="J374" s="689"/>
    </row>
    <row r="375" spans="1:11" ht="15" x14ac:dyDescent="0.25">
      <c r="A375" s="28"/>
      <c r="B375" s="34"/>
      <c r="C375" s="812"/>
      <c r="D375" s="694"/>
      <c r="E375" s="686"/>
      <c r="F375" s="686"/>
      <c r="G375" s="686"/>
      <c r="H375" s="687"/>
      <c r="I375" s="688"/>
      <c r="J375" s="689"/>
    </row>
    <row r="376" spans="1:11" ht="15" x14ac:dyDescent="0.25">
      <c r="A376" s="28"/>
      <c r="B376" s="34"/>
      <c r="C376" s="812"/>
      <c r="D376" s="694"/>
      <c r="E376" s="686"/>
      <c r="F376" s="686"/>
      <c r="G376" s="686"/>
      <c r="H376" s="687"/>
      <c r="I376" s="688"/>
      <c r="J376" s="689"/>
    </row>
    <row r="377" spans="1:11" ht="15" x14ac:dyDescent="0.25">
      <c r="A377" s="28"/>
      <c r="B377" s="34"/>
      <c r="C377" s="812"/>
      <c r="D377" s="694"/>
      <c r="E377" s="686"/>
      <c r="F377" s="686"/>
      <c r="G377" s="686"/>
      <c r="H377" s="687"/>
      <c r="I377" s="688"/>
      <c r="J377" s="689"/>
    </row>
    <row r="378" spans="1:11" ht="15" x14ac:dyDescent="0.25">
      <c r="A378" s="28"/>
      <c r="B378" s="34"/>
      <c r="C378" s="812"/>
      <c r="D378" s="694"/>
      <c r="E378" s="686"/>
      <c r="F378" s="686"/>
      <c r="G378" s="686"/>
      <c r="H378" s="687"/>
      <c r="I378" s="688"/>
      <c r="J378" s="689"/>
    </row>
    <row r="379" spans="1:11" ht="15" x14ac:dyDescent="0.25">
      <c r="A379" s="28"/>
      <c r="B379" s="34"/>
      <c r="C379" s="812"/>
      <c r="D379" s="694"/>
      <c r="E379" s="686"/>
      <c r="F379" s="686"/>
      <c r="G379" s="686"/>
      <c r="H379" s="687"/>
      <c r="I379" s="688"/>
      <c r="J379" s="689"/>
    </row>
    <row r="380" spans="1:11" ht="19.5" customHeight="1" x14ac:dyDescent="0.25">
      <c r="A380" s="28"/>
      <c r="B380" s="34"/>
      <c r="C380" s="812"/>
      <c r="D380" s="694"/>
      <c r="E380" s="686"/>
      <c r="F380" s="686"/>
      <c r="G380" s="686"/>
      <c r="H380" s="687"/>
      <c r="I380" s="688"/>
      <c r="J380" s="689"/>
    </row>
    <row r="381" spans="1:11" ht="15.75" thickBot="1" x14ac:dyDescent="0.3">
      <c r="A381" s="40"/>
      <c r="B381" s="350" t="s">
        <v>111</v>
      </c>
      <c r="C381" s="817"/>
      <c r="D381" s="695"/>
      <c r="E381" s="698"/>
      <c r="F381" s="698"/>
      <c r="G381" s="698"/>
      <c r="H381" s="697"/>
      <c r="I381" s="699"/>
      <c r="J381" s="699">
        <f>SUM(J351:J380)</f>
        <v>8133.26</v>
      </c>
      <c r="K381" s="746">
        <v>11</v>
      </c>
    </row>
    <row r="382" spans="1:11" ht="15.75" thickTop="1" x14ac:dyDescent="0.25">
      <c r="A382" s="44"/>
      <c r="B382" s="51"/>
      <c r="C382" s="816"/>
      <c r="D382" s="705"/>
      <c r="E382" s="686"/>
      <c r="F382" s="686"/>
      <c r="G382" s="686"/>
      <c r="H382" s="687"/>
      <c r="I382" s="688"/>
      <c r="J382" s="712"/>
    </row>
    <row r="383" spans="1:11" ht="30" x14ac:dyDescent="0.25">
      <c r="A383" s="28"/>
      <c r="B383" s="60" t="s">
        <v>3082</v>
      </c>
      <c r="C383" s="812"/>
      <c r="D383" s="694"/>
      <c r="E383" s="686"/>
      <c r="F383" s="686"/>
      <c r="G383" s="686"/>
      <c r="H383" s="687"/>
      <c r="I383" s="688"/>
      <c r="J383" s="689"/>
    </row>
    <row r="384" spans="1:11" ht="15" x14ac:dyDescent="0.25">
      <c r="A384" s="28"/>
      <c r="B384" s="34"/>
      <c r="C384" s="812"/>
      <c r="D384" s="694"/>
      <c r="E384" s="686"/>
      <c r="F384" s="686"/>
      <c r="G384" s="686"/>
      <c r="H384" s="687"/>
      <c r="I384" s="688"/>
      <c r="J384" s="689"/>
    </row>
    <row r="385" spans="1:11" ht="27.75" customHeight="1" x14ac:dyDescent="0.25">
      <c r="A385" s="28"/>
      <c r="B385" s="34" t="s">
        <v>3886</v>
      </c>
      <c r="C385" s="812"/>
      <c r="D385" s="694"/>
      <c r="E385" s="686"/>
      <c r="F385" s="686"/>
      <c r="G385" s="686"/>
      <c r="H385" s="687"/>
      <c r="I385" s="688"/>
      <c r="J385" s="689"/>
    </row>
    <row r="386" spans="1:11" ht="15" x14ac:dyDescent="0.25">
      <c r="A386" s="28"/>
      <c r="B386" s="34"/>
      <c r="C386" s="812"/>
      <c r="D386" s="694"/>
      <c r="E386" s="686"/>
      <c r="F386" s="686"/>
      <c r="G386" s="686"/>
      <c r="H386" s="687"/>
      <c r="I386" s="688"/>
      <c r="J386" s="689"/>
    </row>
    <row r="387" spans="1:11" ht="28.5" x14ac:dyDescent="0.2">
      <c r="A387" s="319" t="s">
        <v>77</v>
      </c>
      <c r="B387" s="38" t="s">
        <v>3887</v>
      </c>
      <c r="C387" s="822">
        <v>2</v>
      </c>
      <c r="D387" s="711" t="s">
        <v>199</v>
      </c>
      <c r="E387" s="667">
        <v>19.428577299999997</v>
      </c>
      <c r="F387" s="667">
        <v>0</v>
      </c>
      <c r="G387" s="667">
        <v>154.12362999999999</v>
      </c>
      <c r="H387" s="667">
        <v>0</v>
      </c>
      <c r="I387" s="668">
        <f>SUM(E387:H387)</f>
        <v>173.55</v>
      </c>
      <c r="J387" s="669">
        <f>I387*C387</f>
        <v>347.1</v>
      </c>
      <c r="K387" s="670"/>
    </row>
    <row r="388" spans="1:11" ht="14.25" x14ac:dyDescent="0.2">
      <c r="A388" s="28"/>
      <c r="B388" s="38"/>
      <c r="C388" s="812"/>
      <c r="D388" s="694"/>
      <c r="E388" s="691"/>
      <c r="F388" s="691"/>
      <c r="G388" s="691"/>
      <c r="H388" s="667"/>
      <c r="I388" s="692"/>
      <c r="J388" s="693"/>
    </row>
    <row r="389" spans="1:11" ht="14.25" x14ac:dyDescent="0.2">
      <c r="A389" s="28"/>
      <c r="B389" s="34" t="s">
        <v>3076</v>
      </c>
      <c r="C389" s="812"/>
      <c r="D389" s="694"/>
      <c r="E389" s="691"/>
      <c r="F389" s="691"/>
      <c r="G389" s="691"/>
      <c r="H389" s="667"/>
      <c r="I389" s="692"/>
      <c r="J389" s="693"/>
    </row>
    <row r="390" spans="1:11" ht="14.25" x14ac:dyDescent="0.2">
      <c r="A390" s="28"/>
      <c r="B390" s="38"/>
      <c r="C390" s="812"/>
      <c r="D390" s="694"/>
      <c r="E390" s="691"/>
      <c r="F390" s="691"/>
      <c r="G390" s="691"/>
      <c r="H390" s="667"/>
      <c r="I390" s="692"/>
      <c r="J390" s="693"/>
    </row>
    <row r="391" spans="1:11" ht="14.25" x14ac:dyDescent="0.2">
      <c r="A391" s="319" t="str">
        <f>IF(D391&gt;0,IF(INDEX(A366:A390,MATCH(REPT("z",255),A366:A390))="H","J",IF(INDEX(A366:A390,MATCH(REPT("z",255),A366:A390))="N","P",CHAR(CODE(INDEX(A366:A390,MATCH(REPT("z",255),A366:A390)))+1))),)</f>
        <v>B</v>
      </c>
      <c r="B391" s="38" t="s">
        <v>3077</v>
      </c>
      <c r="C391" s="812">
        <v>4</v>
      </c>
      <c r="D391" s="694" t="s">
        <v>199</v>
      </c>
      <c r="E391" s="667">
        <v>396.3452269</v>
      </c>
      <c r="F391" s="667">
        <v>6.2886940999999998</v>
      </c>
      <c r="G391" s="667">
        <v>83.620506699999993</v>
      </c>
      <c r="H391" s="667">
        <v>0</v>
      </c>
      <c r="I391" s="668">
        <f>SUM(E391:H391)</f>
        <v>486.25</v>
      </c>
      <c r="J391" s="669">
        <f>I391*C391</f>
        <v>1945</v>
      </c>
      <c r="K391" s="670"/>
    </row>
    <row r="392" spans="1:11" ht="14.25" x14ac:dyDescent="0.2">
      <c r="A392" s="28"/>
      <c r="B392" s="38"/>
      <c r="C392" s="812"/>
      <c r="D392" s="694"/>
      <c r="E392" s="691"/>
      <c r="F392" s="691"/>
      <c r="G392" s="691"/>
      <c r="H392" s="667"/>
      <c r="I392" s="692"/>
      <c r="J392" s="693"/>
    </row>
    <row r="393" spans="1:11" ht="14.25" x14ac:dyDescent="0.2">
      <c r="A393" s="319" t="str">
        <f>IF(D393&gt;0,IF(INDEX(A368:A392,MATCH(REPT("z",255),A368:A392))="H","J",IF(INDEX(A368:A392,MATCH(REPT("z",255),A368:A392))="N","P",CHAR(CODE(INDEX(A368:A392,MATCH(REPT("z",255),A368:A392)))+1))),)</f>
        <v>C</v>
      </c>
      <c r="B393" s="38" t="s">
        <v>3078</v>
      </c>
      <c r="C393" s="812">
        <v>1</v>
      </c>
      <c r="D393" s="694" t="s">
        <v>199</v>
      </c>
      <c r="E393" s="667">
        <v>221.67927949999998</v>
      </c>
      <c r="F393" s="667">
        <v>1.5749859999999998</v>
      </c>
      <c r="G393" s="667">
        <v>51.884538800000001</v>
      </c>
      <c r="H393" s="667">
        <v>0</v>
      </c>
      <c r="I393" s="668">
        <f>SUM(E393:H393)</f>
        <v>275.14</v>
      </c>
      <c r="J393" s="669">
        <f>I393*C393</f>
        <v>275.14</v>
      </c>
      <c r="K393" s="670"/>
    </row>
    <row r="394" spans="1:11" ht="14.25" x14ac:dyDescent="0.2">
      <c r="A394" s="28"/>
      <c r="B394" s="38"/>
      <c r="C394" s="812"/>
      <c r="D394" s="694"/>
      <c r="E394" s="691"/>
      <c r="F394" s="691"/>
      <c r="G394" s="691"/>
      <c r="H394" s="667"/>
      <c r="I394" s="692"/>
      <c r="J394" s="693"/>
    </row>
    <row r="395" spans="1:11" ht="14.25" x14ac:dyDescent="0.2">
      <c r="A395" s="319" t="str">
        <f>IF(D395&gt;0,IF(INDEX(A370:A394,MATCH(REPT("z",255),A370:A394))="H","J",IF(INDEX(A370:A394,MATCH(REPT("z",255),A370:A394))="N","P",CHAR(CODE(INDEX(A370:A394,MATCH(REPT("z",255),A370:A394)))+1))),)</f>
        <v>D</v>
      </c>
      <c r="B395" s="38" t="s">
        <v>3079</v>
      </c>
      <c r="C395" s="812">
        <v>1</v>
      </c>
      <c r="D395" s="694" t="s">
        <v>199</v>
      </c>
      <c r="E395" s="667">
        <v>1706.2273333999999</v>
      </c>
      <c r="F395" s="667">
        <v>6.7161902999999992</v>
      </c>
      <c r="G395" s="667">
        <v>338.79073849999997</v>
      </c>
      <c r="H395" s="667">
        <v>0</v>
      </c>
      <c r="I395" s="668">
        <f>SUM(E395:H395)</f>
        <v>2051.73</v>
      </c>
      <c r="J395" s="669">
        <f>I395*C395</f>
        <v>2051.73</v>
      </c>
      <c r="K395" s="670"/>
    </row>
    <row r="396" spans="1:11" ht="14.25" x14ac:dyDescent="0.2">
      <c r="A396" s="28"/>
      <c r="B396" s="38"/>
      <c r="C396" s="812"/>
      <c r="D396" s="694"/>
      <c r="E396" s="691"/>
      <c r="F396" s="691"/>
      <c r="G396" s="691"/>
      <c r="H396" s="667"/>
      <c r="I396" s="692"/>
      <c r="J396" s="693"/>
    </row>
    <row r="397" spans="1:11" ht="14.25" x14ac:dyDescent="0.2">
      <c r="A397" s="319" t="str">
        <f>IF(D397&gt;0,IF(INDEX(A379:A396,MATCH(REPT("z",255),A379:A396))="H","J",IF(INDEX(A379:A396,MATCH(REPT("z",255),A379:A396))="N","P",CHAR(CODE(INDEX(A379:A396,MATCH(REPT("z",255),A379:A396)))+1))),)</f>
        <v>E</v>
      </c>
      <c r="B397" s="38" t="s">
        <v>3080</v>
      </c>
      <c r="C397" s="812">
        <v>1</v>
      </c>
      <c r="D397" s="694" t="s">
        <v>199</v>
      </c>
      <c r="E397" s="667">
        <v>3160.3556576999999</v>
      </c>
      <c r="F397" s="667">
        <v>26.437265</v>
      </c>
      <c r="G397" s="667">
        <v>564.27248419999989</v>
      </c>
      <c r="H397" s="667">
        <v>0</v>
      </c>
      <c r="I397" s="668">
        <f>SUM(E397:H397)</f>
        <v>3751.07</v>
      </c>
      <c r="J397" s="669">
        <f>I397*C397</f>
        <v>3751.07</v>
      </c>
      <c r="K397" s="670"/>
    </row>
    <row r="398" spans="1:11" ht="14.25" x14ac:dyDescent="0.2">
      <c r="A398" s="28"/>
      <c r="B398" s="38"/>
      <c r="C398" s="812"/>
      <c r="D398" s="694"/>
      <c r="E398" s="691"/>
      <c r="F398" s="691"/>
      <c r="G398" s="691"/>
      <c r="H398" s="667"/>
      <c r="I398" s="692"/>
      <c r="J398" s="693"/>
    </row>
    <row r="399" spans="1:11" ht="42.75" x14ac:dyDescent="0.2">
      <c r="A399" s="28"/>
      <c r="B399" s="351" t="s">
        <v>3888</v>
      </c>
      <c r="C399" s="812"/>
      <c r="D399" s="694"/>
      <c r="E399" s="691"/>
      <c r="F399" s="691"/>
      <c r="G399" s="691"/>
      <c r="H399" s="667"/>
      <c r="I399" s="692"/>
      <c r="J399" s="693"/>
    </row>
    <row r="400" spans="1:11" ht="14.25" x14ac:dyDescent="0.2">
      <c r="A400" s="28"/>
      <c r="B400" s="38"/>
      <c r="C400" s="812"/>
      <c r="D400" s="694"/>
      <c r="E400" s="691"/>
      <c r="F400" s="691"/>
      <c r="G400" s="691"/>
      <c r="H400" s="667"/>
      <c r="I400" s="692"/>
      <c r="J400" s="693"/>
    </row>
    <row r="401" spans="1:11" ht="14.25" x14ac:dyDescent="0.2">
      <c r="A401" s="319" t="str">
        <f>IF(D401&gt;0,IF(INDEX(A383:A400,MATCH(REPT("z",255),A383:A400))="H","J",IF(INDEX(A383:A400,MATCH(REPT("z",255),A383:A400))="N","P",CHAR(CODE(INDEX(A383:A400,MATCH(REPT("z",255),A383:A400)))+1))),)</f>
        <v>F</v>
      </c>
      <c r="B401" s="38" t="s">
        <v>3083</v>
      </c>
      <c r="C401" s="812">
        <v>1</v>
      </c>
      <c r="D401" s="694" t="s">
        <v>199</v>
      </c>
      <c r="E401" s="667">
        <v>4.8599568</v>
      </c>
      <c r="F401" s="667">
        <v>0</v>
      </c>
      <c r="G401" s="667">
        <v>53.392025399999994</v>
      </c>
      <c r="H401" s="667">
        <v>0</v>
      </c>
      <c r="I401" s="668">
        <f>SUM(E401:H401)</f>
        <v>58.25</v>
      </c>
      <c r="J401" s="669">
        <f>I401*C401</f>
        <v>58.25</v>
      </c>
      <c r="K401" s="670"/>
    </row>
    <row r="402" spans="1:11" ht="14.25" x14ac:dyDescent="0.2">
      <c r="A402" s="28"/>
      <c r="B402" s="38"/>
      <c r="C402" s="812"/>
      <c r="D402" s="694"/>
      <c r="E402" s="691"/>
      <c r="F402" s="691"/>
      <c r="G402" s="691"/>
      <c r="H402" s="667"/>
      <c r="I402" s="692"/>
      <c r="J402" s="693"/>
    </row>
    <row r="403" spans="1:11" ht="14.25" x14ac:dyDescent="0.2">
      <c r="A403" s="319" t="str">
        <f>IF(D403&gt;0,IF(INDEX(A385:A402,MATCH(REPT("z",255),A385:A402))="H","J",IF(INDEX(A385:A402,MATCH(REPT("z",255),A385:A402))="N","P",CHAR(CODE(INDEX(A385:A402,MATCH(REPT("z",255),A385:A402)))+1))),)</f>
        <v>G</v>
      </c>
      <c r="B403" s="38" t="s">
        <v>3084</v>
      </c>
      <c r="C403" s="812">
        <v>1</v>
      </c>
      <c r="D403" s="694" t="s">
        <v>199</v>
      </c>
      <c r="E403" s="667">
        <v>0</v>
      </c>
      <c r="F403" s="667">
        <v>0</v>
      </c>
      <c r="G403" s="667">
        <v>24.018536499999996</v>
      </c>
      <c r="H403" s="667">
        <v>0</v>
      </c>
      <c r="I403" s="668">
        <f>SUM(E403:H403)</f>
        <v>24.02</v>
      </c>
      <c r="J403" s="669">
        <f>I403*C403</f>
        <v>24.02</v>
      </c>
      <c r="K403" s="670"/>
    </row>
    <row r="404" spans="1:11" ht="14.25" x14ac:dyDescent="0.2">
      <c r="A404" s="28"/>
      <c r="B404" s="38"/>
      <c r="C404" s="812"/>
      <c r="D404" s="694"/>
      <c r="E404" s="691"/>
      <c r="F404" s="691"/>
      <c r="G404" s="691"/>
      <c r="H404" s="667"/>
      <c r="I404" s="692"/>
      <c r="J404" s="693"/>
    </row>
    <row r="405" spans="1:11" ht="14.25" x14ac:dyDescent="0.2">
      <c r="A405" s="319" t="str">
        <f>IF(D405&gt;0,IF(INDEX(A387:A404,MATCH(REPT("z",255),A387:A404))="H","J",IF(INDEX(A387:A404,MATCH(REPT("z",255),A387:A404))="N","P",CHAR(CODE(INDEX(A387:A404,MATCH(REPT("z",255),A387:A404)))+1))),)</f>
        <v>H</v>
      </c>
      <c r="B405" s="38" t="s">
        <v>3889</v>
      </c>
      <c r="C405" s="812">
        <v>1</v>
      </c>
      <c r="D405" s="694" t="s">
        <v>65</v>
      </c>
      <c r="E405" s="667">
        <v>0</v>
      </c>
      <c r="F405" s="667">
        <v>0</v>
      </c>
      <c r="G405" s="667">
        <v>0</v>
      </c>
      <c r="H405" s="667">
        <v>0</v>
      </c>
      <c r="I405" s="668">
        <f>SUM(E405:H405)</f>
        <v>0</v>
      </c>
      <c r="J405" s="765" t="s">
        <v>4090</v>
      </c>
      <c r="K405" s="670"/>
    </row>
    <row r="406" spans="1:11" ht="15" x14ac:dyDescent="0.25">
      <c r="A406" s="28"/>
      <c r="B406" s="34"/>
      <c r="C406" s="812"/>
      <c r="D406" s="694"/>
      <c r="E406" s="686"/>
      <c r="F406" s="686"/>
      <c r="G406" s="686"/>
      <c r="H406" s="687"/>
      <c r="I406" s="688"/>
      <c r="J406" s="689"/>
    </row>
    <row r="407" spans="1:11" ht="15" x14ac:dyDescent="0.25">
      <c r="A407" s="28"/>
      <c r="B407" s="34"/>
      <c r="C407" s="812"/>
      <c r="D407" s="694"/>
      <c r="E407" s="686"/>
      <c r="F407" s="686"/>
      <c r="G407" s="686"/>
      <c r="H407" s="687"/>
      <c r="I407" s="688"/>
      <c r="J407" s="689"/>
    </row>
    <row r="408" spans="1:11" ht="15" x14ac:dyDescent="0.25">
      <c r="A408" s="28"/>
      <c r="B408" s="34"/>
      <c r="C408" s="812"/>
      <c r="D408" s="694"/>
      <c r="E408" s="686"/>
      <c r="F408" s="686"/>
      <c r="G408" s="686"/>
      <c r="H408" s="687"/>
      <c r="I408" s="688"/>
      <c r="J408" s="689"/>
    </row>
    <row r="409" spans="1:11" ht="15" x14ac:dyDescent="0.25">
      <c r="A409" s="28"/>
      <c r="B409" s="34"/>
      <c r="C409" s="812"/>
      <c r="D409" s="694"/>
      <c r="E409" s="686"/>
      <c r="F409" s="686"/>
      <c r="G409" s="686"/>
      <c r="H409" s="687"/>
      <c r="I409" s="688"/>
      <c r="J409" s="689"/>
    </row>
    <row r="410" spans="1:11" ht="15" x14ac:dyDescent="0.25">
      <c r="A410" s="28"/>
      <c r="B410" s="34"/>
      <c r="C410" s="812"/>
      <c r="D410" s="694"/>
      <c r="E410" s="686"/>
      <c r="F410" s="686"/>
      <c r="G410" s="686"/>
      <c r="H410" s="687"/>
      <c r="I410" s="688"/>
      <c r="J410" s="689"/>
    </row>
    <row r="411" spans="1:11" ht="10.5" customHeight="1" x14ac:dyDescent="0.25">
      <c r="A411" s="28"/>
      <c r="B411" s="34"/>
      <c r="C411" s="812"/>
      <c r="D411" s="694"/>
      <c r="E411" s="686"/>
      <c r="F411" s="686"/>
      <c r="G411" s="686"/>
      <c r="H411" s="687"/>
      <c r="I411" s="688"/>
      <c r="J411" s="689"/>
    </row>
    <row r="412" spans="1:11" ht="15" x14ac:dyDescent="0.25">
      <c r="A412" s="28"/>
      <c r="B412" s="34"/>
      <c r="C412" s="812"/>
      <c r="D412" s="694"/>
      <c r="E412" s="686"/>
      <c r="F412" s="686"/>
      <c r="G412" s="686"/>
      <c r="H412" s="687"/>
      <c r="I412" s="688"/>
      <c r="J412" s="689"/>
    </row>
    <row r="413" spans="1:11" ht="23.25" customHeight="1" x14ac:dyDescent="0.25">
      <c r="A413" s="28"/>
      <c r="B413" s="34"/>
      <c r="C413" s="812"/>
      <c r="D413" s="694"/>
      <c r="E413" s="686"/>
      <c r="F413" s="686"/>
      <c r="G413" s="686"/>
      <c r="H413" s="687"/>
      <c r="I413" s="688"/>
      <c r="J413" s="689"/>
    </row>
    <row r="414" spans="1:11" ht="15.75" thickBot="1" x14ac:dyDescent="0.3">
      <c r="A414" s="40"/>
      <c r="B414" s="350" t="s">
        <v>111</v>
      </c>
      <c r="C414" s="817"/>
      <c r="D414" s="695"/>
      <c r="E414" s="698"/>
      <c r="F414" s="698"/>
      <c r="G414" s="698"/>
      <c r="H414" s="697"/>
      <c r="I414" s="699"/>
      <c r="J414" s="699">
        <f>SUM(J384:J413)</f>
        <v>8452.31</v>
      </c>
      <c r="K414" s="746">
        <v>12</v>
      </c>
    </row>
    <row r="415" spans="1:11" ht="15.75" thickTop="1" x14ac:dyDescent="0.25">
      <c r="A415" s="28"/>
      <c r="B415" s="34"/>
      <c r="C415" s="812"/>
      <c r="D415" s="694"/>
      <c r="E415" s="686"/>
      <c r="F415" s="686"/>
      <c r="G415" s="686"/>
      <c r="H415" s="687"/>
      <c r="I415" s="688"/>
      <c r="J415" s="689"/>
    </row>
    <row r="416" spans="1:11" ht="45" x14ac:dyDescent="0.25">
      <c r="A416" s="28"/>
      <c r="B416" s="46" t="s">
        <v>3085</v>
      </c>
      <c r="C416" s="812"/>
      <c r="D416" s="694"/>
      <c r="E416" s="686"/>
      <c r="F416" s="686"/>
      <c r="G416" s="686"/>
      <c r="H416" s="687"/>
      <c r="I416" s="688"/>
      <c r="J416" s="689"/>
    </row>
    <row r="417" spans="1:11" ht="15" x14ac:dyDescent="0.25">
      <c r="A417" s="28"/>
      <c r="B417" s="34"/>
      <c r="C417" s="812"/>
      <c r="D417" s="694"/>
      <c r="E417" s="686"/>
      <c r="F417" s="686"/>
      <c r="G417" s="686"/>
      <c r="H417" s="687"/>
      <c r="I417" s="688"/>
      <c r="J417" s="689"/>
    </row>
    <row r="418" spans="1:11" ht="14.25" x14ac:dyDescent="0.2">
      <c r="A418" s="28"/>
      <c r="B418" s="34" t="s">
        <v>3086</v>
      </c>
      <c r="C418" s="812"/>
      <c r="D418" s="694"/>
      <c r="E418" s="691"/>
      <c r="F418" s="691"/>
      <c r="G418" s="691"/>
      <c r="H418" s="667"/>
      <c r="I418" s="692"/>
      <c r="J418" s="693"/>
    </row>
    <row r="419" spans="1:11" ht="14.25" x14ac:dyDescent="0.2">
      <c r="A419" s="28"/>
      <c r="B419" s="38"/>
      <c r="C419" s="812"/>
      <c r="D419" s="694"/>
      <c r="E419" s="691"/>
      <c r="F419" s="691"/>
      <c r="G419" s="691"/>
      <c r="H419" s="667"/>
      <c r="I419" s="692"/>
      <c r="J419" s="693"/>
    </row>
    <row r="420" spans="1:11" ht="30" customHeight="1" x14ac:dyDescent="0.2">
      <c r="A420" s="28"/>
      <c r="B420" s="34" t="s">
        <v>3890</v>
      </c>
      <c r="C420" s="812"/>
      <c r="D420" s="694"/>
      <c r="E420" s="691"/>
      <c r="F420" s="691"/>
      <c r="G420" s="691"/>
      <c r="H420" s="667"/>
      <c r="I420" s="692"/>
      <c r="J420" s="693"/>
    </row>
    <row r="421" spans="1:11" ht="14.25" x14ac:dyDescent="0.2">
      <c r="A421" s="28"/>
      <c r="B421" s="38"/>
      <c r="C421" s="812"/>
      <c r="D421" s="694"/>
      <c r="E421" s="691"/>
      <c r="F421" s="691"/>
      <c r="G421" s="691"/>
      <c r="H421" s="667"/>
      <c r="I421" s="692"/>
      <c r="J421" s="693"/>
    </row>
    <row r="422" spans="1:11" ht="32.25" customHeight="1" x14ac:dyDescent="0.2">
      <c r="A422" s="319" t="s">
        <v>77</v>
      </c>
      <c r="B422" s="38" t="s">
        <v>3087</v>
      </c>
      <c r="C422" s="812">
        <v>1</v>
      </c>
      <c r="D422" s="694" t="s">
        <v>199</v>
      </c>
      <c r="E422" s="667">
        <v>19.428577299999997</v>
      </c>
      <c r="F422" s="667">
        <v>0</v>
      </c>
      <c r="G422" s="667">
        <v>154.12362999999999</v>
      </c>
      <c r="H422" s="667">
        <v>0</v>
      </c>
      <c r="I422" s="668">
        <f>SUM(E422:H422)</f>
        <v>173.55</v>
      </c>
      <c r="J422" s="669">
        <f>I422*C422</f>
        <v>173.55</v>
      </c>
      <c r="K422" s="670"/>
    </row>
    <row r="423" spans="1:11" ht="14.25" x14ac:dyDescent="0.2">
      <c r="A423" s="28"/>
      <c r="B423" s="38"/>
      <c r="C423" s="812"/>
      <c r="D423" s="694"/>
      <c r="E423" s="691"/>
      <c r="F423" s="691"/>
      <c r="G423" s="691"/>
      <c r="H423" s="667"/>
      <c r="I423" s="692"/>
      <c r="J423" s="693"/>
    </row>
    <row r="424" spans="1:11" ht="28.5" x14ac:dyDescent="0.2">
      <c r="A424" s="319" t="str">
        <f>IF(D424&gt;0,IF(INDEX(A399:A423,MATCH(REPT("z",255),A399:A423))="H","J",IF(INDEX(A399:A423,MATCH(REPT("z",255),A399:A423))="N","P",CHAR(CODE(INDEX(A399:A423,MATCH(REPT("z",255),A399:A423)))+1))),)</f>
        <v>B</v>
      </c>
      <c r="B424" s="38" t="s">
        <v>3088</v>
      </c>
      <c r="C424" s="812">
        <v>1</v>
      </c>
      <c r="D424" s="694" t="s">
        <v>199</v>
      </c>
      <c r="E424" s="667">
        <v>19.428577299999997</v>
      </c>
      <c r="F424" s="667">
        <v>0</v>
      </c>
      <c r="G424" s="667">
        <v>154.12362999999999</v>
      </c>
      <c r="H424" s="667">
        <v>0</v>
      </c>
      <c r="I424" s="668">
        <f>SUM(E424:H424)</f>
        <v>173.55</v>
      </c>
      <c r="J424" s="669">
        <f>I424*C424</f>
        <v>173.55</v>
      </c>
      <c r="K424" s="670"/>
    </row>
    <row r="425" spans="1:11" ht="14.25" x14ac:dyDescent="0.2">
      <c r="A425" s="28"/>
      <c r="B425" s="38"/>
      <c r="C425" s="812"/>
      <c r="D425" s="694"/>
      <c r="E425" s="691"/>
      <c r="F425" s="691"/>
      <c r="G425" s="691"/>
      <c r="H425" s="667"/>
      <c r="I425" s="692"/>
      <c r="J425" s="693"/>
    </row>
    <row r="426" spans="1:11" ht="14.25" x14ac:dyDescent="0.2">
      <c r="A426" s="28"/>
      <c r="B426" s="34" t="s">
        <v>3076</v>
      </c>
      <c r="C426" s="812"/>
      <c r="D426" s="694"/>
      <c r="E426" s="691"/>
      <c r="F426" s="691"/>
      <c r="G426" s="691"/>
      <c r="H426" s="667"/>
      <c r="I426" s="692"/>
      <c r="J426" s="693"/>
    </row>
    <row r="427" spans="1:11" ht="14.25" x14ac:dyDescent="0.2">
      <c r="A427" s="28"/>
      <c r="B427" s="38"/>
      <c r="C427" s="812"/>
      <c r="D427" s="694"/>
      <c r="E427" s="691"/>
      <c r="F427" s="691"/>
      <c r="G427" s="691"/>
      <c r="H427" s="667"/>
      <c r="I427" s="692"/>
      <c r="J427" s="693"/>
    </row>
    <row r="428" spans="1:11" ht="14.25" x14ac:dyDescent="0.2">
      <c r="A428" s="319" t="str">
        <f>IF(D428&gt;0,IF(INDEX(A403:A427,MATCH(REPT("z",255),A403:A427))="H","J",IF(INDEX(A403:A427,MATCH(REPT("z",255),A403:A427))="N","P",CHAR(CODE(INDEX(A403:A427,MATCH(REPT("z",255),A403:A427)))+1))),)</f>
        <v>C</v>
      </c>
      <c r="B428" s="38" t="s">
        <v>3077</v>
      </c>
      <c r="C428" s="812">
        <v>4</v>
      </c>
      <c r="D428" s="694" t="s">
        <v>199</v>
      </c>
      <c r="E428" s="667">
        <v>396.3452269</v>
      </c>
      <c r="F428" s="667">
        <v>6.2886940999999998</v>
      </c>
      <c r="G428" s="667">
        <v>83.620506699999993</v>
      </c>
      <c r="H428" s="667">
        <v>0</v>
      </c>
      <c r="I428" s="668">
        <f>SUM(E428:H428)</f>
        <v>486.25</v>
      </c>
      <c r="J428" s="669">
        <f>I428*C428</f>
        <v>1945</v>
      </c>
      <c r="K428" s="670"/>
    </row>
    <row r="429" spans="1:11" ht="14.25" x14ac:dyDescent="0.2">
      <c r="A429" s="28"/>
      <c r="B429" s="38"/>
      <c r="C429" s="812"/>
      <c r="D429" s="694"/>
      <c r="E429" s="691"/>
      <c r="F429" s="691"/>
      <c r="G429" s="691"/>
      <c r="H429" s="667"/>
      <c r="I429" s="692"/>
      <c r="J429" s="693"/>
    </row>
    <row r="430" spans="1:11" ht="14.25" x14ac:dyDescent="0.2">
      <c r="A430" s="319" t="str">
        <f>IF(D430&gt;0,IF(INDEX(A405:A429,MATCH(REPT("z",255),A405:A429))="H","J",IF(INDEX(A405:A429,MATCH(REPT("z",255),A405:A429))="N","P",CHAR(CODE(INDEX(A405:A429,MATCH(REPT("z",255),A405:A429)))+1))),)</f>
        <v>D</v>
      </c>
      <c r="B430" s="38" t="s">
        <v>3078</v>
      </c>
      <c r="C430" s="812">
        <v>1</v>
      </c>
      <c r="D430" s="694" t="s">
        <v>199</v>
      </c>
      <c r="E430" s="667">
        <v>221.67927949999998</v>
      </c>
      <c r="F430" s="667">
        <v>1.5749859999999998</v>
      </c>
      <c r="G430" s="667">
        <v>51.884538800000001</v>
      </c>
      <c r="H430" s="667">
        <v>0</v>
      </c>
      <c r="I430" s="668">
        <f>SUM(E430:H430)</f>
        <v>275.14</v>
      </c>
      <c r="J430" s="669">
        <f>I430*C430</f>
        <v>275.14</v>
      </c>
      <c r="K430" s="670"/>
    </row>
    <row r="431" spans="1:11" ht="14.25" x14ac:dyDescent="0.2">
      <c r="A431" s="28"/>
      <c r="B431" s="38"/>
      <c r="C431" s="812"/>
      <c r="D431" s="694"/>
      <c r="E431" s="691"/>
      <c r="F431" s="691"/>
      <c r="G431" s="691"/>
      <c r="H431" s="667"/>
      <c r="I431" s="692"/>
      <c r="J431" s="693"/>
    </row>
    <row r="432" spans="1:11" ht="14.25" x14ac:dyDescent="0.2">
      <c r="A432" s="319" t="str">
        <f>IF(D432&gt;0,IF(INDEX(A416:A431,MATCH(REPT("z",255),A416:A431))="H","J",IF(INDEX(A416:A431,MATCH(REPT("z",255),A416:A431))="N","P",CHAR(CODE(INDEX(A416:A431,MATCH(REPT("z",255),A416:A431)))+1))),)</f>
        <v>E</v>
      </c>
      <c r="B432" s="38" t="s">
        <v>3079</v>
      </c>
      <c r="C432" s="812">
        <v>1</v>
      </c>
      <c r="D432" s="694" t="s">
        <v>199</v>
      </c>
      <c r="E432" s="667">
        <v>1706.2273333999999</v>
      </c>
      <c r="F432" s="667">
        <v>6.7161902999999992</v>
      </c>
      <c r="G432" s="667">
        <v>338.79073849999997</v>
      </c>
      <c r="H432" s="667">
        <v>0</v>
      </c>
      <c r="I432" s="668">
        <f>SUM(E432:H432)</f>
        <v>2051.73</v>
      </c>
      <c r="J432" s="669">
        <f>I432*C432</f>
        <v>2051.73</v>
      </c>
      <c r="K432" s="670"/>
    </row>
    <row r="433" spans="1:11" ht="14.25" x14ac:dyDescent="0.2">
      <c r="A433" s="28"/>
      <c r="B433" s="38"/>
      <c r="C433" s="812"/>
      <c r="D433" s="694"/>
      <c r="E433" s="691"/>
      <c r="F433" s="691"/>
      <c r="G433" s="691"/>
      <c r="H433" s="667"/>
      <c r="I433" s="692"/>
      <c r="J433" s="693"/>
    </row>
    <row r="434" spans="1:11" ht="14.25" x14ac:dyDescent="0.2">
      <c r="A434" s="319" t="str">
        <f>IF(D434&gt;0,IF(INDEX(A418:A433,MATCH(REPT("z",255),A418:A433))="H","J",IF(INDEX(A418:A433,MATCH(REPT("z",255),A418:A433))="N","P",CHAR(CODE(INDEX(A418:A433,MATCH(REPT("z",255),A418:A433)))+1))),)</f>
        <v>F</v>
      </c>
      <c r="B434" s="38" t="s">
        <v>3080</v>
      </c>
      <c r="C434" s="812">
        <v>1</v>
      </c>
      <c r="D434" s="694" t="s">
        <v>199</v>
      </c>
      <c r="E434" s="667">
        <v>3160.3556576999999</v>
      </c>
      <c r="F434" s="667">
        <v>26.437265</v>
      </c>
      <c r="G434" s="667">
        <v>564.27248419999989</v>
      </c>
      <c r="H434" s="667">
        <v>0</v>
      </c>
      <c r="I434" s="668">
        <f>SUM(E434:H434)</f>
        <v>3751.07</v>
      </c>
      <c r="J434" s="669">
        <f>I434*C434</f>
        <v>3751.07</v>
      </c>
      <c r="K434" s="670"/>
    </row>
    <row r="435" spans="1:11" ht="14.25" x14ac:dyDescent="0.2">
      <c r="A435" s="28"/>
      <c r="B435" s="38"/>
      <c r="C435" s="812"/>
      <c r="D435" s="694"/>
      <c r="E435" s="691"/>
      <c r="F435" s="691"/>
      <c r="G435" s="691"/>
      <c r="H435" s="667"/>
      <c r="I435" s="692"/>
      <c r="J435" s="693"/>
    </row>
    <row r="436" spans="1:11" ht="14.25" x14ac:dyDescent="0.2">
      <c r="A436" s="319" t="str">
        <f>IF(D436&gt;0,IF(INDEX(A420:A435,MATCH(REPT("z",255),A420:A435))="H","J",IF(INDEX(A420:A435,MATCH(REPT("z",255),A420:A435))="N","P",CHAR(CODE(INDEX(A420:A435,MATCH(REPT("z",255),A420:A435)))+1))),)</f>
        <v>G</v>
      </c>
      <c r="B436" s="38" t="s">
        <v>3081</v>
      </c>
      <c r="C436" s="812">
        <v>1</v>
      </c>
      <c r="D436" s="694" t="s">
        <v>65</v>
      </c>
      <c r="E436" s="667">
        <v>0</v>
      </c>
      <c r="F436" s="667">
        <v>0</v>
      </c>
      <c r="G436" s="667">
        <v>0</v>
      </c>
      <c r="H436" s="667">
        <v>0</v>
      </c>
      <c r="I436" s="668">
        <f>SUM(E436:H436)</f>
        <v>0</v>
      </c>
      <c r="J436" s="765" t="s">
        <v>4090</v>
      </c>
      <c r="K436" s="670"/>
    </row>
    <row r="437" spans="1:11" ht="14.25" x14ac:dyDescent="0.2">
      <c r="A437" s="28"/>
      <c r="B437" s="38"/>
      <c r="C437" s="812"/>
      <c r="D437" s="694"/>
      <c r="E437" s="691"/>
      <c r="F437" s="691"/>
      <c r="G437" s="691"/>
      <c r="H437" s="667"/>
      <c r="I437" s="692"/>
      <c r="J437" s="693"/>
    </row>
    <row r="438" spans="1:11" ht="14.25" x14ac:dyDescent="0.2">
      <c r="A438" s="28"/>
      <c r="B438" s="38"/>
      <c r="C438" s="812"/>
      <c r="D438" s="694"/>
      <c r="E438" s="691"/>
      <c r="F438" s="691"/>
      <c r="G438" s="691"/>
      <c r="H438" s="667"/>
      <c r="I438" s="692"/>
      <c r="J438" s="693"/>
    </row>
    <row r="439" spans="1:11" ht="14.25" x14ac:dyDescent="0.2">
      <c r="A439" s="28"/>
      <c r="B439" s="38"/>
      <c r="C439" s="812"/>
      <c r="D439" s="694"/>
      <c r="E439" s="691"/>
      <c r="F439" s="691"/>
      <c r="G439" s="691"/>
      <c r="H439" s="667"/>
      <c r="I439" s="692"/>
      <c r="J439" s="693"/>
    </row>
    <row r="440" spans="1:11" ht="14.25" x14ac:dyDescent="0.2">
      <c r="A440" s="28"/>
      <c r="B440" s="38"/>
      <c r="C440" s="812"/>
      <c r="D440" s="694"/>
      <c r="E440" s="691"/>
      <c r="F440" s="691"/>
      <c r="G440" s="691"/>
      <c r="H440" s="667"/>
      <c r="I440" s="692"/>
      <c r="J440" s="693"/>
    </row>
    <row r="441" spans="1:11" ht="14.25" x14ac:dyDescent="0.2">
      <c r="A441" s="28"/>
      <c r="B441" s="38"/>
      <c r="C441" s="812"/>
      <c r="D441" s="694"/>
      <c r="E441" s="691"/>
      <c r="F441" s="691"/>
      <c r="G441" s="691"/>
      <c r="H441" s="667"/>
      <c r="I441" s="692"/>
      <c r="J441" s="693"/>
    </row>
    <row r="442" spans="1:11" ht="14.25" x14ac:dyDescent="0.2">
      <c r="A442" s="28"/>
      <c r="B442" s="38"/>
      <c r="C442" s="812"/>
      <c r="D442" s="694"/>
      <c r="E442" s="691"/>
      <c r="F442" s="691"/>
      <c r="G442" s="691"/>
      <c r="H442" s="667"/>
      <c r="I442" s="692"/>
      <c r="J442" s="693"/>
    </row>
    <row r="443" spans="1:11" ht="14.25" x14ac:dyDescent="0.2">
      <c r="A443" s="28"/>
      <c r="B443" s="38"/>
      <c r="C443" s="812"/>
      <c r="D443" s="694"/>
      <c r="E443" s="691"/>
      <c r="F443" s="691"/>
      <c r="G443" s="691"/>
      <c r="H443" s="667"/>
      <c r="I443" s="692"/>
      <c r="J443" s="693"/>
    </row>
    <row r="444" spans="1:11" ht="1.5" customHeight="1" x14ac:dyDescent="0.2">
      <c r="A444" s="28"/>
      <c r="B444" s="38"/>
      <c r="C444" s="812"/>
      <c r="D444" s="694"/>
      <c r="E444" s="691"/>
      <c r="F444" s="691"/>
      <c r="G444" s="691"/>
      <c r="H444" s="667"/>
      <c r="I444" s="692"/>
      <c r="J444" s="693"/>
    </row>
    <row r="445" spans="1:11" ht="14.25" x14ac:dyDescent="0.2">
      <c r="A445" s="28"/>
      <c r="B445" s="38"/>
      <c r="C445" s="812"/>
      <c r="D445" s="694"/>
      <c r="E445" s="691"/>
      <c r="F445" s="691"/>
      <c r="G445" s="691"/>
      <c r="H445" s="667"/>
      <c r="I445" s="692"/>
      <c r="J445" s="693"/>
    </row>
    <row r="446" spans="1:11" ht="14.25" x14ac:dyDescent="0.2">
      <c r="A446" s="28"/>
      <c r="B446" s="38"/>
      <c r="C446" s="812"/>
      <c r="D446" s="694"/>
      <c r="E446" s="691"/>
      <c r="F446" s="691"/>
      <c r="G446" s="691"/>
      <c r="H446" s="667"/>
      <c r="I446" s="692"/>
      <c r="J446" s="693"/>
    </row>
    <row r="447" spans="1:11" ht="8.25" customHeight="1" x14ac:dyDescent="0.2">
      <c r="A447" s="28"/>
      <c r="B447" s="38"/>
      <c r="C447" s="812"/>
      <c r="D447" s="694"/>
      <c r="E447" s="691"/>
      <c r="F447" s="691"/>
      <c r="G447" s="691"/>
      <c r="H447" s="667"/>
      <c r="I447" s="692"/>
      <c r="J447" s="693"/>
    </row>
    <row r="448" spans="1:11" ht="15.75" thickBot="1" x14ac:dyDescent="0.3">
      <c r="A448" s="40"/>
      <c r="B448" s="350" t="s">
        <v>111</v>
      </c>
      <c r="C448" s="817"/>
      <c r="D448" s="695"/>
      <c r="E448" s="698"/>
      <c r="F448" s="698"/>
      <c r="G448" s="698"/>
      <c r="H448" s="697"/>
      <c r="I448" s="699"/>
      <c r="J448" s="699">
        <f>SUM(J418:J447)</f>
        <v>8370.0400000000009</v>
      </c>
      <c r="K448" s="746">
        <v>13</v>
      </c>
    </row>
    <row r="449" spans="1:11" ht="15.75" thickTop="1" x14ac:dyDescent="0.25">
      <c r="A449" s="28"/>
      <c r="B449" s="34"/>
      <c r="C449" s="812"/>
      <c r="D449" s="694"/>
      <c r="E449" s="686"/>
      <c r="F449" s="686"/>
      <c r="G449" s="686"/>
      <c r="H449" s="687"/>
      <c r="I449" s="688"/>
      <c r="J449" s="689"/>
    </row>
    <row r="450" spans="1:11" ht="45" x14ac:dyDescent="0.25">
      <c r="A450" s="28"/>
      <c r="B450" s="46" t="s">
        <v>3089</v>
      </c>
      <c r="C450" s="812"/>
      <c r="D450" s="694"/>
      <c r="E450" s="686"/>
      <c r="F450" s="686"/>
      <c r="G450" s="686"/>
      <c r="H450" s="687"/>
      <c r="I450" s="688"/>
      <c r="J450" s="689"/>
    </row>
    <row r="451" spans="1:11" ht="14.25" x14ac:dyDescent="0.2">
      <c r="A451" s="28"/>
      <c r="B451" s="38"/>
      <c r="C451" s="812"/>
      <c r="D451" s="694"/>
      <c r="E451" s="691"/>
      <c r="F451" s="691"/>
      <c r="G451" s="691"/>
      <c r="H451" s="667"/>
      <c r="I451" s="692"/>
      <c r="J451" s="693"/>
    </row>
    <row r="452" spans="1:11" ht="14.25" x14ac:dyDescent="0.2">
      <c r="A452" s="28"/>
      <c r="B452" s="81" t="s">
        <v>3090</v>
      </c>
      <c r="C452" s="812"/>
      <c r="D452" s="694"/>
      <c r="E452" s="691"/>
      <c r="F452" s="691"/>
      <c r="G452" s="691"/>
      <c r="H452" s="667"/>
      <c r="I452" s="692"/>
      <c r="J452" s="693"/>
    </row>
    <row r="453" spans="1:11" ht="14.25" x14ac:dyDescent="0.2">
      <c r="A453" s="28"/>
      <c r="B453" s="38"/>
      <c r="C453" s="812"/>
      <c r="D453" s="694"/>
      <c r="E453" s="691"/>
      <c r="F453" s="691"/>
      <c r="G453" s="691"/>
      <c r="H453" s="667"/>
      <c r="I453" s="692"/>
      <c r="J453" s="693"/>
    </row>
    <row r="454" spans="1:11" ht="27.75" customHeight="1" x14ac:dyDescent="0.2">
      <c r="A454" s="28"/>
      <c r="B454" s="34" t="s">
        <v>3891</v>
      </c>
      <c r="C454" s="812"/>
      <c r="D454" s="694"/>
      <c r="E454" s="691"/>
      <c r="F454" s="691"/>
      <c r="G454" s="691"/>
      <c r="H454" s="667"/>
      <c r="I454" s="692"/>
      <c r="J454" s="693"/>
    </row>
    <row r="455" spans="1:11" ht="14.25" x14ac:dyDescent="0.2">
      <c r="A455" s="28"/>
      <c r="B455" s="38"/>
      <c r="C455" s="812"/>
      <c r="D455" s="694"/>
      <c r="E455" s="691"/>
      <c r="F455" s="691"/>
      <c r="G455" s="691"/>
      <c r="H455" s="667"/>
      <c r="I455" s="692"/>
      <c r="J455" s="693"/>
    </row>
    <row r="456" spans="1:11" ht="28.5" customHeight="1" x14ac:dyDescent="0.2">
      <c r="A456" s="319" t="s">
        <v>77</v>
      </c>
      <c r="B456" s="38" t="s">
        <v>3091</v>
      </c>
      <c r="C456" s="822">
        <v>3</v>
      </c>
      <c r="D456" s="711" t="s">
        <v>199</v>
      </c>
      <c r="E456" s="667">
        <v>19.428577299999997</v>
      </c>
      <c r="F456" s="667">
        <v>0</v>
      </c>
      <c r="G456" s="667">
        <v>154.12362999999999</v>
      </c>
      <c r="H456" s="667">
        <v>0</v>
      </c>
      <c r="I456" s="668">
        <f>SUM(E456:H456)</f>
        <v>173.55</v>
      </c>
      <c r="J456" s="669">
        <f>I456*C456</f>
        <v>520.65</v>
      </c>
      <c r="K456" s="670"/>
    </row>
    <row r="457" spans="1:11" ht="14.25" x14ac:dyDescent="0.2">
      <c r="A457" s="28"/>
      <c r="B457" s="38"/>
      <c r="C457" s="812"/>
      <c r="D457" s="694"/>
      <c r="E457" s="691"/>
      <c r="F457" s="691"/>
      <c r="G457" s="691"/>
      <c r="H457" s="667"/>
      <c r="I457" s="692"/>
      <c r="J457" s="693"/>
    </row>
    <row r="458" spans="1:11" ht="28.5" x14ac:dyDescent="0.2">
      <c r="A458" s="319" t="str">
        <f>IF(D458&gt;0,IF(INDEX(A428:A457,MATCH(REPT("z",255),A428:A457))="H","J",IF(INDEX(A428:A457,MATCH(REPT("z",255),A428:A457))="N","P",CHAR(CODE(INDEX(A428:A457,MATCH(REPT("z",255),A428:A457)))+1))),)</f>
        <v>B</v>
      </c>
      <c r="B458" s="38" t="s">
        <v>3892</v>
      </c>
      <c r="C458" s="822">
        <v>3</v>
      </c>
      <c r="D458" s="711" t="s">
        <v>199</v>
      </c>
      <c r="E458" s="667">
        <v>19.428577299999997</v>
      </c>
      <c r="F458" s="667">
        <v>0</v>
      </c>
      <c r="G458" s="667">
        <v>154.12362999999999</v>
      </c>
      <c r="H458" s="667">
        <v>0</v>
      </c>
      <c r="I458" s="668">
        <f>SUM(E458:H458)</f>
        <v>173.55</v>
      </c>
      <c r="J458" s="669">
        <f>I458*C458</f>
        <v>520.65</v>
      </c>
      <c r="K458" s="670"/>
    </row>
    <row r="459" spans="1:11" ht="14.25" x14ac:dyDescent="0.2">
      <c r="A459" s="28"/>
      <c r="B459" s="38"/>
      <c r="C459" s="812"/>
      <c r="D459" s="694"/>
      <c r="E459" s="691"/>
      <c r="F459" s="691"/>
      <c r="G459" s="691"/>
      <c r="H459" s="667"/>
      <c r="I459" s="692"/>
      <c r="J459" s="693"/>
    </row>
    <row r="460" spans="1:11" ht="14.25" x14ac:dyDescent="0.2">
      <c r="A460" s="28"/>
      <c r="B460" s="34" t="s">
        <v>3076</v>
      </c>
      <c r="C460" s="812"/>
      <c r="D460" s="694"/>
      <c r="E460" s="691"/>
      <c r="F460" s="691"/>
      <c r="G460" s="691"/>
      <c r="H460" s="667"/>
      <c r="I460" s="692"/>
      <c r="J460" s="693"/>
    </row>
    <row r="461" spans="1:11" ht="14.25" x14ac:dyDescent="0.2">
      <c r="A461" s="28"/>
      <c r="B461" s="38"/>
      <c r="C461" s="812"/>
      <c r="D461" s="694"/>
      <c r="E461" s="691"/>
      <c r="F461" s="691"/>
      <c r="G461" s="691"/>
      <c r="H461" s="667"/>
      <c r="I461" s="692"/>
      <c r="J461" s="693"/>
    </row>
    <row r="462" spans="1:11" ht="14.25" x14ac:dyDescent="0.2">
      <c r="A462" s="319" t="str">
        <f>IF(D462&gt;0,IF(INDEX(A432:A461,MATCH(REPT("z",255),A432:A461))="H","J",IF(INDEX(A432:A461,MATCH(REPT("z",255),A432:A461))="N","P",CHAR(CODE(INDEX(A432:A461,MATCH(REPT("z",255),A432:A461)))+1))),)</f>
        <v>C</v>
      </c>
      <c r="B462" s="38" t="s">
        <v>3077</v>
      </c>
      <c r="C462" s="812">
        <f>4+4+4</f>
        <v>12</v>
      </c>
      <c r="D462" s="694" t="s">
        <v>199</v>
      </c>
      <c r="E462" s="667">
        <v>396.3452269</v>
      </c>
      <c r="F462" s="667">
        <v>6.2886940999999998</v>
      </c>
      <c r="G462" s="667">
        <v>83.620506699999993</v>
      </c>
      <c r="H462" s="667">
        <v>0</v>
      </c>
      <c r="I462" s="668">
        <f>SUM(E462:H462)</f>
        <v>486.25</v>
      </c>
      <c r="J462" s="669">
        <f>I462*C462</f>
        <v>5835</v>
      </c>
      <c r="K462" s="670"/>
    </row>
    <row r="463" spans="1:11" ht="14.25" x14ac:dyDescent="0.2">
      <c r="A463" s="28"/>
      <c r="B463" s="38"/>
      <c r="C463" s="812"/>
      <c r="D463" s="694"/>
      <c r="E463" s="691"/>
      <c r="F463" s="691"/>
      <c r="G463" s="691"/>
      <c r="H463" s="667"/>
      <c r="I463" s="692"/>
      <c r="J463" s="693"/>
    </row>
    <row r="464" spans="1:11" ht="14.25" x14ac:dyDescent="0.2">
      <c r="A464" s="319" t="str">
        <f>IF(D464&gt;0,IF(INDEX(A434:A463,MATCH(REPT("z",255),A434:A463))="H","J",IF(INDEX(A434:A463,MATCH(REPT("z",255),A434:A463))="N","P",CHAR(CODE(INDEX(A434:A463,MATCH(REPT("z",255),A434:A463)))+1))),)</f>
        <v>D</v>
      </c>
      <c r="B464" s="38" t="s">
        <v>3078</v>
      </c>
      <c r="C464" s="812">
        <f>1+1+1</f>
        <v>3</v>
      </c>
      <c r="D464" s="694" t="s">
        <v>199</v>
      </c>
      <c r="E464" s="667">
        <v>221.67927949999998</v>
      </c>
      <c r="F464" s="667">
        <v>1.5749859999999998</v>
      </c>
      <c r="G464" s="667">
        <v>51.884538800000001</v>
      </c>
      <c r="H464" s="667">
        <v>0</v>
      </c>
      <c r="I464" s="668">
        <f>SUM(E464:H464)</f>
        <v>275.14</v>
      </c>
      <c r="J464" s="669">
        <f>I464*C464</f>
        <v>825.42</v>
      </c>
      <c r="K464" s="670"/>
    </row>
    <row r="465" spans="1:11" ht="14.25" x14ac:dyDescent="0.2">
      <c r="A465" s="28"/>
      <c r="B465" s="38"/>
      <c r="C465" s="812"/>
      <c r="D465" s="694"/>
      <c r="E465" s="691"/>
      <c r="F465" s="691"/>
      <c r="G465" s="691"/>
      <c r="H465" s="667"/>
      <c r="I465" s="692"/>
      <c r="J465" s="693"/>
    </row>
    <row r="466" spans="1:11" ht="14.25" x14ac:dyDescent="0.2">
      <c r="A466" s="319" t="str">
        <f>IF(D466&gt;0,IF(INDEX(A436:A465,MATCH(REPT("z",255),A436:A465))="H","J",IF(INDEX(A436:A465,MATCH(REPT("z",255),A436:A465))="N","P",CHAR(CODE(INDEX(A436:A465,MATCH(REPT("z",255),A436:A465)))+1))),)</f>
        <v>E</v>
      </c>
      <c r="B466" s="38" t="s">
        <v>3079</v>
      </c>
      <c r="C466" s="812">
        <f>1+1+1</f>
        <v>3</v>
      </c>
      <c r="D466" s="694" t="s">
        <v>199</v>
      </c>
      <c r="E466" s="667">
        <v>1706.2273333999999</v>
      </c>
      <c r="F466" s="667">
        <v>6.7161902999999992</v>
      </c>
      <c r="G466" s="667">
        <v>338.79073849999997</v>
      </c>
      <c r="H466" s="667">
        <v>0</v>
      </c>
      <c r="I466" s="668">
        <f>SUM(E466:H466)</f>
        <v>2051.73</v>
      </c>
      <c r="J466" s="669">
        <f>I466*C466</f>
        <v>6155.19</v>
      </c>
      <c r="K466" s="670"/>
    </row>
    <row r="467" spans="1:11" ht="14.25" x14ac:dyDescent="0.2">
      <c r="A467" s="28"/>
      <c r="B467" s="38"/>
      <c r="C467" s="812"/>
      <c r="D467" s="694"/>
      <c r="E467" s="691"/>
      <c r="F467" s="691"/>
      <c r="G467" s="691"/>
      <c r="H467" s="667"/>
      <c r="I467" s="692"/>
      <c r="J467" s="693"/>
    </row>
    <row r="468" spans="1:11" ht="14.25" x14ac:dyDescent="0.2">
      <c r="A468" s="319" t="str">
        <f>IF(D468&gt;0,IF(INDEX(A452:A467,MATCH(REPT("z",255),A452:A467))="H","J",IF(INDEX(A452:A467,MATCH(REPT("z",255),A452:A467))="N","P",CHAR(CODE(INDEX(A452:A467,MATCH(REPT("z",255),A452:A467)))+1))),)</f>
        <v>F</v>
      </c>
      <c r="B468" s="38" t="s">
        <v>3080</v>
      </c>
      <c r="C468" s="812">
        <f>1+1+1</f>
        <v>3</v>
      </c>
      <c r="D468" s="694" t="s">
        <v>199</v>
      </c>
      <c r="E468" s="667">
        <v>3160.3556576999999</v>
      </c>
      <c r="F468" s="667">
        <v>26.437265</v>
      </c>
      <c r="G468" s="667">
        <v>564.27248419999989</v>
      </c>
      <c r="H468" s="667">
        <v>0</v>
      </c>
      <c r="I468" s="668">
        <f>SUM(E468:H468)</f>
        <v>3751.07</v>
      </c>
      <c r="J468" s="669">
        <f>I468*C468</f>
        <v>11253.21</v>
      </c>
      <c r="K468" s="670"/>
    </row>
    <row r="469" spans="1:11" ht="14.25" x14ac:dyDescent="0.2">
      <c r="A469" s="28"/>
      <c r="B469" s="38"/>
      <c r="C469" s="812"/>
      <c r="D469" s="694"/>
      <c r="E469" s="691"/>
      <c r="F469" s="691"/>
      <c r="G469" s="691"/>
      <c r="H469" s="667"/>
      <c r="I469" s="692"/>
      <c r="J469" s="693"/>
    </row>
    <row r="470" spans="1:11" ht="14.25" x14ac:dyDescent="0.2">
      <c r="A470" s="319" t="str">
        <f>IF(D470&gt;0,IF(INDEX(A454:A469,MATCH(REPT("z",255),A454:A469))="H","J",IF(INDEX(A454:A469,MATCH(REPT("z",255),A454:A469))="N","P",CHAR(CODE(INDEX(A454:A469,MATCH(REPT("z",255),A454:A469)))+1))),)</f>
        <v>G</v>
      </c>
      <c r="B470" s="38" t="s">
        <v>3081</v>
      </c>
      <c r="C470" s="812">
        <v>1</v>
      </c>
      <c r="D470" s="694" t="s">
        <v>65</v>
      </c>
      <c r="E470" s="667">
        <v>0</v>
      </c>
      <c r="F470" s="667">
        <v>0</v>
      </c>
      <c r="G470" s="667">
        <v>0</v>
      </c>
      <c r="H470" s="667">
        <v>0</v>
      </c>
      <c r="I470" s="668">
        <f>SUM(E470:H470)</f>
        <v>0</v>
      </c>
      <c r="J470" s="765" t="s">
        <v>4090</v>
      </c>
      <c r="K470" s="670"/>
    </row>
    <row r="471" spans="1:11" ht="14.25" x14ac:dyDescent="0.2">
      <c r="A471" s="28"/>
      <c r="B471" s="38"/>
      <c r="C471" s="812"/>
      <c r="D471" s="694"/>
      <c r="E471" s="691"/>
      <c r="F471" s="691"/>
      <c r="G471" s="691"/>
      <c r="H471" s="667"/>
      <c r="I471" s="692"/>
      <c r="J471" s="693"/>
    </row>
    <row r="472" spans="1:11" ht="14.25" x14ac:dyDescent="0.2">
      <c r="A472" s="28"/>
      <c r="B472" s="38"/>
      <c r="C472" s="812"/>
      <c r="D472" s="694"/>
      <c r="E472" s="691"/>
      <c r="F472" s="691"/>
      <c r="G472" s="691"/>
      <c r="H472" s="667"/>
      <c r="I472" s="692"/>
      <c r="J472" s="693"/>
    </row>
    <row r="473" spans="1:11" ht="14.25" x14ac:dyDescent="0.2">
      <c r="A473" s="28"/>
      <c r="B473" s="38"/>
      <c r="C473" s="812"/>
      <c r="D473" s="694"/>
      <c r="E473" s="691"/>
      <c r="F473" s="691"/>
      <c r="G473" s="691"/>
      <c r="H473" s="667"/>
      <c r="I473" s="692"/>
      <c r="J473" s="693"/>
    </row>
    <row r="474" spans="1:11" ht="14.25" x14ac:dyDescent="0.2">
      <c r="A474" s="28"/>
      <c r="B474" s="38"/>
      <c r="C474" s="812"/>
      <c r="D474" s="694"/>
      <c r="E474" s="691"/>
      <c r="F474" s="691"/>
      <c r="G474" s="691"/>
      <c r="H474" s="667"/>
      <c r="I474" s="692"/>
      <c r="J474" s="693"/>
    </row>
    <row r="475" spans="1:11" ht="8.25" customHeight="1" x14ac:dyDescent="0.2">
      <c r="A475" s="28"/>
      <c r="B475" s="38"/>
      <c r="C475" s="812"/>
      <c r="D475" s="694"/>
      <c r="E475" s="691"/>
      <c r="F475" s="691"/>
      <c r="G475" s="691"/>
      <c r="H475" s="667"/>
      <c r="I475" s="692"/>
      <c r="J475" s="693"/>
    </row>
    <row r="476" spans="1:11" ht="14.25" x14ac:dyDescent="0.2">
      <c r="A476" s="28"/>
      <c r="B476" s="38"/>
      <c r="C476" s="812"/>
      <c r="D476" s="694"/>
      <c r="E476" s="691"/>
      <c r="F476" s="691"/>
      <c r="G476" s="691"/>
      <c r="H476" s="667"/>
      <c r="I476" s="692"/>
      <c r="J476" s="693"/>
    </row>
    <row r="477" spans="1:11" ht="14.25" x14ac:dyDescent="0.2">
      <c r="A477" s="28"/>
      <c r="B477" s="38"/>
      <c r="C477" s="812"/>
      <c r="D477" s="694"/>
      <c r="E477" s="691"/>
      <c r="F477" s="691"/>
      <c r="G477" s="691"/>
      <c r="H477" s="667"/>
      <c r="I477" s="692"/>
      <c r="J477" s="693"/>
    </row>
    <row r="478" spans="1:11" ht="14.25" x14ac:dyDescent="0.2">
      <c r="A478" s="28"/>
      <c r="B478" s="38"/>
      <c r="C478" s="812"/>
      <c r="D478" s="694"/>
      <c r="E478" s="691"/>
      <c r="F478" s="691"/>
      <c r="G478" s="691"/>
      <c r="H478" s="667"/>
      <c r="I478" s="692"/>
      <c r="J478" s="693"/>
    </row>
    <row r="479" spans="1:11" ht="14.25" x14ac:dyDescent="0.2">
      <c r="A479" s="28"/>
      <c r="B479" s="38"/>
      <c r="C479" s="812"/>
      <c r="D479" s="694"/>
      <c r="E479" s="691"/>
      <c r="F479" s="691"/>
      <c r="G479" s="691"/>
      <c r="H479" s="667"/>
      <c r="I479" s="692"/>
      <c r="J479" s="693"/>
    </row>
    <row r="480" spans="1:11" ht="14.25" x14ac:dyDescent="0.2">
      <c r="A480" s="28"/>
      <c r="B480" s="38"/>
      <c r="C480" s="812"/>
      <c r="D480" s="694"/>
      <c r="E480" s="691"/>
      <c r="F480" s="691"/>
      <c r="G480" s="691"/>
      <c r="H480" s="667"/>
      <c r="I480" s="692"/>
      <c r="J480" s="693"/>
    </row>
    <row r="481" spans="1:11" ht="15" customHeight="1" x14ac:dyDescent="0.2">
      <c r="A481" s="28"/>
      <c r="B481" s="38"/>
      <c r="C481" s="812"/>
      <c r="D481" s="694"/>
      <c r="E481" s="691"/>
      <c r="F481" s="691"/>
      <c r="G481" s="691"/>
      <c r="H481" s="667"/>
      <c r="I481" s="692"/>
      <c r="J481" s="693"/>
    </row>
    <row r="482" spans="1:11" ht="15.75" thickBot="1" x14ac:dyDescent="0.3">
      <c r="A482" s="40"/>
      <c r="B482" s="350" t="s">
        <v>111</v>
      </c>
      <c r="C482" s="817"/>
      <c r="D482" s="695"/>
      <c r="E482" s="698"/>
      <c r="F482" s="698"/>
      <c r="G482" s="698"/>
      <c r="H482" s="697"/>
      <c r="I482" s="699"/>
      <c r="J482" s="699">
        <f>SUM(J452:J481)</f>
        <v>25110.12</v>
      </c>
      <c r="K482" s="746">
        <v>14</v>
      </c>
    </row>
    <row r="483" spans="1:11" ht="15.75" thickTop="1" x14ac:dyDescent="0.25">
      <c r="A483" s="28"/>
      <c r="B483" s="34"/>
      <c r="C483" s="812"/>
      <c r="D483" s="694"/>
      <c r="E483" s="686"/>
      <c r="F483" s="686"/>
      <c r="G483" s="686"/>
      <c r="H483" s="687"/>
      <c r="I483" s="688"/>
      <c r="J483" s="689"/>
    </row>
    <row r="484" spans="1:11" ht="45" x14ac:dyDescent="0.25">
      <c r="A484" s="28"/>
      <c r="B484" s="46" t="s">
        <v>3089</v>
      </c>
      <c r="C484" s="812"/>
      <c r="D484" s="694"/>
      <c r="E484" s="686"/>
      <c r="F484" s="686"/>
      <c r="G484" s="686"/>
      <c r="H484" s="687"/>
      <c r="I484" s="688"/>
      <c r="J484" s="689"/>
    </row>
    <row r="485" spans="1:11" ht="14.25" x14ac:dyDescent="0.2">
      <c r="A485" s="28"/>
      <c r="B485" s="38"/>
      <c r="C485" s="812"/>
      <c r="D485" s="694"/>
      <c r="E485" s="691"/>
      <c r="F485" s="691"/>
      <c r="G485" s="691"/>
      <c r="H485" s="667"/>
      <c r="I485" s="692"/>
      <c r="J485" s="693"/>
    </row>
    <row r="486" spans="1:11" ht="14.25" x14ac:dyDescent="0.2">
      <c r="A486" s="28"/>
      <c r="B486" s="81" t="s">
        <v>3092</v>
      </c>
      <c r="C486" s="812"/>
      <c r="D486" s="694"/>
      <c r="E486" s="691"/>
      <c r="F486" s="691"/>
      <c r="G486" s="691"/>
      <c r="H486" s="667"/>
      <c r="I486" s="692"/>
      <c r="J486" s="693"/>
    </row>
    <row r="487" spans="1:11" ht="14.25" x14ac:dyDescent="0.2">
      <c r="A487" s="28"/>
      <c r="B487" s="38"/>
      <c r="C487" s="812"/>
      <c r="D487" s="694"/>
      <c r="E487" s="691"/>
      <c r="F487" s="691"/>
      <c r="G487" s="691"/>
      <c r="H487" s="667"/>
      <c r="I487" s="692"/>
      <c r="J487" s="693"/>
    </row>
    <row r="488" spans="1:11" ht="28.5" customHeight="1" x14ac:dyDescent="0.2">
      <c r="A488" s="28"/>
      <c r="B488" s="34" t="s">
        <v>3893</v>
      </c>
      <c r="C488" s="812"/>
      <c r="D488" s="694"/>
      <c r="E488" s="691"/>
      <c r="F488" s="691"/>
      <c r="G488" s="691"/>
      <c r="H488" s="667"/>
      <c r="I488" s="692"/>
      <c r="J488" s="693"/>
    </row>
    <row r="489" spans="1:11" ht="14.25" x14ac:dyDescent="0.2">
      <c r="A489" s="28"/>
      <c r="B489" s="38"/>
      <c r="C489" s="812"/>
      <c r="D489" s="694"/>
      <c r="E489" s="691"/>
      <c r="F489" s="691"/>
      <c r="G489" s="691"/>
      <c r="H489" s="667"/>
      <c r="I489" s="692"/>
      <c r="J489" s="693"/>
    </row>
    <row r="490" spans="1:11" ht="30" customHeight="1" x14ac:dyDescent="0.2">
      <c r="A490" s="319" t="s">
        <v>77</v>
      </c>
      <c r="B490" s="38" t="s">
        <v>3093</v>
      </c>
      <c r="C490" s="822">
        <v>2</v>
      </c>
      <c r="D490" s="711" t="s">
        <v>199</v>
      </c>
      <c r="E490" s="667">
        <v>19.428577299999997</v>
      </c>
      <c r="F490" s="667">
        <v>0</v>
      </c>
      <c r="G490" s="667">
        <v>154.12362999999999</v>
      </c>
      <c r="H490" s="667">
        <v>0</v>
      </c>
      <c r="I490" s="668">
        <f>SUM(E490:H490)</f>
        <v>173.55</v>
      </c>
      <c r="J490" s="669">
        <f>I490*C490</f>
        <v>347.1</v>
      </c>
      <c r="K490" s="670"/>
    </row>
    <row r="491" spans="1:11" ht="14.25" x14ac:dyDescent="0.2">
      <c r="A491" s="28"/>
      <c r="B491" s="38"/>
      <c r="C491" s="812"/>
      <c r="D491" s="694"/>
      <c r="E491" s="691"/>
      <c r="F491" s="691"/>
      <c r="G491" s="691"/>
      <c r="H491" s="667"/>
      <c r="I491" s="692"/>
      <c r="J491" s="693"/>
    </row>
    <row r="492" spans="1:11" ht="14.25" x14ac:dyDescent="0.2">
      <c r="A492" s="28"/>
      <c r="B492" s="34" t="s">
        <v>3076</v>
      </c>
      <c r="C492" s="812"/>
      <c r="D492" s="694"/>
      <c r="E492" s="691"/>
      <c r="F492" s="691"/>
      <c r="G492" s="691"/>
      <c r="H492" s="667"/>
      <c r="I492" s="692"/>
      <c r="J492" s="693"/>
    </row>
    <row r="493" spans="1:11" ht="14.25" x14ac:dyDescent="0.2">
      <c r="A493" s="28"/>
      <c r="B493" s="55"/>
      <c r="C493" s="812"/>
      <c r="D493" s="694"/>
      <c r="E493" s="691"/>
      <c r="F493" s="691"/>
      <c r="G493" s="691"/>
      <c r="H493" s="667"/>
      <c r="I493" s="692"/>
      <c r="J493" s="693"/>
    </row>
    <row r="494" spans="1:11" ht="14.25" x14ac:dyDescent="0.2">
      <c r="A494" s="319" t="str">
        <f>IF(D494&gt;0,IF(INDEX(A462:A493,MATCH(REPT("z",255),A462:A493))="H","J",IF(INDEX(A462:A493,MATCH(REPT("z",255),A462:A493))="N","P",CHAR(CODE(INDEX(A462:A493,MATCH(REPT("z",255),A462:A493)))+1))),)</f>
        <v>B</v>
      </c>
      <c r="B494" s="38" t="s">
        <v>3077</v>
      </c>
      <c r="C494" s="812">
        <v>4</v>
      </c>
      <c r="D494" s="694" t="s">
        <v>199</v>
      </c>
      <c r="E494" s="667">
        <v>396.3452269</v>
      </c>
      <c r="F494" s="667">
        <v>6.2886940999999998</v>
      </c>
      <c r="G494" s="667">
        <v>83.620506699999993</v>
      </c>
      <c r="H494" s="667">
        <v>0</v>
      </c>
      <c r="I494" s="668">
        <f>SUM(E494:H494)</f>
        <v>486.25</v>
      </c>
      <c r="J494" s="669">
        <f>I494*C494</f>
        <v>1945</v>
      </c>
      <c r="K494" s="670"/>
    </row>
    <row r="495" spans="1:11" ht="14.25" x14ac:dyDescent="0.2">
      <c r="A495" s="28"/>
      <c r="B495" s="38"/>
      <c r="C495" s="812"/>
      <c r="D495" s="694"/>
      <c r="E495" s="691"/>
      <c r="F495" s="691"/>
      <c r="G495" s="691"/>
      <c r="H495" s="667"/>
      <c r="I495" s="692"/>
      <c r="J495" s="693"/>
    </row>
    <row r="496" spans="1:11" ht="14.25" x14ac:dyDescent="0.2">
      <c r="A496" s="319" t="str">
        <f>IF(D496&gt;0,IF(INDEX(A464:A495,MATCH(REPT("z",255),A464:A495))="H","J",IF(INDEX(A464:A495,MATCH(REPT("z",255),A464:A495))="N","P",CHAR(CODE(INDEX(A464:A495,MATCH(REPT("z",255),A464:A495)))+1))),)</f>
        <v>C</v>
      </c>
      <c r="B496" s="38" t="s">
        <v>3078</v>
      </c>
      <c r="C496" s="812">
        <v>1</v>
      </c>
      <c r="D496" s="694" t="s">
        <v>199</v>
      </c>
      <c r="E496" s="667">
        <v>221.67927949999998</v>
      </c>
      <c r="F496" s="667">
        <v>1.5749859999999998</v>
      </c>
      <c r="G496" s="667">
        <v>51.884538800000001</v>
      </c>
      <c r="H496" s="667">
        <v>0</v>
      </c>
      <c r="I496" s="668">
        <f>SUM(E496:H496)</f>
        <v>275.14</v>
      </c>
      <c r="J496" s="669">
        <f>I496*C496</f>
        <v>275.14</v>
      </c>
      <c r="K496" s="670"/>
    </row>
    <row r="497" spans="1:11" ht="14.25" x14ac:dyDescent="0.2">
      <c r="A497" s="28"/>
      <c r="B497" s="38"/>
      <c r="C497" s="812"/>
      <c r="D497" s="694"/>
      <c r="E497" s="691"/>
      <c r="F497" s="691"/>
      <c r="G497" s="691"/>
      <c r="H497" s="667"/>
      <c r="I497" s="692"/>
      <c r="J497" s="693"/>
    </row>
    <row r="498" spans="1:11" ht="14.25" x14ac:dyDescent="0.2">
      <c r="A498" s="319" t="str">
        <f>IF(D498&gt;0,IF(INDEX(A466:A497,MATCH(REPT("z",255),A466:A497))="H","J",IF(INDEX(A466:A497,MATCH(REPT("z",255),A466:A497))="N","P",CHAR(CODE(INDEX(A466:A497,MATCH(REPT("z",255),A466:A497)))+1))),)</f>
        <v>D</v>
      </c>
      <c r="B498" s="38" t="s">
        <v>3079</v>
      </c>
      <c r="C498" s="812">
        <v>1</v>
      </c>
      <c r="D498" s="694" t="s">
        <v>199</v>
      </c>
      <c r="E498" s="667">
        <v>1706.2273333999999</v>
      </c>
      <c r="F498" s="667">
        <v>6.7161902999999992</v>
      </c>
      <c r="G498" s="667">
        <v>338.79073849999997</v>
      </c>
      <c r="H498" s="667">
        <v>0</v>
      </c>
      <c r="I498" s="668">
        <f>SUM(E498:H498)</f>
        <v>2051.73</v>
      </c>
      <c r="J498" s="669">
        <f>I498*C498</f>
        <v>2051.73</v>
      </c>
      <c r="K498" s="670"/>
    </row>
    <row r="499" spans="1:11" ht="14.25" x14ac:dyDescent="0.2">
      <c r="A499" s="28"/>
      <c r="B499" s="38"/>
      <c r="C499" s="812"/>
      <c r="D499" s="694"/>
      <c r="E499" s="691"/>
      <c r="F499" s="691"/>
      <c r="G499" s="691"/>
      <c r="H499" s="667"/>
      <c r="I499" s="692"/>
      <c r="J499" s="693"/>
    </row>
    <row r="500" spans="1:11" ht="14.25" x14ac:dyDescent="0.2">
      <c r="A500" s="319" t="str">
        <f>IF(D500&gt;0,IF(INDEX(A468:A499,MATCH(REPT("z",255),A468:A499))="H","J",IF(INDEX(A468:A499,MATCH(REPT("z",255),A468:A499))="N","P",CHAR(CODE(INDEX(A468:A499,MATCH(REPT("z",255),A468:A499)))+1))),)</f>
        <v>E</v>
      </c>
      <c r="B500" s="38" t="s">
        <v>3894</v>
      </c>
      <c r="C500" s="812">
        <v>1</v>
      </c>
      <c r="D500" s="694" t="s">
        <v>199</v>
      </c>
      <c r="E500" s="667">
        <v>3160.3556576999999</v>
      </c>
      <c r="F500" s="667">
        <v>26.437265</v>
      </c>
      <c r="G500" s="667">
        <v>564.27248419999989</v>
      </c>
      <c r="H500" s="667">
        <v>0</v>
      </c>
      <c r="I500" s="668">
        <f>SUM(E500:H500)</f>
        <v>3751.07</v>
      </c>
      <c r="J500" s="669">
        <f>I500*C500</f>
        <v>3751.07</v>
      </c>
      <c r="K500" s="670"/>
    </row>
    <row r="501" spans="1:11" ht="14.25" x14ac:dyDescent="0.2">
      <c r="A501" s="28"/>
      <c r="B501" s="38"/>
      <c r="C501" s="812"/>
      <c r="D501" s="694"/>
      <c r="E501" s="691"/>
      <c r="F501" s="691"/>
      <c r="G501" s="691"/>
      <c r="H501" s="667"/>
      <c r="I501" s="692"/>
      <c r="J501" s="693"/>
    </row>
    <row r="502" spans="1:11" ht="42.75" x14ac:dyDescent="0.2">
      <c r="A502" s="28"/>
      <c r="B502" s="351" t="s">
        <v>3888</v>
      </c>
      <c r="C502" s="812"/>
      <c r="D502" s="694"/>
      <c r="E502" s="691"/>
      <c r="F502" s="691"/>
      <c r="G502" s="691"/>
      <c r="H502" s="667"/>
      <c r="I502" s="692"/>
      <c r="J502" s="693"/>
    </row>
    <row r="503" spans="1:11" ht="14.25" x14ac:dyDescent="0.2">
      <c r="A503" s="28"/>
      <c r="B503" s="38"/>
      <c r="C503" s="812"/>
      <c r="D503" s="694"/>
      <c r="E503" s="691"/>
      <c r="F503" s="691"/>
      <c r="G503" s="691"/>
      <c r="H503" s="667"/>
      <c r="I503" s="692"/>
      <c r="J503" s="693"/>
    </row>
    <row r="504" spans="1:11" ht="14.25" x14ac:dyDescent="0.2">
      <c r="A504" s="319" t="str">
        <f>IF(D504&gt;0,IF(INDEX(A486:A503,MATCH(REPT("z",255),A486:A503))="H","J",IF(INDEX(A486:A503,MATCH(REPT("z",255),A486:A503))="N","P",CHAR(CODE(INDEX(A486:A503,MATCH(REPT("z",255),A486:A503)))+1))),)</f>
        <v>F</v>
      </c>
      <c r="B504" s="38" t="s">
        <v>3083</v>
      </c>
      <c r="C504" s="812">
        <v>1</v>
      </c>
      <c r="D504" s="694" t="s">
        <v>199</v>
      </c>
      <c r="E504" s="667">
        <v>4.8599568</v>
      </c>
      <c r="F504" s="667">
        <v>0</v>
      </c>
      <c r="G504" s="667">
        <v>53.392025399999994</v>
      </c>
      <c r="H504" s="667">
        <v>0</v>
      </c>
      <c r="I504" s="668">
        <f>SUM(E504:H504)</f>
        <v>58.25</v>
      </c>
      <c r="J504" s="669">
        <f>I504*C504</f>
        <v>58.25</v>
      </c>
      <c r="K504" s="670"/>
    </row>
    <row r="505" spans="1:11" ht="14.25" x14ac:dyDescent="0.2">
      <c r="A505" s="28"/>
      <c r="B505" s="38"/>
      <c r="C505" s="812"/>
      <c r="D505" s="694"/>
      <c r="E505" s="691"/>
      <c r="F505" s="691"/>
      <c r="G505" s="691"/>
      <c r="H505" s="667"/>
      <c r="I505" s="692"/>
      <c r="J505" s="693"/>
    </row>
    <row r="506" spans="1:11" ht="14.25" x14ac:dyDescent="0.2">
      <c r="A506" s="319" t="str">
        <f>IF(D506&gt;0,IF(INDEX(A488:A505,MATCH(REPT("z",255),A488:A505))="H","J",IF(INDEX(A488:A505,MATCH(REPT("z",255),A488:A505))="N","P",CHAR(CODE(INDEX(A488:A505,MATCH(REPT("z",255),A488:A505)))+1))),)</f>
        <v>G</v>
      </c>
      <c r="B506" s="38" t="s">
        <v>3081</v>
      </c>
      <c r="C506" s="812">
        <v>1</v>
      </c>
      <c r="D506" s="694" t="s">
        <v>65</v>
      </c>
      <c r="E506" s="667">
        <v>0</v>
      </c>
      <c r="F506" s="667">
        <v>0</v>
      </c>
      <c r="G506" s="667">
        <v>0</v>
      </c>
      <c r="H506" s="667">
        <v>0</v>
      </c>
      <c r="I506" s="668">
        <f>SUM(E506:H506)</f>
        <v>0</v>
      </c>
      <c r="J506" s="765" t="s">
        <v>4090</v>
      </c>
      <c r="K506" s="670"/>
    </row>
    <row r="507" spans="1:11" ht="14.25" x14ac:dyDescent="0.2">
      <c r="A507" s="28"/>
      <c r="B507" s="38"/>
      <c r="C507" s="812"/>
      <c r="D507" s="694"/>
      <c r="E507" s="691"/>
      <c r="F507" s="691"/>
      <c r="G507" s="691"/>
      <c r="H507" s="667"/>
      <c r="I507" s="692"/>
      <c r="J507" s="693"/>
    </row>
    <row r="508" spans="1:11" ht="14.25" x14ac:dyDescent="0.2">
      <c r="A508" s="28"/>
      <c r="B508" s="38"/>
      <c r="C508" s="812"/>
      <c r="D508" s="694"/>
      <c r="E508" s="691"/>
      <c r="F508" s="691"/>
      <c r="G508" s="691"/>
      <c r="H508" s="667"/>
      <c r="I508" s="692"/>
      <c r="J508" s="693"/>
    </row>
    <row r="509" spans="1:11" ht="14.25" x14ac:dyDescent="0.2">
      <c r="A509" s="28"/>
      <c r="B509" s="38"/>
      <c r="C509" s="812"/>
      <c r="D509" s="694"/>
      <c r="E509" s="691"/>
      <c r="F509" s="691"/>
      <c r="G509" s="691"/>
      <c r="H509" s="667"/>
      <c r="I509" s="692"/>
      <c r="J509" s="693"/>
    </row>
    <row r="510" spans="1:11" ht="14.25" x14ac:dyDescent="0.2">
      <c r="A510" s="28"/>
      <c r="B510" s="38"/>
      <c r="C510" s="812"/>
      <c r="D510" s="694"/>
      <c r="E510" s="691"/>
      <c r="F510" s="691"/>
      <c r="G510" s="691"/>
      <c r="H510" s="667"/>
      <c r="I510" s="692"/>
      <c r="J510" s="693"/>
    </row>
    <row r="511" spans="1:11" ht="14.25" x14ac:dyDescent="0.2">
      <c r="A511" s="28"/>
      <c r="B511" s="38"/>
      <c r="C511" s="812"/>
      <c r="D511" s="694"/>
      <c r="E511" s="691"/>
      <c r="F511" s="691"/>
      <c r="G511" s="691"/>
      <c r="H511" s="667"/>
      <c r="I511" s="692"/>
      <c r="J511" s="693"/>
    </row>
    <row r="512" spans="1:11" ht="14.25" x14ac:dyDescent="0.2">
      <c r="A512" s="28"/>
      <c r="B512" s="38"/>
      <c r="C512" s="812"/>
      <c r="D512" s="694"/>
      <c r="E512" s="691"/>
      <c r="F512" s="691"/>
      <c r="G512" s="691"/>
      <c r="H512" s="667"/>
      <c r="I512" s="692"/>
      <c r="J512" s="693"/>
    </row>
    <row r="513" spans="1:11" ht="14.25" x14ac:dyDescent="0.2">
      <c r="A513" s="28"/>
      <c r="B513" s="38"/>
      <c r="C513" s="812"/>
      <c r="D513" s="694"/>
      <c r="E513" s="691"/>
      <c r="F513" s="691"/>
      <c r="G513" s="691"/>
      <c r="H513" s="667"/>
      <c r="I513" s="692"/>
      <c r="J513" s="693"/>
    </row>
    <row r="514" spans="1:11" ht="11.25" customHeight="1" x14ac:dyDescent="0.2">
      <c r="A514" s="28"/>
      <c r="B514" s="38"/>
      <c r="C514" s="812"/>
      <c r="D514" s="694"/>
      <c r="E514" s="691"/>
      <c r="F514" s="691"/>
      <c r="G514" s="691"/>
      <c r="H514" s="667"/>
      <c r="I514" s="692"/>
      <c r="J514" s="693"/>
    </row>
    <row r="515" spans="1:11" ht="15.75" thickBot="1" x14ac:dyDescent="0.3">
      <c r="A515" s="40"/>
      <c r="B515" s="350" t="s">
        <v>111</v>
      </c>
      <c r="C515" s="817"/>
      <c r="D515" s="695"/>
      <c r="E515" s="698"/>
      <c r="F515" s="698"/>
      <c r="G515" s="698"/>
      <c r="H515" s="697"/>
      <c r="I515" s="699"/>
      <c r="J515" s="699">
        <f>SUM(J485:J514)</f>
        <v>8428.2900000000009</v>
      </c>
      <c r="K515" s="746">
        <v>15</v>
      </c>
    </row>
    <row r="516" spans="1:11" ht="15.75" thickTop="1" x14ac:dyDescent="0.25">
      <c r="A516" s="28"/>
      <c r="B516" s="34"/>
      <c r="C516" s="812"/>
      <c r="D516" s="694"/>
      <c r="E516" s="686"/>
      <c r="F516" s="686"/>
      <c r="G516" s="686"/>
      <c r="H516" s="687"/>
      <c r="I516" s="688"/>
      <c r="J516" s="689"/>
    </row>
    <row r="517" spans="1:11" ht="45" x14ac:dyDescent="0.25">
      <c r="A517" s="28"/>
      <c r="B517" s="46" t="s">
        <v>3089</v>
      </c>
      <c r="C517" s="812"/>
      <c r="D517" s="694"/>
      <c r="E517" s="686"/>
      <c r="F517" s="686"/>
      <c r="G517" s="686"/>
      <c r="H517" s="687"/>
      <c r="I517" s="688"/>
      <c r="J517" s="689"/>
    </row>
    <row r="518" spans="1:11" ht="14.25" x14ac:dyDescent="0.2">
      <c r="A518" s="28"/>
      <c r="B518" s="38"/>
      <c r="C518" s="812"/>
      <c r="D518" s="694"/>
      <c r="E518" s="691"/>
      <c r="F518" s="691"/>
      <c r="G518" s="691"/>
      <c r="H518" s="667"/>
      <c r="I518" s="692"/>
      <c r="J518" s="693"/>
    </row>
    <row r="519" spans="1:11" ht="14.25" x14ac:dyDescent="0.2">
      <c r="A519" s="28"/>
      <c r="B519" s="81" t="s">
        <v>3094</v>
      </c>
      <c r="C519" s="812"/>
      <c r="D519" s="694"/>
      <c r="E519" s="691"/>
      <c r="F519" s="691"/>
      <c r="G519" s="691"/>
      <c r="H519" s="667"/>
      <c r="I519" s="692"/>
      <c r="J519" s="693"/>
    </row>
    <row r="520" spans="1:11" ht="14.25" x14ac:dyDescent="0.2">
      <c r="A520" s="28"/>
      <c r="B520" s="38"/>
      <c r="C520" s="812"/>
      <c r="D520" s="694"/>
      <c r="E520" s="691"/>
      <c r="F520" s="691"/>
      <c r="G520" s="691"/>
      <c r="H520" s="667"/>
      <c r="I520" s="692"/>
      <c r="J520" s="693"/>
    </row>
    <row r="521" spans="1:11" ht="28.5" x14ac:dyDescent="0.2">
      <c r="A521" s="28"/>
      <c r="B521" s="34" t="s">
        <v>3895</v>
      </c>
      <c r="C521" s="812"/>
      <c r="D521" s="694"/>
      <c r="E521" s="691"/>
      <c r="F521" s="691"/>
      <c r="G521" s="691"/>
      <c r="H521" s="667"/>
      <c r="I521" s="692"/>
      <c r="J521" s="693"/>
    </row>
    <row r="522" spans="1:11" ht="14.25" x14ac:dyDescent="0.2">
      <c r="A522" s="28"/>
      <c r="B522" s="38"/>
      <c r="C522" s="812"/>
      <c r="D522" s="694"/>
      <c r="E522" s="691"/>
      <c r="F522" s="691"/>
      <c r="G522" s="691"/>
      <c r="H522" s="667"/>
      <c r="I522" s="692"/>
      <c r="J522" s="693"/>
    </row>
    <row r="523" spans="1:11" ht="29.25" customHeight="1" x14ac:dyDescent="0.2">
      <c r="A523" s="319" t="s">
        <v>77</v>
      </c>
      <c r="B523" s="38" t="s">
        <v>3095</v>
      </c>
      <c r="C523" s="812">
        <v>1</v>
      </c>
      <c r="D523" s="694" t="s">
        <v>199</v>
      </c>
      <c r="E523" s="667">
        <v>9.7199135999999999</v>
      </c>
      <c r="F523" s="667">
        <v>0</v>
      </c>
      <c r="G523" s="667">
        <v>103.75782769999999</v>
      </c>
      <c r="H523" s="667">
        <v>0</v>
      </c>
      <c r="I523" s="668">
        <f>SUM(E523:H523)</f>
        <v>113.48</v>
      </c>
      <c r="J523" s="669">
        <f>I523*C523</f>
        <v>113.48</v>
      </c>
      <c r="K523" s="670"/>
    </row>
    <row r="524" spans="1:11" ht="14.25" x14ac:dyDescent="0.2">
      <c r="A524" s="28"/>
      <c r="B524" s="38"/>
      <c r="C524" s="812"/>
      <c r="D524" s="694"/>
      <c r="E524" s="691"/>
      <c r="F524" s="691"/>
      <c r="G524" s="691"/>
      <c r="H524" s="667"/>
      <c r="I524" s="692"/>
      <c r="J524" s="693"/>
    </row>
    <row r="525" spans="1:11" ht="14.25" x14ac:dyDescent="0.2">
      <c r="A525" s="319" t="str">
        <f>IF(D525&gt;0,IF(INDEX(A496:A524,MATCH(REPT("z",255),A496:A524))="H","J",IF(INDEX(A496:A524,MATCH(REPT("z",255),A496:A524))="N","P",CHAR(CODE(INDEX(A496:A524,MATCH(REPT("z",255),A496:A524)))+1))),)</f>
        <v>B</v>
      </c>
      <c r="B525" s="38" t="s">
        <v>3096</v>
      </c>
      <c r="C525" s="812">
        <v>1</v>
      </c>
      <c r="D525" s="694" t="s">
        <v>65</v>
      </c>
      <c r="E525" s="667">
        <v>0</v>
      </c>
      <c r="F525" s="667">
        <v>0</v>
      </c>
      <c r="G525" s="667">
        <v>0</v>
      </c>
      <c r="H525" s="667">
        <v>0</v>
      </c>
      <c r="I525" s="668">
        <f>SUM(E525:H525)</f>
        <v>0</v>
      </c>
      <c r="J525" s="765" t="s">
        <v>4090</v>
      </c>
      <c r="K525" s="670"/>
    </row>
    <row r="526" spans="1:11" ht="14.25" x14ac:dyDescent="0.2">
      <c r="A526" s="28"/>
      <c r="B526" s="34"/>
      <c r="C526" s="812"/>
      <c r="D526" s="694"/>
      <c r="E526" s="691"/>
      <c r="F526" s="691"/>
      <c r="G526" s="691"/>
      <c r="H526" s="667"/>
      <c r="I526" s="692"/>
      <c r="J526" s="693"/>
    </row>
    <row r="527" spans="1:11" ht="32.25" customHeight="1" x14ac:dyDescent="0.25">
      <c r="A527" s="28"/>
      <c r="B527" s="46" t="s">
        <v>3097</v>
      </c>
      <c r="C527" s="812"/>
      <c r="D527" s="694"/>
      <c r="E527" s="686"/>
      <c r="F527" s="686"/>
      <c r="G527" s="686"/>
      <c r="H527" s="687"/>
      <c r="I527" s="688"/>
      <c r="J527" s="689"/>
    </row>
    <row r="528" spans="1:11" ht="15" x14ac:dyDescent="0.25">
      <c r="A528" s="28"/>
      <c r="B528" s="34"/>
      <c r="C528" s="812"/>
      <c r="D528" s="694"/>
      <c r="E528" s="686"/>
      <c r="F528" s="686"/>
      <c r="G528" s="686"/>
      <c r="H528" s="687"/>
      <c r="I528" s="688"/>
      <c r="J528" s="689"/>
    </row>
    <row r="529" spans="1:11" ht="60" customHeight="1" x14ac:dyDescent="0.25">
      <c r="A529" s="28"/>
      <c r="B529" s="351" t="s">
        <v>3970</v>
      </c>
      <c r="C529" s="812"/>
      <c r="D529" s="694"/>
      <c r="E529" s="686"/>
      <c r="F529" s="686"/>
      <c r="G529" s="686"/>
      <c r="H529" s="687"/>
      <c r="I529" s="688"/>
      <c r="J529" s="689"/>
    </row>
    <row r="530" spans="1:11" ht="15" x14ac:dyDescent="0.25">
      <c r="A530" s="28"/>
      <c r="B530" s="34"/>
      <c r="C530" s="812"/>
      <c r="D530" s="694"/>
      <c r="E530" s="686"/>
      <c r="F530" s="686"/>
      <c r="G530" s="686"/>
      <c r="H530" s="687"/>
      <c r="I530" s="688"/>
      <c r="J530" s="689"/>
    </row>
    <row r="531" spans="1:11" ht="14.25" x14ac:dyDescent="0.2">
      <c r="A531" s="319" t="str">
        <f>IF(D531&gt;0,IF(INDEX(A502:A530,MATCH(REPT("z",255),A502:A530))="H","J",IF(INDEX(A502:A530,MATCH(REPT("z",255),A502:A530))="N","P",CHAR(CODE(INDEX(A502:A530,MATCH(REPT("z",255),A502:A530)))+1))),)</f>
        <v>C</v>
      </c>
      <c r="B531" s="38" t="s">
        <v>3896</v>
      </c>
      <c r="C531" s="812">
        <v>2</v>
      </c>
      <c r="D531" s="694" t="s">
        <v>199</v>
      </c>
      <c r="E531" s="667">
        <v>9.7199135999999999</v>
      </c>
      <c r="F531" s="667">
        <v>0</v>
      </c>
      <c r="G531" s="667">
        <v>103.75782769999999</v>
      </c>
      <c r="H531" s="667">
        <v>0</v>
      </c>
      <c r="I531" s="668">
        <f>SUM(E531:H531)</f>
        <v>113.48</v>
      </c>
      <c r="J531" s="669">
        <f>I531*C531</f>
        <v>226.96</v>
      </c>
      <c r="K531" s="670"/>
    </row>
    <row r="532" spans="1:11" ht="15" x14ac:dyDescent="0.25">
      <c r="A532" s="28"/>
      <c r="B532" s="38"/>
      <c r="C532" s="812"/>
      <c r="D532" s="694"/>
      <c r="E532" s="686"/>
      <c r="F532" s="686"/>
      <c r="G532" s="686"/>
      <c r="H532" s="687"/>
      <c r="I532" s="688"/>
      <c r="J532" s="689"/>
    </row>
    <row r="533" spans="1:11" ht="14.25" x14ac:dyDescent="0.2">
      <c r="A533" s="319" t="str">
        <f>IF(D533&gt;0,IF(INDEX(A504:A532,MATCH(REPT("z",255),A504:A532))="H","J",IF(INDEX(A504:A532,MATCH(REPT("z",255),A504:A532))="N","P",CHAR(CODE(INDEX(A504:A532,MATCH(REPT("z",255),A504:A532)))+1))),)</f>
        <v>D</v>
      </c>
      <c r="B533" s="127" t="s">
        <v>3971</v>
      </c>
      <c r="C533" s="812">
        <v>2</v>
      </c>
      <c r="D533" s="694" t="s">
        <v>199</v>
      </c>
      <c r="E533" s="667">
        <v>0</v>
      </c>
      <c r="F533" s="667">
        <v>0</v>
      </c>
      <c r="G533" s="667">
        <v>204.48943229999998</v>
      </c>
      <c r="H533" s="667">
        <v>0</v>
      </c>
      <c r="I533" s="668">
        <f>SUM(E533:H533)</f>
        <v>204.49</v>
      </c>
      <c r="J533" s="669">
        <f>I533*C533</f>
        <v>408.98</v>
      </c>
      <c r="K533" s="670"/>
    </row>
    <row r="534" spans="1:11" ht="15" x14ac:dyDescent="0.25">
      <c r="A534" s="28"/>
      <c r="B534" s="34"/>
      <c r="C534" s="812"/>
      <c r="D534" s="694"/>
      <c r="E534" s="686"/>
      <c r="F534" s="686"/>
      <c r="G534" s="686"/>
      <c r="H534" s="687"/>
      <c r="I534" s="688"/>
      <c r="J534" s="689"/>
    </row>
    <row r="535" spans="1:11" ht="15" x14ac:dyDescent="0.25">
      <c r="A535" s="28"/>
      <c r="B535" s="34"/>
      <c r="C535" s="812"/>
      <c r="D535" s="694"/>
      <c r="E535" s="686"/>
      <c r="F535" s="686"/>
      <c r="G535" s="686"/>
      <c r="H535" s="687"/>
      <c r="I535" s="688"/>
      <c r="J535" s="689"/>
    </row>
    <row r="536" spans="1:11" ht="15" x14ac:dyDescent="0.25">
      <c r="A536" s="28"/>
      <c r="B536" s="34"/>
      <c r="C536" s="812"/>
      <c r="D536" s="694"/>
      <c r="E536" s="686"/>
      <c r="F536" s="686"/>
      <c r="G536" s="686"/>
      <c r="H536" s="687"/>
      <c r="I536" s="688"/>
      <c r="J536" s="689"/>
    </row>
    <row r="537" spans="1:11" ht="15" x14ac:dyDescent="0.25">
      <c r="A537" s="28"/>
      <c r="B537" s="34"/>
      <c r="C537" s="812"/>
      <c r="D537" s="694"/>
      <c r="E537" s="686"/>
      <c r="F537" s="686"/>
      <c r="G537" s="686"/>
      <c r="H537" s="687"/>
      <c r="I537" s="688"/>
      <c r="J537" s="689"/>
    </row>
    <row r="538" spans="1:11" ht="15" x14ac:dyDescent="0.25">
      <c r="A538" s="28"/>
      <c r="B538" s="34"/>
      <c r="C538" s="812"/>
      <c r="D538" s="694"/>
      <c r="E538" s="686"/>
      <c r="F538" s="686"/>
      <c r="G538" s="686"/>
      <c r="H538" s="687"/>
      <c r="I538" s="688"/>
      <c r="J538" s="689"/>
    </row>
    <row r="539" spans="1:11" ht="8.25" customHeight="1" x14ac:dyDescent="0.25">
      <c r="A539" s="28"/>
      <c r="B539" s="34"/>
      <c r="C539" s="812"/>
      <c r="D539" s="694"/>
      <c r="E539" s="686"/>
      <c r="F539" s="686"/>
      <c r="G539" s="686"/>
      <c r="H539" s="687"/>
      <c r="I539" s="688"/>
      <c r="J539" s="689"/>
    </row>
    <row r="540" spans="1:11" ht="15" x14ac:dyDescent="0.25">
      <c r="A540" s="28"/>
      <c r="B540" s="34"/>
      <c r="C540" s="812"/>
      <c r="D540" s="694"/>
      <c r="E540" s="686"/>
      <c r="F540" s="686"/>
      <c r="G540" s="686"/>
      <c r="H540" s="687"/>
      <c r="I540" s="688"/>
      <c r="J540" s="689"/>
    </row>
    <row r="541" spans="1:11" ht="15" x14ac:dyDescent="0.25">
      <c r="A541" s="28"/>
      <c r="B541" s="34"/>
      <c r="C541" s="812"/>
      <c r="D541" s="694"/>
      <c r="E541" s="686"/>
      <c r="F541" s="686"/>
      <c r="G541" s="686"/>
      <c r="H541" s="687"/>
      <c r="I541" s="688"/>
      <c r="J541" s="689"/>
    </row>
    <row r="542" spans="1:11" ht="15" x14ac:dyDescent="0.25">
      <c r="A542" s="28"/>
      <c r="B542" s="34"/>
      <c r="C542" s="812"/>
      <c r="D542" s="694"/>
      <c r="E542" s="686"/>
      <c r="F542" s="686"/>
      <c r="G542" s="686"/>
      <c r="H542" s="687"/>
      <c r="I542" s="688"/>
      <c r="J542" s="689"/>
    </row>
    <row r="543" spans="1:11" ht="15" x14ac:dyDescent="0.25">
      <c r="A543" s="28"/>
      <c r="B543" s="34"/>
      <c r="C543" s="812"/>
      <c r="D543" s="694"/>
      <c r="E543" s="686"/>
      <c r="F543" s="686"/>
      <c r="G543" s="686"/>
      <c r="H543" s="687"/>
      <c r="I543" s="688"/>
      <c r="J543" s="689"/>
    </row>
    <row r="544" spans="1:11" ht="12" customHeight="1" x14ac:dyDescent="0.25">
      <c r="A544" s="28"/>
      <c r="B544" s="34"/>
      <c r="C544" s="812"/>
      <c r="D544" s="694"/>
      <c r="E544" s="686"/>
      <c r="F544" s="686"/>
      <c r="G544" s="686"/>
      <c r="H544" s="687"/>
      <c r="I544" s="688"/>
      <c r="J544" s="689"/>
    </row>
    <row r="545" spans="1:11" ht="15.75" thickBot="1" x14ac:dyDescent="0.3">
      <c r="A545" s="40"/>
      <c r="B545" s="350" t="s">
        <v>111</v>
      </c>
      <c r="C545" s="817"/>
      <c r="D545" s="695"/>
      <c r="E545" s="698"/>
      <c r="F545" s="698"/>
      <c r="G545" s="698"/>
      <c r="H545" s="697"/>
      <c r="I545" s="699"/>
      <c r="J545" s="699">
        <f>SUM(J517:J544)</f>
        <v>749.42</v>
      </c>
      <c r="K545" s="746">
        <v>16</v>
      </c>
    </row>
    <row r="546" spans="1:11" ht="15.75" thickTop="1" x14ac:dyDescent="0.25">
      <c r="A546" s="28"/>
      <c r="B546" s="34"/>
      <c r="C546" s="812"/>
      <c r="D546" s="694"/>
      <c r="E546" s="686"/>
      <c r="F546" s="686"/>
      <c r="G546" s="686"/>
      <c r="H546" s="687"/>
      <c r="I546" s="688"/>
      <c r="J546" s="689"/>
    </row>
    <row r="547" spans="1:11" ht="15" x14ac:dyDescent="0.25">
      <c r="A547" s="28"/>
      <c r="B547" s="46" t="s">
        <v>3098</v>
      </c>
      <c r="C547" s="812"/>
      <c r="D547" s="694"/>
      <c r="E547" s="686"/>
      <c r="F547" s="686"/>
      <c r="G547" s="686"/>
      <c r="H547" s="687"/>
      <c r="I547" s="688"/>
      <c r="J547" s="689"/>
    </row>
    <row r="548" spans="1:11" ht="15" x14ac:dyDescent="0.25">
      <c r="A548" s="28"/>
      <c r="B548" s="34"/>
      <c r="C548" s="812"/>
      <c r="D548" s="694"/>
      <c r="E548" s="686"/>
      <c r="F548" s="686"/>
      <c r="G548" s="686"/>
      <c r="H548" s="687"/>
      <c r="I548" s="688"/>
      <c r="J548" s="689"/>
    </row>
    <row r="549" spans="1:11" ht="28.5" x14ac:dyDescent="0.25">
      <c r="A549" s="28"/>
      <c r="B549" s="34" t="s">
        <v>3897</v>
      </c>
      <c r="C549" s="812"/>
      <c r="D549" s="694"/>
      <c r="E549" s="686"/>
      <c r="F549" s="686"/>
      <c r="G549" s="686"/>
      <c r="H549" s="687"/>
      <c r="I549" s="688"/>
      <c r="J549" s="689"/>
    </row>
    <row r="550" spans="1:11" ht="15" x14ac:dyDescent="0.25">
      <c r="A550" s="28"/>
      <c r="B550" s="34"/>
      <c r="C550" s="812"/>
      <c r="D550" s="694"/>
      <c r="E550" s="686"/>
      <c r="F550" s="686"/>
      <c r="G550" s="686"/>
      <c r="H550" s="687"/>
      <c r="I550" s="688"/>
      <c r="J550" s="689"/>
    </row>
    <row r="551" spans="1:11" ht="26.25" customHeight="1" x14ac:dyDescent="0.2">
      <c r="A551" s="319" t="s">
        <v>77</v>
      </c>
      <c r="B551" s="38" t="s">
        <v>3099</v>
      </c>
      <c r="C551" s="822">
        <v>154</v>
      </c>
      <c r="D551" s="711" t="s">
        <v>199</v>
      </c>
      <c r="E551" s="667">
        <v>347.82440819999999</v>
      </c>
      <c r="F551" s="667">
        <v>8.5049243999999984</v>
      </c>
      <c r="G551" s="667">
        <v>125.90888079999999</v>
      </c>
      <c r="H551" s="667">
        <v>0</v>
      </c>
      <c r="I551" s="668">
        <f>SUM(E551:H551)</f>
        <v>482.24</v>
      </c>
      <c r="J551" s="669">
        <f>I551*C551</f>
        <v>74264.960000000006</v>
      </c>
      <c r="K551" s="670"/>
    </row>
    <row r="552" spans="1:11" ht="15" x14ac:dyDescent="0.25">
      <c r="A552" s="28"/>
      <c r="B552" s="38"/>
      <c r="C552" s="812"/>
      <c r="D552" s="694"/>
      <c r="E552" s="686"/>
      <c r="F552" s="686"/>
      <c r="G552" s="686"/>
      <c r="H552" s="687"/>
      <c r="I552" s="688"/>
      <c r="J552" s="689"/>
    </row>
    <row r="553" spans="1:11" ht="30" customHeight="1" x14ac:dyDescent="0.2">
      <c r="A553" s="319" t="str">
        <f>IF(D553&gt;0,IF(INDEX(A523:A552,MATCH(REPT("z",255),A523:A552))="H","J",IF(INDEX(A523:A552,MATCH(REPT("z",255),A523:A552))="N","P",CHAR(CODE(INDEX(A523:A552,MATCH(REPT("z",255),A523:A552)))+1))),)</f>
        <v>B</v>
      </c>
      <c r="B553" s="38" t="s">
        <v>3100</v>
      </c>
      <c r="C553" s="822">
        <v>1</v>
      </c>
      <c r="D553" s="711" t="s">
        <v>199</v>
      </c>
      <c r="E553" s="667">
        <v>347.82440819999999</v>
      </c>
      <c r="F553" s="667">
        <v>8.5049243999999984</v>
      </c>
      <c r="G553" s="667">
        <v>151.08615700000001</v>
      </c>
      <c r="H553" s="667">
        <v>0</v>
      </c>
      <c r="I553" s="668">
        <f>SUM(E553:H553)</f>
        <v>507.42</v>
      </c>
      <c r="J553" s="669">
        <f>I553*C553</f>
        <v>507.42</v>
      </c>
      <c r="K553" s="670"/>
    </row>
    <row r="554" spans="1:11" ht="15" x14ac:dyDescent="0.25">
      <c r="A554" s="28"/>
      <c r="B554" s="34"/>
      <c r="C554" s="812"/>
      <c r="D554" s="694"/>
      <c r="E554" s="686"/>
      <c r="F554" s="686"/>
      <c r="G554" s="686"/>
      <c r="H554" s="687"/>
      <c r="I554" s="688"/>
      <c r="J554" s="689"/>
    </row>
    <row r="555" spans="1:11" ht="14.25" x14ac:dyDescent="0.2">
      <c r="A555" s="319" t="str">
        <f>IF(D555&gt;0,IF(INDEX(A523:A554,MATCH(REPT("z",255),A523:A554))="H","J",IF(INDEX(A523:A554,MATCH(REPT("z",255),A523:A554))="N","P",CHAR(CODE(INDEX(A523:A554,MATCH(REPT("z",255),A523:A554)))+1))),)</f>
        <v>C</v>
      </c>
      <c r="B555" s="38" t="s">
        <v>3901</v>
      </c>
      <c r="C555" s="812">
        <v>155</v>
      </c>
      <c r="D555" s="694" t="s">
        <v>199</v>
      </c>
      <c r="E555" s="667">
        <v>397.48146679999996</v>
      </c>
      <c r="F555" s="667">
        <v>8.5049243999999984</v>
      </c>
      <c r="G555" s="667">
        <v>125.90888079999999</v>
      </c>
      <c r="H555" s="667">
        <v>0</v>
      </c>
      <c r="I555" s="668">
        <f>SUM(E555:H555)</f>
        <v>531.9</v>
      </c>
      <c r="J555" s="669">
        <f>I555*C555</f>
        <v>82444.5</v>
      </c>
      <c r="K555" s="670"/>
    </row>
    <row r="556" spans="1:11" ht="15" x14ac:dyDescent="0.25">
      <c r="A556" s="28"/>
      <c r="B556" s="34"/>
      <c r="C556" s="812"/>
      <c r="D556" s="694"/>
      <c r="E556" s="686"/>
      <c r="F556" s="686"/>
      <c r="G556" s="686"/>
      <c r="H556" s="687"/>
      <c r="I556" s="688"/>
      <c r="J556" s="689"/>
    </row>
    <row r="557" spans="1:11" ht="15" x14ac:dyDescent="0.25">
      <c r="A557" s="28"/>
      <c r="B557" s="38" t="s">
        <v>3900</v>
      </c>
      <c r="C557" s="812"/>
      <c r="D557" s="694"/>
      <c r="E557" s="686"/>
      <c r="F557" s="686"/>
      <c r="G557" s="686"/>
      <c r="H557" s="687"/>
      <c r="I557" s="688"/>
      <c r="J557" s="689"/>
    </row>
    <row r="558" spans="1:11" ht="19.5" customHeight="1" x14ac:dyDescent="0.25">
      <c r="A558" s="28"/>
      <c r="B558" s="34"/>
      <c r="C558" s="812"/>
      <c r="D558" s="694"/>
      <c r="E558" s="686"/>
      <c r="F558" s="686"/>
      <c r="G558" s="686"/>
      <c r="H558" s="687"/>
      <c r="I558" s="688"/>
      <c r="J558" s="689"/>
    </row>
    <row r="559" spans="1:11" ht="15" x14ac:dyDescent="0.25">
      <c r="A559" s="28"/>
      <c r="B559" s="46" t="s">
        <v>3101</v>
      </c>
      <c r="C559" s="812"/>
      <c r="D559" s="694"/>
      <c r="E559" s="686"/>
      <c r="F559" s="686"/>
      <c r="G559" s="686"/>
      <c r="H559" s="687"/>
      <c r="I559" s="688"/>
      <c r="J559" s="689"/>
    </row>
    <row r="560" spans="1:11" ht="15" x14ac:dyDescent="0.25">
      <c r="A560" s="28"/>
      <c r="B560" s="34"/>
      <c r="C560" s="812"/>
      <c r="D560" s="694"/>
      <c r="E560" s="686"/>
      <c r="F560" s="686"/>
      <c r="G560" s="686"/>
      <c r="H560" s="687"/>
      <c r="I560" s="688"/>
      <c r="J560" s="689"/>
    </row>
    <row r="561" spans="1:11" ht="57.75" customHeight="1" x14ac:dyDescent="0.2">
      <c r="A561" s="319" t="str">
        <f>IF(D561&gt;0,IF(INDEX(A531:A560,MATCH(REPT("z",255),A531:A560))="H","J",IF(INDEX(A531:A560,MATCH(REPT("z",255),A531:A560))="N","P",CHAR(CODE(INDEX(A531:A560,MATCH(REPT("z",255),A531:A560)))+1))),)</f>
        <v>D</v>
      </c>
      <c r="B561" s="175" t="s">
        <v>3922</v>
      </c>
      <c r="C561" s="812">
        <v>1</v>
      </c>
      <c r="D561" s="694" t="s">
        <v>65</v>
      </c>
      <c r="E561" s="667">
        <v>19.428577299999997</v>
      </c>
      <c r="F561" s="667">
        <v>855.13864869999998</v>
      </c>
      <c r="G561" s="667">
        <v>9068.4656406999984</v>
      </c>
      <c r="H561" s="667">
        <v>0</v>
      </c>
      <c r="I561" s="668">
        <f>SUM(E561:H561)</f>
        <v>9943.0300000000007</v>
      </c>
      <c r="J561" s="669">
        <f>I561*C561</f>
        <v>9943.0300000000007</v>
      </c>
      <c r="K561" s="670"/>
    </row>
    <row r="562" spans="1:11" ht="14.25" x14ac:dyDescent="0.2">
      <c r="A562" s="28"/>
      <c r="B562" s="38"/>
      <c r="C562" s="812"/>
      <c r="D562" s="694"/>
      <c r="E562" s="691"/>
      <c r="F562" s="691"/>
      <c r="G562" s="691"/>
      <c r="H562" s="667"/>
      <c r="I562" s="692"/>
      <c r="J562" s="693"/>
    </row>
    <row r="563" spans="1:11" ht="28.5" x14ac:dyDescent="0.2">
      <c r="A563" s="28" t="s">
        <v>81</v>
      </c>
      <c r="B563" s="38" t="s">
        <v>3898</v>
      </c>
      <c r="C563" s="822">
        <v>1</v>
      </c>
      <c r="D563" s="711" t="s">
        <v>65</v>
      </c>
      <c r="E563" s="667">
        <v>6898.7424272999997</v>
      </c>
      <c r="F563" s="667">
        <v>0</v>
      </c>
      <c r="G563" s="667">
        <v>2269.3973274</v>
      </c>
      <c r="H563" s="667">
        <v>0</v>
      </c>
      <c r="I563" s="668">
        <f>SUM(E563:H563)</f>
        <v>9168.14</v>
      </c>
      <c r="J563" s="669">
        <f>I563*C563</f>
        <v>9168.14</v>
      </c>
      <c r="K563" s="670"/>
    </row>
    <row r="564" spans="1:11" ht="14.25" x14ac:dyDescent="0.2">
      <c r="A564" s="37"/>
      <c r="B564" s="43"/>
      <c r="C564" s="812"/>
      <c r="D564" s="694"/>
      <c r="E564" s="691"/>
      <c r="F564" s="691"/>
      <c r="G564" s="691"/>
      <c r="H564" s="667"/>
      <c r="I564" s="692"/>
      <c r="J564" s="693"/>
    </row>
    <row r="565" spans="1:11" ht="14.25" x14ac:dyDescent="0.2">
      <c r="A565" s="37"/>
      <c r="B565" s="43"/>
      <c r="C565" s="812"/>
      <c r="D565" s="694"/>
      <c r="E565" s="691"/>
      <c r="F565" s="691"/>
      <c r="G565" s="691"/>
      <c r="H565" s="667"/>
      <c r="I565" s="692"/>
      <c r="J565" s="693"/>
    </row>
    <row r="566" spans="1:11" ht="14.25" x14ac:dyDescent="0.2">
      <c r="A566" s="37"/>
      <c r="B566" s="43"/>
      <c r="C566" s="812"/>
      <c r="D566" s="694"/>
      <c r="E566" s="691"/>
      <c r="F566" s="691"/>
      <c r="G566" s="691"/>
      <c r="H566" s="667"/>
      <c r="I566" s="692"/>
      <c r="J566" s="693"/>
    </row>
    <row r="567" spans="1:11" ht="14.25" x14ac:dyDescent="0.2">
      <c r="A567" s="37"/>
      <c r="B567" s="43"/>
      <c r="C567" s="812"/>
      <c r="D567" s="694"/>
      <c r="E567" s="691"/>
      <c r="F567" s="691"/>
      <c r="G567" s="691"/>
      <c r="H567" s="667"/>
      <c r="I567" s="692"/>
      <c r="J567" s="693"/>
    </row>
    <row r="568" spans="1:11" ht="14.25" x14ac:dyDescent="0.2">
      <c r="A568" s="37"/>
      <c r="B568" s="43"/>
      <c r="C568" s="812"/>
      <c r="D568" s="694"/>
      <c r="E568" s="691"/>
      <c r="F568" s="691"/>
      <c r="G568" s="691"/>
      <c r="H568" s="667"/>
      <c r="I568" s="692"/>
      <c r="J568" s="693"/>
    </row>
    <row r="569" spans="1:11" ht="14.25" x14ac:dyDescent="0.2">
      <c r="A569" s="37"/>
      <c r="B569" s="43"/>
      <c r="C569" s="812"/>
      <c r="D569" s="694"/>
      <c r="E569" s="691"/>
      <c r="F569" s="691"/>
      <c r="G569" s="691"/>
      <c r="H569" s="667"/>
      <c r="I569" s="692"/>
      <c r="J569" s="693"/>
    </row>
    <row r="570" spans="1:11" ht="14.25" x14ac:dyDescent="0.2">
      <c r="A570" s="37"/>
      <c r="B570" s="43"/>
      <c r="C570" s="812"/>
      <c r="D570" s="694"/>
      <c r="E570" s="691"/>
      <c r="F570" s="691"/>
      <c r="G570" s="691"/>
      <c r="H570" s="667"/>
      <c r="I570" s="692"/>
      <c r="J570" s="693"/>
    </row>
    <row r="571" spans="1:11" ht="14.25" x14ac:dyDescent="0.2">
      <c r="A571" s="37"/>
      <c r="B571" s="43"/>
      <c r="C571" s="812"/>
      <c r="D571" s="694"/>
      <c r="E571" s="691"/>
      <c r="F571" s="691"/>
      <c r="G571" s="691"/>
      <c r="H571" s="667"/>
      <c r="I571" s="692"/>
      <c r="J571" s="693"/>
    </row>
    <row r="572" spans="1:11" ht="14.25" x14ac:dyDescent="0.2">
      <c r="A572" s="37"/>
      <c r="B572" s="43"/>
      <c r="C572" s="812"/>
      <c r="D572" s="694"/>
      <c r="E572" s="691"/>
      <c r="F572" s="691"/>
      <c r="G572" s="691"/>
      <c r="H572" s="667"/>
      <c r="I572" s="692"/>
      <c r="J572" s="693"/>
    </row>
    <row r="573" spans="1:11" ht="14.25" x14ac:dyDescent="0.2">
      <c r="A573" s="37"/>
      <c r="B573" s="43"/>
      <c r="C573" s="812"/>
      <c r="D573" s="694"/>
      <c r="E573" s="691"/>
      <c r="F573" s="691"/>
      <c r="G573" s="691"/>
      <c r="H573" s="667"/>
      <c r="I573" s="692"/>
      <c r="J573" s="693"/>
    </row>
    <row r="574" spans="1:11" ht="14.25" x14ac:dyDescent="0.2">
      <c r="A574" s="37"/>
      <c r="B574" s="43"/>
      <c r="C574" s="812"/>
      <c r="D574" s="694"/>
      <c r="E574" s="691"/>
      <c r="F574" s="691"/>
      <c r="G574" s="691"/>
      <c r="H574" s="667"/>
      <c r="I574" s="692"/>
      <c r="J574" s="693"/>
    </row>
    <row r="575" spans="1:11" ht="17.25" customHeight="1" x14ac:dyDescent="0.2">
      <c r="A575" s="37"/>
      <c r="B575" s="43"/>
      <c r="C575" s="812"/>
      <c r="D575" s="694"/>
      <c r="E575" s="691"/>
      <c r="F575" s="691"/>
      <c r="G575" s="691"/>
      <c r="H575" s="667"/>
      <c r="I575" s="692"/>
      <c r="J575" s="693"/>
    </row>
    <row r="576" spans="1:11" ht="15.75" thickBot="1" x14ac:dyDescent="0.3">
      <c r="A576" s="40"/>
      <c r="B576" s="350" t="s">
        <v>111</v>
      </c>
      <c r="C576" s="817"/>
      <c r="D576" s="695"/>
      <c r="E576" s="698"/>
      <c r="F576" s="698"/>
      <c r="G576" s="698"/>
      <c r="H576" s="697"/>
      <c r="I576" s="699"/>
      <c r="J576" s="699">
        <f>SUM(J548:J575)</f>
        <v>176328.05</v>
      </c>
      <c r="K576" s="746">
        <v>17</v>
      </c>
    </row>
    <row r="577" spans="1:11" ht="15" thickTop="1" x14ac:dyDescent="0.2">
      <c r="A577" s="37"/>
      <c r="B577" s="43"/>
      <c r="C577" s="812"/>
      <c r="D577" s="694"/>
      <c r="E577" s="691"/>
      <c r="F577" s="691"/>
      <c r="G577" s="691"/>
      <c r="H577" s="667"/>
      <c r="I577" s="692"/>
      <c r="J577" s="693"/>
    </row>
    <row r="578" spans="1:11" ht="15" x14ac:dyDescent="0.2">
      <c r="A578" s="28"/>
      <c r="B578" s="60" t="s">
        <v>3102</v>
      </c>
      <c r="C578" s="812"/>
      <c r="D578" s="694"/>
      <c r="E578" s="691"/>
      <c r="F578" s="691"/>
      <c r="G578" s="691"/>
      <c r="H578" s="667"/>
      <c r="I578" s="692"/>
      <c r="J578" s="693"/>
    </row>
    <row r="579" spans="1:11" ht="8.25" customHeight="1" x14ac:dyDescent="0.2">
      <c r="A579" s="28"/>
      <c r="B579" s="60"/>
      <c r="C579" s="812"/>
      <c r="D579" s="694"/>
      <c r="E579" s="691"/>
      <c r="F579" s="691"/>
      <c r="G579" s="691"/>
      <c r="H579" s="667"/>
      <c r="I579" s="692"/>
      <c r="J579" s="693"/>
    </row>
    <row r="580" spans="1:11" ht="28.5" x14ac:dyDescent="0.2">
      <c r="A580" s="28"/>
      <c r="B580" s="661" t="s">
        <v>3899</v>
      </c>
      <c r="C580" s="812"/>
      <c r="D580" s="694"/>
      <c r="E580" s="691"/>
      <c r="F580" s="691"/>
      <c r="G580" s="691"/>
      <c r="H580" s="667"/>
      <c r="I580" s="692"/>
      <c r="J580" s="693"/>
    </row>
    <row r="581" spans="1:11" ht="14.25" x14ac:dyDescent="0.2">
      <c r="A581" s="28"/>
      <c r="B581" s="38"/>
      <c r="C581" s="812"/>
      <c r="D581" s="694"/>
      <c r="E581" s="691"/>
      <c r="F581" s="691"/>
      <c r="G581" s="691"/>
      <c r="H581" s="667"/>
      <c r="I581" s="692"/>
      <c r="J581" s="693"/>
    </row>
    <row r="582" spans="1:11" ht="14.25" x14ac:dyDescent="0.2">
      <c r="A582" s="319" t="s">
        <v>77</v>
      </c>
      <c r="B582" s="38" t="s">
        <v>3103</v>
      </c>
      <c r="C582" s="812">
        <v>22</v>
      </c>
      <c r="D582" s="694" t="s">
        <v>199</v>
      </c>
      <c r="E582" s="667">
        <v>261.24517779999996</v>
      </c>
      <c r="F582" s="667">
        <v>3.7574665999999994</v>
      </c>
      <c r="G582" s="667">
        <v>61.041957399999994</v>
      </c>
      <c r="H582" s="667">
        <v>0</v>
      </c>
      <c r="I582" s="668">
        <f>SUM(E582:H582)</f>
        <v>326.04000000000002</v>
      </c>
      <c r="J582" s="669">
        <f>I582*C582</f>
        <v>7172.88</v>
      </c>
      <c r="K582" s="670"/>
    </row>
    <row r="583" spans="1:11" ht="9.9499999999999993" customHeight="1" x14ac:dyDescent="0.2">
      <c r="A583" s="28"/>
      <c r="B583" s="38"/>
      <c r="C583" s="812"/>
      <c r="D583" s="694"/>
      <c r="E583" s="691"/>
      <c r="F583" s="691"/>
      <c r="G583" s="691"/>
      <c r="H583" s="667"/>
      <c r="I583" s="692"/>
      <c r="J583" s="693"/>
    </row>
    <row r="584" spans="1:11" ht="14.25" x14ac:dyDescent="0.2">
      <c r="A584" s="319" t="str">
        <f>IF(D584&gt;0,IF(INDEX(A553:A583,MATCH(REPT("z",255),A553:A583))="H","J",IF(INDEX(A553:A583,MATCH(REPT("z",255),A553:A583))="N","P",CHAR(CODE(INDEX(A553:A583,MATCH(REPT("z",255),A553:A583)))+1))),)</f>
        <v>B</v>
      </c>
      <c r="B584" s="38" t="s">
        <v>3104</v>
      </c>
      <c r="C584" s="812">
        <v>22</v>
      </c>
      <c r="D584" s="694" t="s">
        <v>199</v>
      </c>
      <c r="E584" s="667">
        <v>2049.6642806</v>
      </c>
      <c r="F584" s="667">
        <v>3.7574665999999994</v>
      </c>
      <c r="G584" s="667">
        <v>61.041957399999994</v>
      </c>
      <c r="H584" s="667">
        <v>0</v>
      </c>
      <c r="I584" s="668">
        <f>SUM(E584:H584)</f>
        <v>2114.46</v>
      </c>
      <c r="J584" s="669">
        <f>I584*C584</f>
        <v>46518.12</v>
      </c>
      <c r="K584" s="670"/>
    </row>
    <row r="585" spans="1:11" ht="9.9499999999999993" customHeight="1" x14ac:dyDescent="0.2">
      <c r="A585" s="28"/>
      <c r="B585" s="38"/>
      <c r="C585" s="812"/>
      <c r="D585" s="694"/>
      <c r="E585" s="691"/>
      <c r="F585" s="691"/>
      <c r="G585" s="691"/>
      <c r="H585" s="667"/>
      <c r="I585" s="692"/>
      <c r="J585" s="693"/>
    </row>
    <row r="586" spans="1:11" ht="14.25" x14ac:dyDescent="0.2">
      <c r="A586" s="319" t="str">
        <f>IF(D586&gt;0,IF(INDEX(A555:A585,MATCH(REPT("z",255),A555:A585))="H","J",IF(INDEX(A555:A585,MATCH(REPT("z",255),A555:A585))="N","P",CHAR(CODE(INDEX(A555:A585,MATCH(REPT("z",255),A555:A585)))+1))),)</f>
        <v>C</v>
      </c>
      <c r="B586" s="658" t="s">
        <v>3105</v>
      </c>
      <c r="C586" s="812">
        <v>17</v>
      </c>
      <c r="D586" s="694" t="s">
        <v>199</v>
      </c>
      <c r="E586" s="667">
        <v>620.81448160000002</v>
      </c>
      <c r="F586" s="667">
        <v>4.1512130999999997</v>
      </c>
      <c r="G586" s="667">
        <v>75.599328</v>
      </c>
      <c r="H586" s="667">
        <v>0</v>
      </c>
      <c r="I586" s="668">
        <f>SUM(E586:H586)</f>
        <v>700.57</v>
      </c>
      <c r="J586" s="669">
        <f>I586*C586</f>
        <v>11909.69</v>
      </c>
      <c r="K586" s="670"/>
    </row>
    <row r="587" spans="1:11" ht="9.9499999999999993" customHeight="1" x14ac:dyDescent="0.2">
      <c r="A587" s="28"/>
      <c r="B587" s="38"/>
      <c r="C587" s="812"/>
      <c r="D587" s="694"/>
      <c r="E587" s="691"/>
      <c r="F587" s="691"/>
      <c r="G587" s="691"/>
      <c r="H587" s="667"/>
      <c r="I587" s="692"/>
      <c r="J587" s="693"/>
    </row>
    <row r="588" spans="1:11" ht="14.25" x14ac:dyDescent="0.2">
      <c r="A588" s="319" t="str">
        <f>IF(D588&gt;0,IF(INDEX(A557:A587,MATCH(REPT("z",255),A557:A587))="H","J",IF(INDEX(A557:A587,MATCH(REPT("z",255),A557:A587))="N","P",CHAR(CODE(INDEX(A557:A587,MATCH(REPT("z",255),A557:A587)))+1))),)</f>
        <v>D</v>
      </c>
      <c r="B588" s="38" t="s">
        <v>3106</v>
      </c>
      <c r="C588" s="812">
        <v>16</v>
      </c>
      <c r="D588" s="694" t="s">
        <v>199</v>
      </c>
      <c r="E588" s="667">
        <v>2342.7354254999996</v>
      </c>
      <c r="F588" s="667">
        <v>3.7574665999999994</v>
      </c>
      <c r="G588" s="667">
        <v>61.041957399999994</v>
      </c>
      <c r="H588" s="667">
        <v>0</v>
      </c>
      <c r="I588" s="668">
        <f>SUM(E588:H588)</f>
        <v>2407.5300000000002</v>
      </c>
      <c r="J588" s="669">
        <f>I588*C588</f>
        <v>38520.480000000003</v>
      </c>
      <c r="K588" s="670"/>
    </row>
    <row r="589" spans="1:11" ht="9.9499999999999993" customHeight="1" x14ac:dyDescent="0.2">
      <c r="A589" s="28"/>
      <c r="B589" s="38"/>
      <c r="C589" s="812"/>
      <c r="D589" s="694"/>
      <c r="E589" s="691"/>
      <c r="F589" s="691"/>
      <c r="G589" s="691"/>
      <c r="H589" s="667"/>
      <c r="I589" s="692"/>
      <c r="J589" s="693"/>
    </row>
    <row r="590" spans="1:11" ht="14.25" x14ac:dyDescent="0.2">
      <c r="A590" s="319" t="str">
        <f>IF(D590&gt;0,IF(INDEX(A559:A589,MATCH(REPT("z",255),A559:A589))="H","J",IF(INDEX(A559:A589,MATCH(REPT("z",255),A559:A589))="N","P",CHAR(CODE(INDEX(A559:A589,MATCH(REPT("z",255),A559:A589)))+1))),)</f>
        <v>E</v>
      </c>
      <c r="B590" s="38" t="s">
        <v>3107</v>
      </c>
      <c r="C590" s="812">
        <v>32</v>
      </c>
      <c r="D590" s="694" t="s">
        <v>199</v>
      </c>
      <c r="E590" s="667">
        <v>11240.292585399999</v>
      </c>
      <c r="F590" s="667">
        <v>14.399872</v>
      </c>
      <c r="G590" s="667">
        <v>454.29346179999999</v>
      </c>
      <c r="H590" s="667">
        <v>0</v>
      </c>
      <c r="I590" s="668">
        <f>SUM(E590:H590)</f>
        <v>11708.99</v>
      </c>
      <c r="J590" s="669">
        <f>I590*C590</f>
        <v>374687.68</v>
      </c>
      <c r="K590" s="670"/>
    </row>
    <row r="591" spans="1:11" ht="9.9499999999999993" customHeight="1" x14ac:dyDescent="0.2">
      <c r="A591" s="28"/>
      <c r="B591" s="38"/>
      <c r="C591" s="812"/>
      <c r="D591" s="694"/>
      <c r="E591" s="691"/>
      <c r="F591" s="691"/>
      <c r="G591" s="691"/>
      <c r="H591" s="667"/>
      <c r="I591" s="692"/>
      <c r="J591" s="693"/>
    </row>
    <row r="592" spans="1:11" ht="14.25" x14ac:dyDescent="0.2">
      <c r="A592" s="319" t="str">
        <f>IF(D592&gt;0,IF(INDEX(A561:A591,MATCH(REPT("z",255),A561:A591))="H","J",IF(INDEX(A561:A591,MATCH(REPT("z",255),A561:A591))="N","P",CHAR(CODE(INDEX(A561:A591,MATCH(REPT("z",255),A561:A591)))+1))),)</f>
        <v>F</v>
      </c>
      <c r="B592" s="38" t="s">
        <v>3902</v>
      </c>
      <c r="C592" s="812">
        <v>16</v>
      </c>
      <c r="D592" s="694" t="s">
        <v>199</v>
      </c>
      <c r="E592" s="667">
        <v>12217.830146099999</v>
      </c>
      <c r="F592" s="667">
        <v>470.09957129999998</v>
      </c>
      <c r="G592" s="667">
        <v>1362.9028851999999</v>
      </c>
      <c r="H592" s="667">
        <v>0</v>
      </c>
      <c r="I592" s="668">
        <f>SUM(E592:H592)</f>
        <v>14050.83</v>
      </c>
      <c r="J592" s="669">
        <f>I592*C592</f>
        <v>224813.28</v>
      </c>
      <c r="K592" s="670"/>
    </row>
    <row r="593" spans="1:11" ht="14.25" x14ac:dyDescent="0.2">
      <c r="A593" s="28"/>
      <c r="B593" s="38"/>
      <c r="C593" s="812"/>
      <c r="D593" s="694"/>
      <c r="E593" s="691"/>
      <c r="F593" s="691"/>
      <c r="G593" s="691"/>
      <c r="H593" s="667"/>
      <c r="I593" s="692"/>
      <c r="J593" s="693"/>
    </row>
    <row r="594" spans="1:11" ht="14.25" x14ac:dyDescent="0.2">
      <c r="A594" s="28"/>
      <c r="B594" s="662" t="s">
        <v>3903</v>
      </c>
      <c r="C594" s="812"/>
      <c r="D594" s="694"/>
      <c r="E594" s="691"/>
      <c r="F594" s="691"/>
      <c r="G594" s="691"/>
      <c r="H594" s="667"/>
      <c r="I594" s="692"/>
      <c r="J594" s="693"/>
    </row>
    <row r="595" spans="1:11" ht="9.9499999999999993" customHeight="1" x14ac:dyDescent="0.2">
      <c r="A595" s="28"/>
      <c r="B595" s="38"/>
      <c r="C595" s="823"/>
      <c r="D595" s="694"/>
      <c r="E595" s="691"/>
      <c r="F595" s="691"/>
      <c r="G595" s="691"/>
      <c r="H595" s="667"/>
      <c r="I595" s="692"/>
      <c r="J595" s="693"/>
    </row>
    <row r="596" spans="1:11" ht="14.25" x14ac:dyDescent="0.2">
      <c r="A596" s="319" t="str">
        <f>IF(D596&gt;0,IF(INDEX(A563:A595,MATCH(REPT("z",255),A563:A595))="H","J",IF(INDEX(A563:A595,MATCH(REPT("z",255),A563:A595))="N","P",CHAR(CODE(INDEX(A563:A595,MATCH(REPT("z",255),A563:A595)))+1))),)</f>
        <v>G</v>
      </c>
      <c r="B596" s="38" t="s">
        <v>3108</v>
      </c>
      <c r="C596" s="812">
        <v>1316</v>
      </c>
      <c r="D596" s="694" t="s">
        <v>199</v>
      </c>
      <c r="E596" s="667">
        <v>115.8402203</v>
      </c>
      <c r="F596" s="667">
        <v>2.3737288999999997</v>
      </c>
      <c r="G596" s="667">
        <v>34.1884461</v>
      </c>
      <c r="H596" s="667">
        <v>0</v>
      </c>
      <c r="I596" s="668">
        <f>SUM(E596:H596)</f>
        <v>152.4</v>
      </c>
      <c r="J596" s="669">
        <f>I596*C596</f>
        <v>200558.4</v>
      </c>
      <c r="K596" s="670"/>
    </row>
    <row r="597" spans="1:11" ht="9.9499999999999993" customHeight="1" x14ac:dyDescent="0.2">
      <c r="A597" s="28"/>
      <c r="B597" s="38"/>
      <c r="C597" s="812"/>
      <c r="D597" s="694"/>
      <c r="E597" s="691"/>
      <c r="F597" s="691"/>
      <c r="G597" s="691"/>
      <c r="H597" s="667"/>
      <c r="I597" s="692"/>
      <c r="J597" s="693"/>
    </row>
    <row r="598" spans="1:11" ht="14.25" x14ac:dyDescent="0.2">
      <c r="A598" s="319" t="str">
        <f>IF(D598&gt;0,IF(INDEX(A578:A597,MATCH(REPT("z",255),A578:A597))="H","J",IF(INDEX(A578:A597,MATCH(REPT("z",255),A578:A597))="N","P",CHAR(CODE(INDEX(A578:A597,MATCH(REPT("z",255),A578:A597)))+1))),)</f>
        <v>H</v>
      </c>
      <c r="B598" s="38" t="s">
        <v>3109</v>
      </c>
      <c r="C598" s="812">
        <v>89</v>
      </c>
      <c r="D598" s="694" t="s">
        <v>199</v>
      </c>
      <c r="E598" s="667">
        <v>275.29630289999994</v>
      </c>
      <c r="F598" s="667">
        <v>2.3737288999999997</v>
      </c>
      <c r="G598" s="667">
        <v>38.384658799999997</v>
      </c>
      <c r="H598" s="667">
        <v>0</v>
      </c>
      <c r="I598" s="668">
        <f>SUM(E598:H598)</f>
        <v>316.05</v>
      </c>
      <c r="J598" s="669">
        <f>I598*C598</f>
        <v>28128.45</v>
      </c>
      <c r="K598" s="670"/>
    </row>
    <row r="599" spans="1:11" ht="9.9499999999999993" customHeight="1" x14ac:dyDescent="0.2">
      <c r="A599" s="28"/>
      <c r="B599" s="38"/>
      <c r="C599" s="812"/>
      <c r="D599" s="694"/>
      <c r="E599" s="691"/>
      <c r="F599" s="691"/>
      <c r="G599" s="691"/>
      <c r="H599" s="667"/>
      <c r="I599" s="692"/>
      <c r="J599" s="693"/>
    </row>
    <row r="600" spans="1:11" ht="14.25" x14ac:dyDescent="0.2">
      <c r="A600" s="319" t="str">
        <f>IF(D600&gt;0,IF(INDEX(A580:A599,MATCH(REPT("z",255),A580:A599))="H","J",IF(INDEX(A580:A599,MATCH(REPT("z",255),A580:A599))="N","P",CHAR(CODE(INDEX(A580:A599,MATCH(REPT("z",255),A580:A599)))+1))),)</f>
        <v>J</v>
      </c>
      <c r="B600" s="38" t="s">
        <v>3110</v>
      </c>
      <c r="C600" s="812">
        <v>12</v>
      </c>
      <c r="D600" s="694" t="s">
        <v>199</v>
      </c>
      <c r="E600" s="667">
        <v>263.70890589999999</v>
      </c>
      <c r="F600" s="667">
        <v>4.7474577999999994</v>
      </c>
      <c r="G600" s="667">
        <v>61.041957399999994</v>
      </c>
      <c r="H600" s="667">
        <v>0</v>
      </c>
      <c r="I600" s="668">
        <f>SUM(E600:H600)</f>
        <v>329.5</v>
      </c>
      <c r="J600" s="669">
        <f>I600*C600</f>
        <v>3954</v>
      </c>
      <c r="K600" s="670"/>
    </row>
    <row r="601" spans="1:11" ht="9.9499999999999993" customHeight="1" x14ac:dyDescent="0.2">
      <c r="A601" s="319"/>
      <c r="B601" s="38"/>
      <c r="C601" s="812"/>
      <c r="D601" s="694"/>
      <c r="E601" s="691"/>
      <c r="F601" s="691"/>
      <c r="G601" s="691"/>
      <c r="H601" s="667"/>
      <c r="I601" s="692"/>
      <c r="J601" s="693"/>
    </row>
    <row r="602" spans="1:11" ht="14.25" x14ac:dyDescent="0.2">
      <c r="A602" s="319" t="str">
        <f>IF(D602&gt;0,IF(INDEX(A582:A601,MATCH(REPT("z",255),A582:A601))="H","J",IF(INDEX(A582:A601,MATCH(REPT("z",255),A582:A601))="N","P",CHAR(CODE(INDEX(A582:A601,MATCH(REPT("z",255),A582:A601)))+1))),)</f>
        <v>K</v>
      </c>
      <c r="B602" s="38" t="s">
        <v>3111</v>
      </c>
      <c r="C602" s="812">
        <v>68</v>
      </c>
      <c r="D602" s="694" t="s">
        <v>199</v>
      </c>
      <c r="E602" s="667">
        <v>194.76951869999999</v>
      </c>
      <c r="F602" s="667">
        <v>2.3737288999999997</v>
      </c>
      <c r="G602" s="667">
        <v>38.384658799999997</v>
      </c>
      <c r="H602" s="667">
        <v>0</v>
      </c>
      <c r="I602" s="668">
        <f>SUM(E602:H602)</f>
        <v>235.53</v>
      </c>
      <c r="J602" s="669">
        <f>I602*C602</f>
        <v>16016.04</v>
      </c>
      <c r="K602" s="670"/>
    </row>
    <row r="603" spans="1:11" ht="14.25" x14ac:dyDescent="0.2">
      <c r="A603" s="28"/>
      <c r="B603" s="38"/>
      <c r="C603" s="812"/>
      <c r="D603" s="694"/>
      <c r="E603" s="691"/>
      <c r="F603" s="691"/>
      <c r="G603" s="691"/>
      <c r="H603" s="667"/>
      <c r="I603" s="692"/>
      <c r="J603" s="693"/>
    </row>
    <row r="604" spans="1:11" ht="28.5" x14ac:dyDescent="0.2">
      <c r="A604" s="28"/>
      <c r="B604" s="34" t="s">
        <v>3904</v>
      </c>
      <c r="C604" s="812"/>
      <c r="D604" s="694"/>
      <c r="E604" s="691"/>
      <c r="F604" s="691"/>
      <c r="G604" s="691"/>
      <c r="H604" s="667"/>
      <c r="I604" s="692"/>
      <c r="J604" s="693"/>
    </row>
    <row r="605" spans="1:11" ht="9.9499999999999993" customHeight="1" x14ac:dyDescent="0.2">
      <c r="A605" s="28"/>
      <c r="B605" s="38"/>
      <c r="C605" s="812"/>
      <c r="D605" s="694"/>
      <c r="E605" s="691"/>
      <c r="F605" s="691"/>
      <c r="G605" s="691"/>
      <c r="H605" s="667"/>
      <c r="I605" s="692"/>
      <c r="J605" s="693"/>
    </row>
    <row r="606" spans="1:11" ht="14.25" x14ac:dyDescent="0.2">
      <c r="A606" s="319" t="str">
        <f>IF(D606&gt;0,IF(INDEX(A584:A605,MATCH(REPT("z",255),A584:A605))="H","J",IF(INDEX(A584:A605,MATCH(REPT("z",255),A584:A605))="N","P",CHAR(CODE(INDEX(A584:A605,MATCH(REPT("z",255),A584:A605)))+1))),)</f>
        <v>L</v>
      </c>
      <c r="B606" s="38" t="s">
        <v>3112</v>
      </c>
      <c r="C606" s="812">
        <v>1316</v>
      </c>
      <c r="D606" s="694" t="s">
        <v>199</v>
      </c>
      <c r="E606" s="667">
        <v>171.95472149999998</v>
      </c>
      <c r="F606" s="667">
        <v>6.2886940999999998</v>
      </c>
      <c r="G606" s="667">
        <v>70.514373199999994</v>
      </c>
      <c r="H606" s="667">
        <v>0</v>
      </c>
      <c r="I606" s="668">
        <f>SUM(E606:H606)</f>
        <v>248.76</v>
      </c>
      <c r="J606" s="669">
        <f>I606*C606</f>
        <v>327368.15999999997</v>
      </c>
      <c r="K606" s="670"/>
    </row>
    <row r="607" spans="1:11" ht="9.9499999999999993" customHeight="1" x14ac:dyDescent="0.2">
      <c r="A607" s="28"/>
      <c r="B607" s="38"/>
      <c r="C607" s="812"/>
      <c r="D607" s="694"/>
      <c r="E607" s="691"/>
      <c r="F607" s="691"/>
      <c r="G607" s="691"/>
      <c r="H607" s="667"/>
      <c r="I607" s="692"/>
      <c r="J607" s="693"/>
    </row>
    <row r="608" spans="1:11" ht="14.25" x14ac:dyDescent="0.2">
      <c r="A608" s="319" t="str">
        <f>IF(D608&gt;0,IF(INDEX(A586:A607,MATCH(REPT("z",255),A586:A607))="H","J",IF(INDEX(A586:A607,MATCH(REPT("z",255),A586:A607))="N","P",CHAR(CODE(INDEX(A586:A607,MATCH(REPT("z",255),A586:A607)))+1))),)</f>
        <v>M</v>
      </c>
      <c r="B608" s="38" t="s">
        <v>3113</v>
      </c>
      <c r="C608" s="812">
        <v>89</v>
      </c>
      <c r="D608" s="694" t="s">
        <v>199</v>
      </c>
      <c r="E608" s="667">
        <v>171.95472149999998</v>
      </c>
      <c r="F608" s="667">
        <v>6.2886940999999998</v>
      </c>
      <c r="G608" s="667">
        <v>70.514373199999994</v>
      </c>
      <c r="H608" s="667">
        <v>0</v>
      </c>
      <c r="I608" s="668">
        <f>SUM(E608:H608)</f>
        <v>248.76</v>
      </c>
      <c r="J608" s="669">
        <f>I608*C608</f>
        <v>22139.64</v>
      </c>
      <c r="K608" s="670"/>
    </row>
    <row r="609" spans="1:11" ht="9.9499999999999993" customHeight="1" x14ac:dyDescent="0.2">
      <c r="A609" s="28"/>
      <c r="B609" s="38"/>
      <c r="C609" s="812"/>
      <c r="D609" s="694"/>
      <c r="E609" s="691"/>
      <c r="F609" s="691"/>
      <c r="G609" s="691"/>
      <c r="H609" s="667"/>
      <c r="I609" s="692"/>
      <c r="J609" s="693"/>
    </row>
    <row r="610" spans="1:11" ht="14.25" x14ac:dyDescent="0.2">
      <c r="A610" s="319" t="str">
        <f>IF(D610&gt;0,IF(INDEX(A588:A609,MATCH(REPT("z",255),A588:A609))="H","J",IF(INDEX(A588:A609,MATCH(REPT("z",255),A588:A609))="N","P",CHAR(CODE(INDEX(A588:A609,MATCH(REPT("z",255),A588:A609)))+1))),)</f>
        <v>N</v>
      </c>
      <c r="B610" s="38" t="s">
        <v>3110</v>
      </c>
      <c r="C610" s="812">
        <v>12</v>
      </c>
      <c r="D610" s="694" t="s">
        <v>199</v>
      </c>
      <c r="E610" s="667">
        <v>260.90768079999998</v>
      </c>
      <c r="F610" s="667">
        <v>7.7174313999999997</v>
      </c>
      <c r="G610" s="667">
        <v>110.80026509999999</v>
      </c>
      <c r="H610" s="667">
        <v>0</v>
      </c>
      <c r="I610" s="668">
        <f>SUM(E610:H610)</f>
        <v>379.43</v>
      </c>
      <c r="J610" s="669">
        <f>I610*C610</f>
        <v>4553.16</v>
      </c>
      <c r="K610" s="670"/>
    </row>
    <row r="611" spans="1:11" ht="9.9499999999999993" customHeight="1" x14ac:dyDescent="0.2">
      <c r="A611" s="319"/>
      <c r="B611" s="38"/>
      <c r="C611" s="812"/>
      <c r="D611" s="694"/>
      <c r="E611" s="691"/>
      <c r="F611" s="691"/>
      <c r="G611" s="691"/>
      <c r="H611" s="667"/>
      <c r="I611" s="692"/>
      <c r="J611" s="693"/>
    </row>
    <row r="612" spans="1:11" ht="14.25" x14ac:dyDescent="0.2">
      <c r="A612" s="319" t="str">
        <f>IF(D612&gt;0,IF(INDEX(A590:A611,MATCH(REPT("z",255),A590:A611))="H","J",IF(INDEX(A590:A611,MATCH(REPT("z",255),A590:A611))="N","P",CHAR(CODE(INDEX(A590:A611,MATCH(REPT("z",255),A590:A611)))+1))),)</f>
        <v>P</v>
      </c>
      <c r="B612" s="38" t="s">
        <v>3111</v>
      </c>
      <c r="C612" s="812">
        <v>68</v>
      </c>
      <c r="D612" s="694" t="s">
        <v>199</v>
      </c>
      <c r="E612" s="667">
        <v>171.95472149999998</v>
      </c>
      <c r="F612" s="667">
        <v>6.2886940999999998</v>
      </c>
      <c r="G612" s="667">
        <v>70.514373199999994</v>
      </c>
      <c r="H612" s="667">
        <v>0</v>
      </c>
      <c r="I612" s="668">
        <f>SUM(E612:H612)</f>
        <v>248.76</v>
      </c>
      <c r="J612" s="669">
        <f>I612*C612</f>
        <v>16915.68</v>
      </c>
      <c r="K612" s="670"/>
    </row>
    <row r="613" spans="1:11" ht="14.25" x14ac:dyDescent="0.2">
      <c r="A613" s="319"/>
      <c r="B613" s="49"/>
      <c r="C613" s="812"/>
      <c r="D613" s="694"/>
      <c r="E613" s="691"/>
      <c r="F613" s="691"/>
      <c r="G613" s="691"/>
      <c r="H613" s="667"/>
      <c r="I613" s="692"/>
      <c r="J613" s="720"/>
    </row>
    <row r="614" spans="1:11" ht="14.25" x14ac:dyDescent="0.2">
      <c r="A614" s="319"/>
      <c r="B614" s="49"/>
      <c r="C614" s="812"/>
      <c r="D614" s="694"/>
      <c r="E614" s="691"/>
      <c r="F614" s="691"/>
      <c r="G614" s="691"/>
      <c r="H614" s="667"/>
      <c r="I614" s="692"/>
      <c r="J614" s="720"/>
    </row>
    <row r="615" spans="1:11" ht="14.25" x14ac:dyDescent="0.2">
      <c r="A615" s="319"/>
      <c r="B615" s="49"/>
      <c r="C615" s="812"/>
      <c r="D615" s="694"/>
      <c r="E615" s="691"/>
      <c r="F615" s="691"/>
      <c r="G615" s="691"/>
      <c r="H615" s="667"/>
      <c r="I615" s="692"/>
      <c r="J615" s="720"/>
    </row>
    <row r="616" spans="1:11" ht="21" customHeight="1" x14ac:dyDescent="0.2">
      <c r="A616" s="319"/>
      <c r="B616" s="49"/>
      <c r="C616" s="812"/>
      <c r="D616" s="694"/>
      <c r="E616" s="691"/>
      <c r="F616" s="691"/>
      <c r="G616" s="691"/>
      <c r="H616" s="667"/>
      <c r="I616" s="692"/>
      <c r="J616" s="720"/>
    </row>
    <row r="617" spans="1:11" ht="15.75" thickBot="1" x14ac:dyDescent="0.3">
      <c r="A617" s="40"/>
      <c r="B617" s="350" t="s">
        <v>111</v>
      </c>
      <c r="C617" s="817"/>
      <c r="D617" s="695"/>
      <c r="E617" s="698"/>
      <c r="F617" s="698"/>
      <c r="G617" s="698"/>
      <c r="H617" s="697"/>
      <c r="I617" s="699"/>
      <c r="J617" s="699">
        <f>SUM(J581:J616)</f>
        <v>1323255.6599999999</v>
      </c>
      <c r="K617" s="746">
        <v>18</v>
      </c>
    </row>
    <row r="618" spans="1:11" ht="15" thickTop="1" x14ac:dyDescent="0.2">
      <c r="A618" s="319"/>
      <c r="B618" s="38"/>
      <c r="C618" s="812"/>
      <c r="D618" s="694"/>
      <c r="E618" s="691"/>
      <c r="F618" s="691"/>
      <c r="G618" s="691"/>
      <c r="H618" s="667"/>
      <c r="I618" s="692"/>
      <c r="J618" s="693"/>
    </row>
    <row r="619" spans="1:11" ht="15" x14ac:dyDescent="0.2">
      <c r="A619" s="28"/>
      <c r="B619" s="46" t="s">
        <v>3114</v>
      </c>
      <c r="C619" s="812"/>
      <c r="D619" s="694"/>
      <c r="E619" s="691"/>
      <c r="F619" s="691"/>
      <c r="G619" s="691"/>
      <c r="H619" s="667"/>
      <c r="I619" s="692"/>
      <c r="J619" s="693"/>
    </row>
    <row r="620" spans="1:11" ht="14.25" x14ac:dyDescent="0.2">
      <c r="A620" s="28"/>
      <c r="B620" s="38"/>
      <c r="C620" s="812"/>
      <c r="D620" s="694"/>
      <c r="E620" s="691"/>
      <c r="F620" s="691"/>
      <c r="G620" s="691"/>
      <c r="H620" s="667"/>
      <c r="I620" s="692"/>
      <c r="J620" s="693"/>
    </row>
    <row r="621" spans="1:11" ht="28.5" x14ac:dyDescent="0.2">
      <c r="A621" s="28"/>
      <c r="B621" s="81" t="s">
        <v>3905</v>
      </c>
      <c r="C621" s="812"/>
      <c r="D621" s="694"/>
      <c r="E621" s="691"/>
      <c r="F621" s="691"/>
      <c r="G621" s="691"/>
      <c r="H621" s="667"/>
      <c r="I621" s="692"/>
      <c r="J621" s="693"/>
    </row>
    <row r="622" spans="1:11" ht="14.25" x14ac:dyDescent="0.2">
      <c r="A622" s="28"/>
      <c r="B622" s="38"/>
      <c r="C622" s="812"/>
      <c r="D622" s="694"/>
      <c r="E622" s="691"/>
      <c r="F622" s="691"/>
      <c r="G622" s="691"/>
      <c r="H622" s="667"/>
      <c r="I622" s="692"/>
      <c r="J622" s="693"/>
    </row>
    <row r="623" spans="1:11" ht="28.5" x14ac:dyDescent="0.2">
      <c r="A623" s="28"/>
      <c r="B623" s="34" t="s">
        <v>3906</v>
      </c>
      <c r="C623" s="812"/>
      <c r="D623" s="694"/>
      <c r="E623" s="691"/>
      <c r="F623" s="691"/>
      <c r="G623" s="691"/>
      <c r="H623" s="667"/>
      <c r="I623" s="692"/>
      <c r="J623" s="693"/>
    </row>
    <row r="624" spans="1:11" ht="14.25" x14ac:dyDescent="0.2">
      <c r="A624" s="28"/>
      <c r="B624" s="38"/>
      <c r="C624" s="812"/>
      <c r="D624" s="694"/>
      <c r="E624" s="691"/>
      <c r="F624" s="691"/>
      <c r="G624" s="691"/>
      <c r="H624" s="667"/>
      <c r="I624" s="692"/>
      <c r="J624" s="693"/>
    </row>
    <row r="625" spans="1:11" ht="14.25" x14ac:dyDescent="0.2">
      <c r="A625" s="319" t="s">
        <v>77</v>
      </c>
      <c r="B625" s="38" t="s">
        <v>3115</v>
      </c>
      <c r="C625" s="812">
        <v>12</v>
      </c>
      <c r="D625" s="694" t="s">
        <v>199</v>
      </c>
      <c r="E625" s="667">
        <v>5198.2075433</v>
      </c>
      <c r="F625" s="667">
        <v>7.5149331999999989</v>
      </c>
      <c r="G625" s="667">
        <v>404.11890779999993</v>
      </c>
      <c r="H625" s="667">
        <v>0</v>
      </c>
      <c r="I625" s="668">
        <f>SUM(E625:H625)</f>
        <v>5609.84</v>
      </c>
      <c r="J625" s="669">
        <f>I625*C625</f>
        <v>67318.080000000002</v>
      </c>
      <c r="K625" s="670"/>
    </row>
    <row r="626" spans="1:11" ht="14.25" x14ac:dyDescent="0.2">
      <c r="A626" s="28"/>
      <c r="B626" s="38"/>
      <c r="C626" s="812"/>
      <c r="D626" s="694"/>
      <c r="E626" s="691"/>
      <c r="F626" s="691"/>
      <c r="G626" s="691"/>
      <c r="H626" s="667"/>
      <c r="I626" s="692"/>
      <c r="J626" s="693"/>
    </row>
    <row r="627" spans="1:11" ht="14.25" x14ac:dyDescent="0.2">
      <c r="A627" s="319" t="str">
        <f>IF(D627&gt;0,IF(INDEX(A598:A626,MATCH(REPT("z",255),A598:A626))="H","J",IF(INDEX(A598:A626,MATCH(REPT("z",255),A598:A626))="N","P",CHAR(CODE(INDEX(A598:A626,MATCH(REPT("z",255),A598:A626)))+1))),)</f>
        <v>B</v>
      </c>
      <c r="B627" s="38" t="s">
        <v>3116</v>
      </c>
      <c r="C627" s="812">
        <v>12</v>
      </c>
      <c r="D627" s="694" t="s">
        <v>199</v>
      </c>
      <c r="E627" s="667">
        <v>0</v>
      </c>
      <c r="F627" s="667">
        <v>0</v>
      </c>
      <c r="G627" s="667">
        <v>0</v>
      </c>
      <c r="H627" s="667">
        <v>0</v>
      </c>
      <c r="I627" s="668">
        <f>SUM(E627:H627)</f>
        <v>0</v>
      </c>
      <c r="J627" s="765" t="s">
        <v>4090</v>
      </c>
      <c r="K627" s="670"/>
    </row>
    <row r="628" spans="1:11" ht="14.25" x14ac:dyDescent="0.2">
      <c r="A628" s="28"/>
      <c r="B628" s="38"/>
      <c r="C628" s="812"/>
      <c r="D628" s="694"/>
      <c r="E628" s="691"/>
      <c r="F628" s="691"/>
      <c r="G628" s="691"/>
      <c r="H628" s="667"/>
      <c r="I628" s="692"/>
      <c r="J628" s="693"/>
    </row>
    <row r="629" spans="1:11" ht="14.25" x14ac:dyDescent="0.2">
      <c r="A629" s="319" t="str">
        <f>IF(D629&gt;0,IF(INDEX(A600:A628,MATCH(REPT("z",255),A600:A628))="H","J",IF(INDEX(A600:A628,MATCH(REPT("z",255),A600:A628))="N","P",CHAR(CODE(INDEX(A600:A628,MATCH(REPT("z",255),A600:A628)))+1))),)</f>
        <v>C</v>
      </c>
      <c r="B629" s="38" t="s">
        <v>3117</v>
      </c>
      <c r="C629" s="812">
        <v>12</v>
      </c>
      <c r="D629" s="694" t="s">
        <v>199</v>
      </c>
      <c r="E629" s="667">
        <v>0</v>
      </c>
      <c r="F629" s="667">
        <v>0</v>
      </c>
      <c r="G629" s="667">
        <v>0</v>
      </c>
      <c r="H629" s="667">
        <v>0</v>
      </c>
      <c r="I629" s="668">
        <f>SUM(E629:H629)</f>
        <v>0</v>
      </c>
      <c r="J629" s="765" t="s">
        <v>4090</v>
      </c>
      <c r="K629" s="670"/>
    </row>
    <row r="630" spans="1:11" ht="14.25" x14ac:dyDescent="0.2">
      <c r="A630" s="28"/>
      <c r="B630" s="38"/>
      <c r="C630" s="812"/>
      <c r="D630" s="694"/>
      <c r="E630" s="691"/>
      <c r="F630" s="691"/>
      <c r="G630" s="691"/>
      <c r="H630" s="667"/>
      <c r="I630" s="692"/>
      <c r="J630" s="693"/>
    </row>
    <row r="631" spans="1:11" ht="14.25" x14ac:dyDescent="0.2">
      <c r="A631" s="319" t="str">
        <f>IF(D631&gt;0,IF(INDEX(A604:A630,MATCH(REPT("z",255),A604:A630))="H","J",IF(INDEX(A604:A630,MATCH(REPT("z",255),A604:A630))="N","P",CHAR(CODE(INDEX(A604:A630,MATCH(REPT("z",255),A604:A630)))+1))),)</f>
        <v>D</v>
      </c>
      <c r="B631" s="38" t="s">
        <v>3118</v>
      </c>
      <c r="C631" s="812">
        <v>12</v>
      </c>
      <c r="D631" s="694" t="s">
        <v>199</v>
      </c>
      <c r="E631" s="667">
        <v>0</v>
      </c>
      <c r="F631" s="667">
        <v>0</v>
      </c>
      <c r="G631" s="667">
        <v>0</v>
      </c>
      <c r="H631" s="667">
        <v>0</v>
      </c>
      <c r="I631" s="668">
        <f>SUM(E631:H631)</f>
        <v>0</v>
      </c>
      <c r="J631" s="765" t="s">
        <v>4090</v>
      </c>
      <c r="K631" s="670"/>
    </row>
    <row r="632" spans="1:11" ht="14.25" x14ac:dyDescent="0.2">
      <c r="A632" s="28"/>
      <c r="B632" s="38"/>
      <c r="C632" s="812"/>
      <c r="D632" s="694"/>
      <c r="E632" s="691"/>
      <c r="F632" s="691"/>
      <c r="G632" s="691"/>
      <c r="H632" s="667"/>
      <c r="I632" s="692"/>
      <c r="J632" s="693"/>
    </row>
    <row r="633" spans="1:11" ht="14.25" x14ac:dyDescent="0.2">
      <c r="A633" s="319" t="str">
        <f>IF(D633&gt;0,IF(INDEX(A606:A632,MATCH(REPT("z",255),A606:A632))="H","J",IF(INDEX(A606:A632,MATCH(REPT("z",255),A606:A632))="N","P",CHAR(CODE(INDEX(A606:A632,MATCH(REPT("z",255),A606:A632)))+1))),)</f>
        <v>E</v>
      </c>
      <c r="B633" s="127" t="s">
        <v>3908</v>
      </c>
      <c r="C633" s="812">
        <v>1</v>
      </c>
      <c r="D633" s="694" t="s">
        <v>65</v>
      </c>
      <c r="E633" s="667">
        <v>0</v>
      </c>
      <c r="F633" s="667">
        <v>0</v>
      </c>
      <c r="G633" s="667">
        <v>0</v>
      </c>
      <c r="H633" s="667">
        <v>0</v>
      </c>
      <c r="I633" s="668">
        <f>SUM(E633:H633)</f>
        <v>0</v>
      </c>
      <c r="J633" s="765" t="s">
        <v>4090</v>
      </c>
      <c r="K633" s="670"/>
    </row>
    <row r="634" spans="1:11" ht="14.25" x14ac:dyDescent="0.2">
      <c r="A634" s="28"/>
      <c r="B634" s="38"/>
      <c r="C634" s="812"/>
      <c r="D634" s="694"/>
      <c r="E634" s="691"/>
      <c r="F634" s="691"/>
      <c r="G634" s="691"/>
      <c r="H634" s="667"/>
      <c r="I634" s="692"/>
      <c r="J634" s="693"/>
    </row>
    <row r="635" spans="1:11" ht="30.75" customHeight="1" x14ac:dyDescent="0.2">
      <c r="A635" s="28"/>
      <c r="B635" s="34" t="s">
        <v>3907</v>
      </c>
      <c r="C635" s="812"/>
      <c r="D635" s="694"/>
      <c r="E635" s="691"/>
      <c r="F635" s="691"/>
      <c r="G635" s="691"/>
      <c r="H635" s="667"/>
      <c r="I635" s="692"/>
      <c r="J635" s="693"/>
    </row>
    <row r="636" spans="1:11" ht="14.25" x14ac:dyDescent="0.2">
      <c r="A636" s="28"/>
      <c r="B636" s="38"/>
      <c r="C636" s="812"/>
      <c r="D636" s="694"/>
      <c r="E636" s="691"/>
      <c r="F636" s="691"/>
      <c r="G636" s="691"/>
      <c r="H636" s="667"/>
      <c r="I636" s="692"/>
      <c r="J636" s="693"/>
    </row>
    <row r="637" spans="1:11" ht="14.25" x14ac:dyDescent="0.2">
      <c r="A637" s="319" t="str">
        <f>IF(D637&gt;0,IF(INDEX(A610:A636,MATCH(REPT("z",255),A610:A636))="H","J",IF(INDEX(A610:A636,MATCH(REPT("z",255),A610:A636))="N","P",CHAR(CODE(INDEX(A610:A636,MATCH(REPT("z",255),A610:A636)))+1))),)</f>
        <v>F</v>
      </c>
      <c r="B637" s="38" t="s">
        <v>3119</v>
      </c>
      <c r="C637" s="812">
        <v>4</v>
      </c>
      <c r="D637" s="694" t="s">
        <v>199</v>
      </c>
      <c r="E637" s="667">
        <v>5198.2075433</v>
      </c>
      <c r="F637" s="667">
        <v>7.5149331999999989</v>
      </c>
      <c r="G637" s="667">
        <v>404.11890779999993</v>
      </c>
      <c r="H637" s="667">
        <v>0</v>
      </c>
      <c r="I637" s="668">
        <f>SUM(E637:H637)</f>
        <v>5609.84</v>
      </c>
      <c r="J637" s="669">
        <f>I637*C637</f>
        <v>22439.360000000001</v>
      </c>
      <c r="K637" s="670"/>
    </row>
    <row r="638" spans="1:11" ht="14.25" x14ac:dyDescent="0.2">
      <c r="A638" s="28"/>
      <c r="B638" s="38"/>
      <c r="C638" s="812"/>
      <c r="D638" s="694"/>
      <c r="E638" s="691"/>
      <c r="F638" s="691"/>
      <c r="G638" s="691"/>
      <c r="H638" s="667"/>
      <c r="I638" s="692"/>
      <c r="J638" s="693"/>
    </row>
    <row r="639" spans="1:11" ht="14.25" x14ac:dyDescent="0.2">
      <c r="A639" s="319" t="str">
        <f>IF(D639&gt;0,IF(INDEX(A619:A638,MATCH(REPT("z",255),A619:A638))="H","J",IF(INDEX(A619:A638,MATCH(REPT("z",255),A619:A638))="N","P",CHAR(CODE(INDEX(A619:A638,MATCH(REPT("z",255),A619:A638)))+1))),)</f>
        <v>G</v>
      </c>
      <c r="B639" s="38" t="s">
        <v>3120</v>
      </c>
      <c r="C639" s="812">
        <v>4</v>
      </c>
      <c r="D639" s="694" t="s">
        <v>199</v>
      </c>
      <c r="E639" s="667">
        <v>0</v>
      </c>
      <c r="F639" s="667">
        <v>0</v>
      </c>
      <c r="G639" s="667">
        <v>0</v>
      </c>
      <c r="H639" s="667">
        <v>0</v>
      </c>
      <c r="I639" s="668">
        <f>SUM(E639:H639)</f>
        <v>0</v>
      </c>
      <c r="J639" s="765" t="s">
        <v>4090</v>
      </c>
      <c r="K639" s="670"/>
    </row>
    <row r="640" spans="1:11" ht="14.25" x14ac:dyDescent="0.2">
      <c r="A640" s="28"/>
      <c r="B640" s="38"/>
      <c r="C640" s="812"/>
      <c r="D640" s="694"/>
      <c r="E640" s="691"/>
      <c r="F640" s="691"/>
      <c r="G640" s="691"/>
      <c r="H640" s="667"/>
      <c r="I640" s="692"/>
      <c r="J640" s="693"/>
    </row>
    <row r="641" spans="1:11" ht="14.25" x14ac:dyDescent="0.2">
      <c r="A641" s="319" t="str">
        <f>IF(D641&gt;0,IF(INDEX(A621:A640,MATCH(REPT("z",255),A621:A640))="H","J",IF(INDEX(A621:A640,MATCH(REPT("z",255),A621:A640))="N","P",CHAR(CODE(INDEX(A621:A640,MATCH(REPT("z",255),A621:A640)))+1))),)</f>
        <v>H</v>
      </c>
      <c r="B641" s="38" t="s">
        <v>3909</v>
      </c>
      <c r="C641" s="812">
        <v>1</v>
      </c>
      <c r="D641" s="694" t="s">
        <v>65</v>
      </c>
      <c r="E641" s="667">
        <v>0</v>
      </c>
      <c r="F641" s="667">
        <v>0</v>
      </c>
      <c r="G641" s="667">
        <v>0</v>
      </c>
      <c r="H641" s="667">
        <v>0</v>
      </c>
      <c r="I641" s="668">
        <f>SUM(E641:H641)</f>
        <v>0</v>
      </c>
      <c r="J641" s="765" t="s">
        <v>4090</v>
      </c>
      <c r="K641" s="670"/>
    </row>
    <row r="642" spans="1:11" ht="14.25" x14ac:dyDescent="0.2">
      <c r="A642" s="28"/>
      <c r="B642" s="38"/>
      <c r="C642" s="812"/>
      <c r="D642" s="694"/>
      <c r="E642" s="691"/>
      <c r="F642" s="691"/>
      <c r="G642" s="691"/>
      <c r="H642" s="667"/>
      <c r="I642" s="692"/>
      <c r="J642" s="693"/>
    </row>
    <row r="643" spans="1:11" ht="14.25" x14ac:dyDescent="0.2">
      <c r="A643" s="28"/>
      <c r="B643" s="38"/>
      <c r="C643" s="812"/>
      <c r="D643" s="694"/>
      <c r="E643" s="691"/>
      <c r="F643" s="691"/>
      <c r="G643" s="691"/>
      <c r="H643" s="667"/>
      <c r="I643" s="692"/>
      <c r="J643" s="693"/>
    </row>
    <row r="644" spans="1:11" ht="14.25" x14ac:dyDescent="0.2">
      <c r="A644" s="28"/>
      <c r="B644" s="38"/>
      <c r="C644" s="812"/>
      <c r="D644" s="694"/>
      <c r="E644" s="691"/>
      <c r="F644" s="691"/>
      <c r="G644" s="691"/>
      <c r="H644" s="667"/>
      <c r="I644" s="692"/>
      <c r="J644" s="693"/>
    </row>
    <row r="645" spans="1:11" ht="14.25" x14ac:dyDescent="0.2">
      <c r="A645" s="28"/>
      <c r="B645" s="38"/>
      <c r="C645" s="812"/>
      <c r="D645" s="694"/>
      <c r="E645" s="691"/>
      <c r="F645" s="691"/>
      <c r="G645" s="691"/>
      <c r="H645" s="667"/>
      <c r="I645" s="692"/>
      <c r="J645" s="693"/>
    </row>
    <row r="646" spans="1:11" ht="9.75" customHeight="1" x14ac:dyDescent="0.2">
      <c r="A646" s="28"/>
      <c r="B646" s="38"/>
      <c r="C646" s="812"/>
      <c r="D646" s="694"/>
      <c r="E646" s="691"/>
      <c r="F646" s="691"/>
      <c r="G646" s="691"/>
      <c r="H646" s="667"/>
      <c r="I646" s="692"/>
      <c r="J646" s="693"/>
    </row>
    <row r="647" spans="1:11" ht="14.25" x14ac:dyDescent="0.2">
      <c r="A647" s="28"/>
      <c r="B647" s="38"/>
      <c r="C647" s="812"/>
      <c r="D647" s="694"/>
      <c r="E647" s="691"/>
      <c r="F647" s="691"/>
      <c r="G647" s="691"/>
      <c r="H647" s="667"/>
      <c r="I647" s="692"/>
      <c r="J647" s="693"/>
    </row>
    <row r="648" spans="1:11" ht="14.25" x14ac:dyDescent="0.2">
      <c r="A648" s="28"/>
      <c r="B648" s="38"/>
      <c r="C648" s="812"/>
      <c r="D648" s="694"/>
      <c r="E648" s="691"/>
      <c r="F648" s="691"/>
      <c r="G648" s="691"/>
      <c r="H648" s="667"/>
      <c r="I648" s="692"/>
      <c r="J648" s="693"/>
    </row>
    <row r="649" spans="1:11" ht="14.25" x14ac:dyDescent="0.2">
      <c r="A649" s="28"/>
      <c r="B649" s="38"/>
      <c r="C649" s="812"/>
      <c r="D649" s="694"/>
      <c r="E649" s="691"/>
      <c r="F649" s="691"/>
      <c r="G649" s="691"/>
      <c r="H649" s="667"/>
      <c r="I649" s="692"/>
      <c r="J649" s="693"/>
    </row>
    <row r="650" spans="1:11" ht="14.25" x14ac:dyDescent="0.2">
      <c r="A650" s="28"/>
      <c r="B650" s="38"/>
      <c r="C650" s="812"/>
      <c r="D650" s="694"/>
      <c r="E650" s="691"/>
      <c r="F650" s="691"/>
      <c r="G650" s="691"/>
      <c r="H650" s="667"/>
      <c r="I650" s="692"/>
      <c r="J650" s="693"/>
    </row>
    <row r="651" spans="1:11" ht="14.25" x14ac:dyDescent="0.2">
      <c r="A651" s="28"/>
      <c r="B651" s="38"/>
      <c r="C651" s="812"/>
      <c r="D651" s="694"/>
      <c r="E651" s="691"/>
      <c r="F651" s="691"/>
      <c r="G651" s="691"/>
      <c r="H651" s="667"/>
      <c r="I651" s="692"/>
      <c r="J651" s="693"/>
    </row>
    <row r="652" spans="1:11" ht="14.25" customHeight="1" x14ac:dyDescent="0.2">
      <c r="A652" s="28"/>
      <c r="B652" s="38"/>
      <c r="C652" s="812"/>
      <c r="D652" s="694"/>
      <c r="E652" s="691"/>
      <c r="F652" s="691"/>
      <c r="G652" s="691"/>
      <c r="H652" s="667"/>
      <c r="I652" s="692"/>
      <c r="J652" s="693"/>
    </row>
    <row r="653" spans="1:11" ht="15.75" thickBot="1" x14ac:dyDescent="0.3">
      <c r="A653" s="40"/>
      <c r="B653" s="350" t="s">
        <v>111</v>
      </c>
      <c r="C653" s="817"/>
      <c r="D653" s="695"/>
      <c r="E653" s="698"/>
      <c r="F653" s="698"/>
      <c r="G653" s="698"/>
      <c r="H653" s="697"/>
      <c r="I653" s="699"/>
      <c r="J653" s="699">
        <f>SUM(J619:J652)</f>
        <v>89757.440000000002</v>
      </c>
      <c r="K653" s="746">
        <v>19</v>
      </c>
    </row>
    <row r="654" spans="1:11" ht="15" thickTop="1" x14ac:dyDescent="0.2">
      <c r="A654" s="28"/>
      <c r="B654" s="38"/>
      <c r="C654" s="812"/>
      <c r="D654" s="694"/>
      <c r="E654" s="691"/>
      <c r="F654" s="691"/>
      <c r="G654" s="691"/>
      <c r="H654" s="667"/>
      <c r="I654" s="692"/>
      <c r="J654" s="693"/>
    </row>
    <row r="655" spans="1:11" ht="15" x14ac:dyDescent="0.2">
      <c r="A655" s="28"/>
      <c r="B655" s="60" t="s">
        <v>3121</v>
      </c>
      <c r="C655" s="812"/>
      <c r="D655" s="694"/>
      <c r="E655" s="691"/>
      <c r="F655" s="691"/>
      <c r="G655" s="691"/>
      <c r="H655" s="667"/>
      <c r="I655" s="692"/>
      <c r="J655" s="693"/>
    </row>
    <row r="656" spans="1:11" ht="14.25" x14ac:dyDescent="0.2">
      <c r="A656" s="28"/>
      <c r="B656" s="38"/>
      <c r="C656" s="812"/>
      <c r="D656" s="694"/>
      <c r="E656" s="691"/>
      <c r="F656" s="691"/>
      <c r="G656" s="691"/>
      <c r="H656" s="667"/>
      <c r="I656" s="692"/>
      <c r="J656" s="693"/>
    </row>
    <row r="657" spans="1:11" ht="28.5" x14ac:dyDescent="0.2">
      <c r="A657" s="28"/>
      <c r="B657" s="34" t="s">
        <v>3910</v>
      </c>
      <c r="C657" s="812"/>
      <c r="D657" s="694"/>
      <c r="E657" s="691"/>
      <c r="F657" s="691"/>
      <c r="G657" s="691"/>
      <c r="H657" s="667"/>
      <c r="I657" s="692"/>
      <c r="J657" s="693"/>
    </row>
    <row r="658" spans="1:11" ht="14.25" x14ac:dyDescent="0.2">
      <c r="A658" s="28"/>
      <c r="B658" s="38"/>
      <c r="C658" s="812"/>
      <c r="D658" s="694"/>
      <c r="E658" s="691"/>
      <c r="F658" s="691"/>
      <c r="G658" s="691"/>
      <c r="H658" s="667"/>
      <c r="I658" s="692"/>
      <c r="J658" s="693"/>
    </row>
    <row r="659" spans="1:11" ht="14.25" x14ac:dyDescent="0.2">
      <c r="A659" s="319" t="s">
        <v>77</v>
      </c>
      <c r="B659" s="38" t="s">
        <v>3122</v>
      </c>
      <c r="C659" s="812">
        <v>32</v>
      </c>
      <c r="D659" s="694" t="s">
        <v>199</v>
      </c>
      <c r="E659" s="667">
        <v>275.65629969999998</v>
      </c>
      <c r="F659" s="667">
        <v>6.1311954999999996</v>
      </c>
      <c r="G659" s="667">
        <v>100.7316046</v>
      </c>
      <c r="H659" s="667">
        <v>0</v>
      </c>
      <c r="I659" s="668">
        <f>SUM(E659:H659)</f>
        <v>382.52</v>
      </c>
      <c r="J659" s="669">
        <f>I659*C659</f>
        <v>12240.64</v>
      </c>
      <c r="K659" s="670"/>
    </row>
    <row r="660" spans="1:11" ht="14.25" x14ac:dyDescent="0.2">
      <c r="A660" s="28"/>
      <c r="B660" s="38"/>
      <c r="C660" s="812"/>
      <c r="D660" s="694"/>
      <c r="E660" s="691"/>
      <c r="F660" s="691"/>
      <c r="G660" s="691"/>
      <c r="H660" s="667"/>
      <c r="I660" s="692"/>
      <c r="J660" s="693"/>
    </row>
    <row r="661" spans="1:11" ht="14.25" x14ac:dyDescent="0.2">
      <c r="A661" s="319" t="str">
        <f>IF(D661&gt;0,IF(INDEX(A629:A660,MATCH(REPT("z",255),A629:A660))="H","J",IF(INDEX(A629:A660,MATCH(REPT("z",255),A629:A660))="N","P",CHAR(CODE(INDEX(A629:A660,MATCH(REPT("z",255),A629:A660)))+1))),)</f>
        <v>B</v>
      </c>
      <c r="B661" s="658" t="s">
        <v>3123</v>
      </c>
      <c r="C661" s="812">
        <v>32</v>
      </c>
      <c r="D661" s="694" t="s">
        <v>199</v>
      </c>
      <c r="E661" s="667">
        <v>200.23697010000001</v>
      </c>
      <c r="F661" s="667">
        <v>6.1311954999999996</v>
      </c>
      <c r="G661" s="667">
        <v>95.691649400000003</v>
      </c>
      <c r="H661" s="667">
        <v>0</v>
      </c>
      <c r="I661" s="668">
        <f>SUM(E661:H661)</f>
        <v>302.06</v>
      </c>
      <c r="J661" s="669">
        <f>I661*C661</f>
        <v>9665.92</v>
      </c>
      <c r="K661" s="670"/>
    </row>
    <row r="662" spans="1:11" ht="14.25" x14ac:dyDescent="0.2">
      <c r="A662" s="28"/>
      <c r="B662" s="38"/>
      <c r="C662" s="812"/>
      <c r="D662" s="694"/>
      <c r="E662" s="691"/>
      <c r="F662" s="691"/>
      <c r="G662" s="691"/>
      <c r="H662" s="667"/>
      <c r="I662" s="692"/>
      <c r="J662" s="693"/>
    </row>
    <row r="663" spans="1:11" ht="14.25" x14ac:dyDescent="0.2">
      <c r="A663" s="319" t="str">
        <f>IF(D663&gt;0,IF(INDEX(A631:A662,MATCH(REPT("z",255),A631:A662))="H","J",IF(INDEX(A631:A662,MATCH(REPT("z",255),A631:A662))="N","P",CHAR(CODE(INDEX(A631:A662,MATCH(REPT("z",255),A631:A662)))+1))),)</f>
        <v>C</v>
      </c>
      <c r="B663" s="658" t="s">
        <v>3124</v>
      </c>
      <c r="C663" s="812">
        <v>32</v>
      </c>
      <c r="D663" s="694" t="s">
        <v>199</v>
      </c>
      <c r="E663" s="667">
        <v>279.70626369999997</v>
      </c>
      <c r="F663" s="667">
        <v>6.1311954999999996</v>
      </c>
      <c r="G663" s="667">
        <v>100.7316046</v>
      </c>
      <c r="H663" s="667">
        <v>0</v>
      </c>
      <c r="I663" s="668">
        <f>SUM(E663:H663)</f>
        <v>386.57</v>
      </c>
      <c r="J663" s="669">
        <f>I663*C663</f>
        <v>12370.24</v>
      </c>
      <c r="K663" s="670"/>
    </row>
    <row r="664" spans="1:11" ht="14.25" x14ac:dyDescent="0.2">
      <c r="A664" s="28"/>
      <c r="B664" s="38"/>
      <c r="C664" s="812"/>
      <c r="D664" s="694"/>
      <c r="E664" s="691"/>
      <c r="F664" s="691"/>
      <c r="G664" s="691"/>
      <c r="H664" s="667"/>
      <c r="I664" s="692"/>
      <c r="J664" s="693"/>
    </row>
    <row r="665" spans="1:11" ht="14.25" x14ac:dyDescent="0.2">
      <c r="A665" s="319" t="str">
        <f>IF(D665&gt;0,IF(INDEX(A633:A664,MATCH(REPT("z",255),A633:A664))="H","J",IF(INDEX(A633:A664,MATCH(REPT("z",255),A633:A664))="N","P",CHAR(CODE(INDEX(A633:A664,MATCH(REPT("z",255),A633:A664)))+1))),)</f>
        <v>D</v>
      </c>
      <c r="B665" s="38" t="s">
        <v>3125</v>
      </c>
      <c r="C665" s="812">
        <v>32</v>
      </c>
      <c r="D665" s="694" t="s">
        <v>199</v>
      </c>
      <c r="E665" s="667">
        <v>200.23697010000001</v>
      </c>
      <c r="F665" s="667">
        <v>6.1311954999999996</v>
      </c>
      <c r="G665" s="667">
        <v>95.691649400000003</v>
      </c>
      <c r="H665" s="667">
        <v>0</v>
      </c>
      <c r="I665" s="668">
        <f>SUM(E665:H665)</f>
        <v>302.06</v>
      </c>
      <c r="J665" s="669">
        <f>I665*C665</f>
        <v>9665.92</v>
      </c>
      <c r="K665" s="670"/>
    </row>
    <row r="666" spans="1:11" ht="14.25" x14ac:dyDescent="0.2">
      <c r="A666" s="28"/>
      <c r="B666" s="38"/>
      <c r="C666" s="812"/>
      <c r="D666" s="694"/>
      <c r="E666" s="691"/>
      <c r="F666" s="691"/>
      <c r="G666" s="691"/>
      <c r="H666" s="667"/>
      <c r="I666" s="692"/>
      <c r="J666" s="693"/>
    </row>
    <row r="667" spans="1:11" ht="14.25" x14ac:dyDescent="0.2">
      <c r="A667" s="319" t="str">
        <f>IF(D667&gt;0,IF(INDEX(A635:A666,MATCH(REPT("z",255),A635:A666))="H","J",IF(INDEX(A635:A666,MATCH(REPT("z",255),A635:A666))="N","P",CHAR(CODE(INDEX(A635:A666,MATCH(REPT("z",255),A635:A666)))+1))),)</f>
        <v>E</v>
      </c>
      <c r="B667" s="38" t="s">
        <v>3126</v>
      </c>
      <c r="C667" s="812">
        <v>32</v>
      </c>
      <c r="D667" s="694" t="s">
        <v>199</v>
      </c>
      <c r="E667" s="667">
        <v>337.80074729999995</v>
      </c>
      <c r="F667" s="667">
        <v>9.0899191999999989</v>
      </c>
      <c r="G667" s="667">
        <v>125.90888079999999</v>
      </c>
      <c r="H667" s="667">
        <v>0</v>
      </c>
      <c r="I667" s="668">
        <f>SUM(E667:H667)</f>
        <v>472.8</v>
      </c>
      <c r="J667" s="669">
        <f>I667*C667</f>
        <v>15129.6</v>
      </c>
      <c r="K667" s="670"/>
    </row>
    <row r="668" spans="1:11" ht="14.25" x14ac:dyDescent="0.2">
      <c r="A668" s="28"/>
      <c r="B668" s="38"/>
      <c r="C668" s="812"/>
      <c r="D668" s="694"/>
      <c r="E668" s="691"/>
      <c r="F668" s="691"/>
      <c r="G668" s="691"/>
      <c r="H668" s="667"/>
      <c r="I668" s="692"/>
      <c r="J668" s="693"/>
    </row>
    <row r="669" spans="1:11" ht="14.25" x14ac:dyDescent="0.2">
      <c r="A669" s="319" t="str">
        <f>IF(D669&gt;0,IF(INDEX(A637:A668,MATCH(REPT("z",255),A637:A668))="H","J",IF(INDEX(A637:A668,MATCH(REPT("z",255),A637:A668))="N","P",CHAR(CODE(INDEX(A637:A668,MATCH(REPT("z",255),A637:A668)))+1))),)</f>
        <v>F</v>
      </c>
      <c r="B669" s="38" t="s">
        <v>3127</v>
      </c>
      <c r="C669" s="812">
        <v>32</v>
      </c>
      <c r="D669" s="694" t="s">
        <v>199</v>
      </c>
      <c r="E669" s="667">
        <v>181.13463989999997</v>
      </c>
      <c r="F669" s="667">
        <v>0</v>
      </c>
      <c r="G669" s="667">
        <v>25.177276199999998</v>
      </c>
      <c r="H669" s="667">
        <v>0</v>
      </c>
      <c r="I669" s="668">
        <f>SUM(E669:H669)</f>
        <v>206.31</v>
      </c>
      <c r="J669" s="669">
        <f>I669*C669</f>
        <v>6601.92</v>
      </c>
      <c r="K669" s="670"/>
    </row>
    <row r="670" spans="1:11" ht="14.25" x14ac:dyDescent="0.2">
      <c r="A670" s="28"/>
      <c r="B670" s="38"/>
      <c r="C670" s="812"/>
      <c r="D670" s="694"/>
      <c r="E670" s="691"/>
      <c r="F670" s="691"/>
      <c r="G670" s="691"/>
      <c r="H670" s="667"/>
      <c r="I670" s="692"/>
      <c r="J670" s="693"/>
    </row>
    <row r="671" spans="1:11" ht="28.5" x14ac:dyDescent="0.2">
      <c r="A671" s="28"/>
      <c r="B671" s="34" t="s">
        <v>3911</v>
      </c>
      <c r="C671" s="812"/>
      <c r="D671" s="694"/>
      <c r="E671" s="691"/>
      <c r="F671" s="691"/>
      <c r="G671" s="691"/>
      <c r="H671" s="667"/>
      <c r="I671" s="692"/>
      <c r="J671" s="693"/>
    </row>
    <row r="672" spans="1:11" ht="14.25" x14ac:dyDescent="0.2">
      <c r="A672" s="28"/>
      <c r="B672" s="38"/>
      <c r="C672" s="812"/>
      <c r="D672" s="694"/>
      <c r="E672" s="691"/>
      <c r="F672" s="691"/>
      <c r="G672" s="691"/>
      <c r="H672" s="667"/>
      <c r="I672" s="692"/>
      <c r="J672" s="693"/>
    </row>
    <row r="673" spans="1:11" ht="14.25" x14ac:dyDescent="0.2">
      <c r="A673" s="319" t="str">
        <f>IF(D673&gt;0,IF(INDEX(A641:A672,MATCH(REPT("z",255),A641:A672))="H","J",IF(INDEX(A641:A672,MATCH(REPT("z",255),A641:A672))="N","P",CHAR(CODE(INDEX(A641:A672,MATCH(REPT("z",255),A641:A672)))+1))),)</f>
        <v>G</v>
      </c>
      <c r="B673" s="38" t="s">
        <v>3128</v>
      </c>
      <c r="C673" s="812">
        <v>32</v>
      </c>
      <c r="D673" s="694" t="s">
        <v>199</v>
      </c>
      <c r="E673" s="667">
        <v>0</v>
      </c>
      <c r="F673" s="667">
        <v>0</v>
      </c>
      <c r="G673" s="667">
        <v>0</v>
      </c>
      <c r="H673" s="667">
        <v>0</v>
      </c>
      <c r="I673" s="668">
        <f>SUM(E673:H673)</f>
        <v>0</v>
      </c>
      <c r="J673" s="765" t="s">
        <v>4090</v>
      </c>
      <c r="K673" s="670"/>
    </row>
    <row r="674" spans="1:11" ht="14.25" x14ac:dyDescent="0.2">
      <c r="A674" s="28"/>
      <c r="B674" s="38"/>
      <c r="C674" s="812"/>
      <c r="D674" s="694"/>
      <c r="E674" s="691"/>
      <c r="F674" s="691"/>
      <c r="G674" s="691"/>
      <c r="H674" s="667"/>
      <c r="I674" s="692"/>
      <c r="J674" s="693"/>
    </row>
    <row r="675" spans="1:11" ht="14.25" x14ac:dyDescent="0.2">
      <c r="A675" s="319" t="str">
        <f>IF(D675&gt;0,IF(INDEX(A655:A674,MATCH(REPT("z",255),A655:A674))="H","J",IF(INDEX(A655:A674,MATCH(REPT("z",255),A655:A674))="N","P",CHAR(CODE(INDEX(A655:A674,MATCH(REPT("z",255),A655:A674)))+1))),)</f>
        <v>H</v>
      </c>
      <c r="B675" s="658" t="s">
        <v>3129</v>
      </c>
      <c r="C675" s="812">
        <v>32</v>
      </c>
      <c r="D675" s="694" t="s">
        <v>199</v>
      </c>
      <c r="E675" s="667">
        <v>0</v>
      </c>
      <c r="F675" s="667">
        <v>0</v>
      </c>
      <c r="G675" s="667">
        <v>0</v>
      </c>
      <c r="H675" s="667">
        <v>0</v>
      </c>
      <c r="I675" s="668">
        <f>SUM(E675:H675)</f>
        <v>0</v>
      </c>
      <c r="J675" s="765" t="s">
        <v>4090</v>
      </c>
      <c r="K675" s="670"/>
    </row>
    <row r="676" spans="1:11" ht="14.25" x14ac:dyDescent="0.2">
      <c r="A676" s="28"/>
      <c r="B676" s="38"/>
      <c r="C676" s="812"/>
      <c r="D676" s="694"/>
      <c r="E676" s="691"/>
      <c r="F676" s="691"/>
      <c r="G676" s="691"/>
      <c r="H676" s="667"/>
      <c r="I676" s="692"/>
      <c r="J676" s="693"/>
    </row>
    <row r="677" spans="1:11" ht="14.25" x14ac:dyDescent="0.2">
      <c r="A677" s="319" t="str">
        <f>IF(D677&gt;0,IF(INDEX(A657:A676,MATCH(REPT("z",255),A657:A676))="H","J",IF(INDEX(A657:A676,MATCH(REPT("z",255),A657:A676))="N","P",CHAR(CODE(INDEX(A657:A676,MATCH(REPT("z",255),A657:A676)))+1))),)</f>
        <v>J</v>
      </c>
      <c r="B677" s="658" t="s">
        <v>3130</v>
      </c>
      <c r="C677" s="812">
        <v>32</v>
      </c>
      <c r="D677" s="694" t="s">
        <v>199</v>
      </c>
      <c r="E677" s="667">
        <v>0</v>
      </c>
      <c r="F677" s="667">
        <v>0</v>
      </c>
      <c r="G677" s="667">
        <v>0</v>
      </c>
      <c r="H677" s="667">
        <v>0</v>
      </c>
      <c r="I677" s="668">
        <f>SUM(E677:H677)</f>
        <v>0</v>
      </c>
      <c r="J677" s="765" t="s">
        <v>4090</v>
      </c>
      <c r="K677" s="670"/>
    </row>
    <row r="678" spans="1:11" ht="14.25" x14ac:dyDescent="0.2">
      <c r="A678" s="28"/>
      <c r="B678" s="38"/>
      <c r="C678" s="812"/>
      <c r="D678" s="694"/>
      <c r="E678" s="691"/>
      <c r="F678" s="691"/>
      <c r="G678" s="691"/>
      <c r="H678" s="667"/>
      <c r="I678" s="692"/>
      <c r="J678" s="693"/>
    </row>
    <row r="679" spans="1:11" ht="14.25" x14ac:dyDescent="0.2">
      <c r="A679" s="319" t="str">
        <f>IF(D679&gt;0,IF(INDEX(A659:A678,MATCH(REPT("z",255),A659:A678))="H","J",IF(INDEX(A659:A678,MATCH(REPT("z",255),A659:A678))="N","P",CHAR(CODE(INDEX(A659:A678,MATCH(REPT("z",255),A659:A678)))+1))),)</f>
        <v>K</v>
      </c>
      <c r="B679" s="38" t="s">
        <v>3131</v>
      </c>
      <c r="C679" s="812">
        <v>32</v>
      </c>
      <c r="D679" s="694" t="s">
        <v>199</v>
      </c>
      <c r="E679" s="667">
        <v>0</v>
      </c>
      <c r="F679" s="667">
        <v>0</v>
      </c>
      <c r="G679" s="667">
        <v>0</v>
      </c>
      <c r="H679" s="667">
        <v>0</v>
      </c>
      <c r="I679" s="668">
        <f>SUM(E679:H679)</f>
        <v>0</v>
      </c>
      <c r="J679" s="765" t="s">
        <v>4090</v>
      </c>
      <c r="K679" s="670"/>
    </row>
    <row r="680" spans="1:11" ht="14.25" x14ac:dyDescent="0.2">
      <c r="A680" s="28"/>
      <c r="B680" s="38"/>
      <c r="C680" s="812"/>
      <c r="D680" s="694"/>
      <c r="E680" s="691"/>
      <c r="F680" s="691"/>
      <c r="G680" s="691"/>
      <c r="H680" s="667"/>
      <c r="I680" s="692"/>
      <c r="J680" s="693"/>
    </row>
    <row r="681" spans="1:11" ht="14.25" x14ac:dyDescent="0.2">
      <c r="A681" s="319" t="str">
        <f>IF(D681&gt;0,IF(INDEX(A661:A680,MATCH(REPT("z",255),A661:A680))="H","J",IF(INDEX(A661:A680,MATCH(REPT("z",255),A661:A680))="N","P",CHAR(CODE(INDEX(A661:A680,MATCH(REPT("z",255),A661:A680)))+1))),)</f>
        <v>L</v>
      </c>
      <c r="B681" s="38" t="s">
        <v>3132</v>
      </c>
      <c r="C681" s="812">
        <v>32</v>
      </c>
      <c r="D681" s="694" t="s">
        <v>199</v>
      </c>
      <c r="E681" s="667">
        <v>0</v>
      </c>
      <c r="F681" s="667">
        <v>0</v>
      </c>
      <c r="G681" s="667">
        <v>0</v>
      </c>
      <c r="H681" s="667">
        <v>0</v>
      </c>
      <c r="I681" s="668">
        <f>SUM(E681:H681)</f>
        <v>0</v>
      </c>
      <c r="J681" s="765" t="s">
        <v>4090</v>
      </c>
      <c r="K681" s="670"/>
    </row>
    <row r="682" spans="1:11" ht="14.25" x14ac:dyDescent="0.2">
      <c r="A682" s="319"/>
      <c r="B682" s="38"/>
      <c r="C682" s="812"/>
      <c r="D682" s="694"/>
      <c r="E682" s="691"/>
      <c r="F682" s="691"/>
      <c r="G682" s="691"/>
      <c r="H682" s="667"/>
      <c r="I682" s="692"/>
      <c r="J682" s="693"/>
    </row>
    <row r="683" spans="1:11" ht="14.25" x14ac:dyDescent="0.2">
      <c r="A683" s="28"/>
      <c r="B683" s="38"/>
      <c r="C683" s="812"/>
      <c r="D683" s="694"/>
      <c r="E683" s="691"/>
      <c r="F683" s="691"/>
      <c r="G683" s="691"/>
      <c r="H683" s="667"/>
      <c r="I683" s="692"/>
      <c r="J683" s="693"/>
    </row>
    <row r="684" spans="1:11" ht="14.25" x14ac:dyDescent="0.2">
      <c r="A684" s="28"/>
      <c r="B684" s="38"/>
      <c r="C684" s="812"/>
      <c r="D684" s="694"/>
      <c r="E684" s="691"/>
      <c r="F684" s="691"/>
      <c r="G684" s="691"/>
      <c r="H684" s="667"/>
      <c r="I684" s="692"/>
      <c r="J684" s="693"/>
    </row>
    <row r="685" spans="1:11" ht="8.25" customHeight="1" x14ac:dyDescent="0.2">
      <c r="A685" s="28"/>
      <c r="B685" s="38"/>
      <c r="C685" s="812"/>
      <c r="D685" s="694"/>
      <c r="E685" s="691"/>
      <c r="F685" s="691"/>
      <c r="G685" s="691"/>
      <c r="H685" s="667"/>
      <c r="I685" s="692"/>
      <c r="J685" s="693"/>
    </row>
    <row r="686" spans="1:11" ht="14.25" x14ac:dyDescent="0.2">
      <c r="A686" s="28"/>
      <c r="B686" s="38"/>
      <c r="C686" s="812"/>
      <c r="D686" s="694"/>
      <c r="E686" s="691"/>
      <c r="F686" s="691"/>
      <c r="G686" s="691"/>
      <c r="H686" s="667"/>
      <c r="I686" s="692"/>
      <c r="J686" s="693"/>
    </row>
    <row r="687" spans="1:11" ht="14.25" x14ac:dyDescent="0.2">
      <c r="A687" s="28"/>
      <c r="B687" s="38"/>
      <c r="C687" s="812"/>
      <c r="D687" s="694"/>
      <c r="E687" s="691"/>
      <c r="F687" s="691"/>
      <c r="G687" s="691"/>
      <c r="H687" s="667"/>
      <c r="I687" s="692"/>
      <c r="J687" s="693"/>
    </row>
    <row r="688" spans="1:11" ht="14.25" x14ac:dyDescent="0.2">
      <c r="A688" s="28"/>
      <c r="B688" s="38"/>
      <c r="C688" s="812"/>
      <c r="D688" s="694"/>
      <c r="E688" s="691"/>
      <c r="F688" s="691"/>
      <c r="G688" s="691"/>
      <c r="H688" s="667"/>
      <c r="I688" s="692"/>
      <c r="J688" s="693"/>
    </row>
    <row r="689" spans="1:11" ht="16.5" customHeight="1" x14ac:dyDescent="0.2">
      <c r="A689" s="28"/>
      <c r="B689" s="38"/>
      <c r="C689" s="812"/>
      <c r="D689" s="694"/>
      <c r="E689" s="691"/>
      <c r="F689" s="691"/>
      <c r="G689" s="691"/>
      <c r="H689" s="667"/>
      <c r="I689" s="692"/>
      <c r="J689" s="693"/>
    </row>
    <row r="690" spans="1:11" ht="15.75" thickBot="1" x14ac:dyDescent="0.3">
      <c r="A690" s="40"/>
      <c r="B690" s="350" t="s">
        <v>111</v>
      </c>
      <c r="C690" s="817"/>
      <c r="D690" s="695"/>
      <c r="E690" s="698"/>
      <c r="F690" s="698"/>
      <c r="G690" s="698"/>
      <c r="H690" s="697"/>
      <c r="I690" s="699"/>
      <c r="J690" s="699">
        <f>SUM(J656:J689)</f>
        <v>65674.240000000005</v>
      </c>
      <c r="K690" s="746">
        <v>20</v>
      </c>
    </row>
    <row r="691" spans="1:11" ht="15" thickTop="1" x14ac:dyDescent="0.2">
      <c r="A691" s="28"/>
      <c r="B691" s="38"/>
      <c r="C691" s="812"/>
      <c r="D691" s="694"/>
      <c r="E691" s="691"/>
      <c r="F691" s="691"/>
      <c r="G691" s="691"/>
      <c r="H691" s="667"/>
      <c r="I691" s="692"/>
      <c r="J691" s="693"/>
    </row>
    <row r="692" spans="1:11" ht="15" x14ac:dyDescent="0.2">
      <c r="A692" s="28"/>
      <c r="B692" s="46" t="s">
        <v>3133</v>
      </c>
      <c r="C692" s="812"/>
      <c r="D692" s="694"/>
      <c r="E692" s="691"/>
      <c r="F692" s="691"/>
      <c r="G692" s="691"/>
      <c r="H692" s="667"/>
      <c r="I692" s="692"/>
      <c r="J692" s="693"/>
    </row>
    <row r="693" spans="1:11" ht="14.25" x14ac:dyDescent="0.2">
      <c r="A693" s="28"/>
      <c r="B693" s="38"/>
      <c r="C693" s="812"/>
      <c r="D693" s="694"/>
      <c r="E693" s="691"/>
      <c r="F693" s="691"/>
      <c r="G693" s="691"/>
      <c r="H693" s="667"/>
      <c r="I693" s="692"/>
      <c r="J693" s="693"/>
    </row>
    <row r="694" spans="1:11" ht="28.5" x14ac:dyDescent="0.2">
      <c r="A694" s="28"/>
      <c r="B694" s="34" t="s">
        <v>3912</v>
      </c>
      <c r="C694" s="812"/>
      <c r="D694" s="694"/>
      <c r="E694" s="691"/>
      <c r="F694" s="691"/>
      <c r="G694" s="691"/>
      <c r="H694" s="667"/>
      <c r="I694" s="692"/>
      <c r="J694" s="693"/>
    </row>
    <row r="695" spans="1:11" ht="14.25" x14ac:dyDescent="0.2">
      <c r="A695" s="28"/>
      <c r="B695" s="38"/>
      <c r="C695" s="812"/>
      <c r="D695" s="694"/>
      <c r="E695" s="691"/>
      <c r="F695" s="691"/>
      <c r="G695" s="691"/>
      <c r="H695" s="667"/>
      <c r="I695" s="692"/>
      <c r="J695" s="693"/>
    </row>
    <row r="696" spans="1:11" ht="14.25" x14ac:dyDescent="0.2">
      <c r="A696" s="319" t="s">
        <v>77</v>
      </c>
      <c r="B696" s="38" t="s">
        <v>3134</v>
      </c>
      <c r="C696" s="812">
        <v>23</v>
      </c>
      <c r="D696" s="694" t="s">
        <v>199</v>
      </c>
      <c r="E696" s="667">
        <v>617.02326530000005</v>
      </c>
      <c r="F696" s="667">
        <v>24.907278599999998</v>
      </c>
      <c r="G696" s="667">
        <v>251.81776159999998</v>
      </c>
      <c r="H696" s="667">
        <v>0</v>
      </c>
      <c r="I696" s="668">
        <f>SUM(E696:H696)</f>
        <v>893.75</v>
      </c>
      <c r="J696" s="669">
        <f>I696*C696</f>
        <v>20556.25</v>
      </c>
      <c r="K696" s="670"/>
    </row>
    <row r="697" spans="1:11" ht="14.25" x14ac:dyDescent="0.2">
      <c r="A697" s="319"/>
      <c r="B697" s="38"/>
      <c r="C697" s="812"/>
      <c r="D697" s="694"/>
      <c r="E697" s="691"/>
      <c r="F697" s="691"/>
      <c r="G697" s="691"/>
      <c r="H697" s="667"/>
      <c r="I697" s="692"/>
      <c r="J697" s="693"/>
    </row>
    <row r="698" spans="1:11" ht="14.25" x14ac:dyDescent="0.2">
      <c r="A698" s="319"/>
      <c r="B698" s="38" t="s">
        <v>3900</v>
      </c>
      <c r="C698" s="812"/>
      <c r="D698" s="694"/>
      <c r="E698" s="691"/>
      <c r="F698" s="691"/>
      <c r="G698" s="691"/>
      <c r="H698" s="667"/>
      <c r="I698" s="692"/>
      <c r="J698" s="693"/>
    </row>
    <row r="699" spans="1:11" ht="14.25" x14ac:dyDescent="0.2">
      <c r="A699" s="319"/>
      <c r="B699" s="38"/>
      <c r="C699" s="812"/>
      <c r="D699" s="694"/>
      <c r="E699" s="691"/>
      <c r="F699" s="691"/>
      <c r="G699" s="691"/>
      <c r="H699" s="667"/>
      <c r="I699" s="692"/>
      <c r="J699" s="693"/>
    </row>
    <row r="700" spans="1:11" ht="15" x14ac:dyDescent="0.2">
      <c r="A700" s="28"/>
      <c r="B700" s="46" t="s">
        <v>3135</v>
      </c>
      <c r="C700" s="812"/>
      <c r="D700" s="694"/>
      <c r="E700" s="691"/>
      <c r="F700" s="691"/>
      <c r="G700" s="691"/>
      <c r="H700" s="667"/>
      <c r="I700" s="692"/>
      <c r="J700" s="693"/>
    </row>
    <row r="701" spans="1:11" ht="14.25" x14ac:dyDescent="0.2">
      <c r="A701" s="28"/>
      <c r="B701" s="38"/>
      <c r="C701" s="812"/>
      <c r="D701" s="694"/>
      <c r="E701" s="691"/>
      <c r="F701" s="691"/>
      <c r="G701" s="691"/>
      <c r="H701" s="667"/>
      <c r="I701" s="692"/>
      <c r="J701" s="693"/>
    </row>
    <row r="702" spans="1:11" ht="57" x14ac:dyDescent="0.2">
      <c r="A702" s="28"/>
      <c r="B702" s="351" t="s">
        <v>3923</v>
      </c>
      <c r="C702" s="812"/>
      <c r="D702" s="694"/>
      <c r="E702" s="691"/>
      <c r="F702" s="691"/>
      <c r="G702" s="691"/>
      <c r="H702" s="667"/>
      <c r="I702" s="692"/>
      <c r="J702" s="693"/>
    </row>
    <row r="703" spans="1:11" ht="14.25" x14ac:dyDescent="0.2">
      <c r="A703" s="28"/>
      <c r="B703" s="38"/>
      <c r="C703" s="812"/>
      <c r="D703" s="694"/>
      <c r="E703" s="691"/>
      <c r="F703" s="691"/>
      <c r="G703" s="691"/>
      <c r="H703" s="667"/>
      <c r="I703" s="692"/>
      <c r="J703" s="693"/>
    </row>
    <row r="704" spans="1:11" ht="14.25" x14ac:dyDescent="0.2">
      <c r="A704" s="319" t="str">
        <f>IF(D704&gt;0,IF(INDEX(A674:A703,MATCH(REPT("z",255),A674:A703))="H","J",IF(INDEX(A674:A703,MATCH(REPT("z",255),A674:A703))="N","P",CHAR(CODE(INDEX(A674:A703,MATCH(REPT("z",255),A674:A703)))+1))),)</f>
        <v>B</v>
      </c>
      <c r="B704" s="38" t="s">
        <v>3136</v>
      </c>
      <c r="C704" s="812">
        <v>13</v>
      </c>
      <c r="D704" s="694" t="s">
        <v>199</v>
      </c>
      <c r="E704" s="667">
        <v>9.7086637000000007</v>
      </c>
      <c r="F704" s="667">
        <v>0</v>
      </c>
      <c r="G704" s="667">
        <v>4.7137080999999998</v>
      </c>
      <c r="H704" s="667">
        <v>0</v>
      </c>
      <c r="I704" s="668">
        <f>SUM(E704:H704)</f>
        <v>14.42</v>
      </c>
      <c r="J704" s="669">
        <f>I704*C704</f>
        <v>187.46</v>
      </c>
      <c r="K704" s="670"/>
    </row>
    <row r="705" spans="1:11" ht="14.25" x14ac:dyDescent="0.2">
      <c r="A705" s="28"/>
      <c r="B705" s="38"/>
      <c r="C705" s="812"/>
      <c r="D705" s="694"/>
      <c r="E705" s="691"/>
      <c r="F705" s="691"/>
      <c r="G705" s="691"/>
      <c r="H705" s="667"/>
      <c r="I705" s="692"/>
      <c r="J705" s="693"/>
    </row>
    <row r="706" spans="1:11" ht="14.25" x14ac:dyDescent="0.2">
      <c r="A706" s="319" t="str">
        <f>IF(D706&gt;0,IF(INDEX(A676:A705,MATCH(REPT("z",255),A676:A705))="H","J",IF(INDEX(A676:A705,MATCH(REPT("z",255),A676:A705))="N","P",CHAR(CODE(INDEX(A676:A705,MATCH(REPT("z",255),A676:A705)))+1))),)</f>
        <v>C</v>
      </c>
      <c r="B706" s="38" t="s">
        <v>3137</v>
      </c>
      <c r="C706" s="812">
        <v>1</v>
      </c>
      <c r="D706" s="694" t="s">
        <v>65</v>
      </c>
      <c r="E706" s="667">
        <v>0</v>
      </c>
      <c r="F706" s="667">
        <v>0</v>
      </c>
      <c r="G706" s="667">
        <v>1516.0590237999997</v>
      </c>
      <c r="H706" s="667">
        <v>0</v>
      </c>
      <c r="I706" s="668">
        <f>SUM(E706:H706)</f>
        <v>1516.06</v>
      </c>
      <c r="J706" s="669">
        <f>I706*C706</f>
        <v>1516.06</v>
      </c>
      <c r="K706" s="670"/>
    </row>
    <row r="707" spans="1:11" ht="14.25" x14ac:dyDescent="0.2">
      <c r="A707" s="28"/>
      <c r="B707" s="38"/>
      <c r="C707" s="812"/>
      <c r="D707" s="694"/>
      <c r="E707" s="691"/>
      <c r="F707" s="691"/>
      <c r="G707" s="691"/>
      <c r="H707" s="667"/>
      <c r="I707" s="692"/>
      <c r="J707" s="693"/>
    </row>
    <row r="708" spans="1:11" ht="16.5" customHeight="1" x14ac:dyDescent="0.2">
      <c r="A708" s="319" t="str">
        <f>IF(D708&gt;0,IF(INDEX(A684:A707,MATCH(REPT("z",255),A684:A707))="H","J",IF(INDEX(A684:A707,MATCH(REPT("z",255),A684:A707))="N","P",CHAR(CODE(INDEX(A684:A707,MATCH(REPT("z",255),A684:A707)))+1))),)</f>
        <v>D</v>
      </c>
      <c r="B708" s="38" t="s">
        <v>3913</v>
      </c>
      <c r="C708" s="812">
        <v>1</v>
      </c>
      <c r="D708" s="694" t="s">
        <v>65</v>
      </c>
      <c r="E708" s="667">
        <v>0</v>
      </c>
      <c r="F708" s="667">
        <v>0</v>
      </c>
      <c r="G708" s="667">
        <v>0</v>
      </c>
      <c r="H708" s="667">
        <v>0</v>
      </c>
      <c r="I708" s="668">
        <f>SUM(E708:H708)</f>
        <v>0</v>
      </c>
      <c r="J708" s="765" t="s">
        <v>4103</v>
      </c>
      <c r="K708" s="670"/>
    </row>
    <row r="709" spans="1:11" ht="14.25" x14ac:dyDescent="0.2">
      <c r="A709" s="28"/>
      <c r="B709" s="38"/>
      <c r="C709" s="812"/>
      <c r="D709" s="694"/>
      <c r="E709" s="691"/>
      <c r="F709" s="691"/>
      <c r="G709" s="691"/>
      <c r="H709" s="667"/>
      <c r="I709" s="692"/>
      <c r="J709" s="693"/>
    </row>
    <row r="710" spans="1:11" ht="14.25" x14ac:dyDescent="0.2">
      <c r="A710" s="319" t="str">
        <f>IF(D710&gt;0,IF(INDEX(A685:A709,MATCH(REPT("z",255),A685:A709))="H","J",IF(INDEX(A685:A709,MATCH(REPT("z",255),A685:A709))="N","P",CHAR(CODE(INDEX(A685:A709,MATCH(REPT("z",255),A685:A709)))+1))),)</f>
        <v>E</v>
      </c>
      <c r="B710" s="127" t="s">
        <v>3914</v>
      </c>
      <c r="C710" s="812">
        <v>1</v>
      </c>
      <c r="D710" s="694" t="s">
        <v>65</v>
      </c>
      <c r="E710" s="667">
        <v>194.31952269999996</v>
      </c>
      <c r="F710" s="667">
        <v>0</v>
      </c>
      <c r="G710" s="667">
        <v>900.02574969999989</v>
      </c>
      <c r="H710" s="667">
        <v>0</v>
      </c>
      <c r="I710" s="668">
        <f>SUM(E710:H710)</f>
        <v>1094.3499999999999</v>
      </c>
      <c r="J710" s="669">
        <f>I710*C710</f>
        <v>1094.3499999999999</v>
      </c>
      <c r="K710" s="670"/>
    </row>
    <row r="711" spans="1:11" ht="14.25" x14ac:dyDescent="0.2">
      <c r="A711" s="28"/>
      <c r="B711" s="38"/>
      <c r="C711" s="812"/>
      <c r="D711" s="694"/>
      <c r="E711" s="691"/>
      <c r="F711" s="691"/>
      <c r="G711" s="691"/>
      <c r="H711" s="667"/>
      <c r="I711" s="692"/>
      <c r="J711" s="693"/>
    </row>
    <row r="712" spans="1:11" ht="14.25" x14ac:dyDescent="0.2">
      <c r="A712" s="319" t="s">
        <v>92</v>
      </c>
      <c r="B712" s="38" t="s">
        <v>3138</v>
      </c>
      <c r="C712" s="812">
        <v>1</v>
      </c>
      <c r="D712" s="694" t="s">
        <v>65</v>
      </c>
      <c r="E712" s="667">
        <v>5115.262030599999</v>
      </c>
      <c r="F712" s="667">
        <v>204.74817999999999</v>
      </c>
      <c r="G712" s="667">
        <v>6547.2618015999997</v>
      </c>
      <c r="H712" s="667">
        <v>0</v>
      </c>
      <c r="I712" s="668">
        <f>SUM(E712:H712)</f>
        <v>11867.27</v>
      </c>
      <c r="J712" s="669">
        <f>I712*C712</f>
        <v>11867.27</v>
      </c>
      <c r="K712" s="670"/>
    </row>
    <row r="713" spans="1:11" ht="14.25" x14ac:dyDescent="0.2">
      <c r="A713" s="28"/>
      <c r="B713" s="38"/>
      <c r="C713" s="812"/>
      <c r="D713" s="694"/>
      <c r="E713" s="691"/>
      <c r="F713" s="691"/>
      <c r="G713" s="691"/>
      <c r="H713" s="667"/>
      <c r="I713" s="692"/>
      <c r="J713" s="693"/>
    </row>
    <row r="714" spans="1:11" ht="14.25" x14ac:dyDescent="0.2">
      <c r="A714" s="28"/>
      <c r="B714" s="38"/>
      <c r="C714" s="812"/>
      <c r="D714" s="694"/>
      <c r="E714" s="691"/>
      <c r="F714" s="691"/>
      <c r="G714" s="691"/>
      <c r="H714" s="667"/>
      <c r="I714" s="692"/>
      <c r="J714" s="693"/>
    </row>
    <row r="715" spans="1:11" ht="14.25" x14ac:dyDescent="0.2">
      <c r="A715" s="28"/>
      <c r="B715" s="38"/>
      <c r="C715" s="812"/>
      <c r="D715" s="694"/>
      <c r="E715" s="691"/>
      <c r="F715" s="691"/>
      <c r="G715" s="691"/>
      <c r="H715" s="667"/>
      <c r="I715" s="692"/>
      <c r="J715" s="693"/>
    </row>
    <row r="716" spans="1:11" ht="14.25" x14ac:dyDescent="0.2">
      <c r="A716" s="28"/>
      <c r="B716" s="38"/>
      <c r="C716" s="812"/>
      <c r="D716" s="694"/>
      <c r="E716" s="691"/>
      <c r="F716" s="691"/>
      <c r="G716" s="691"/>
      <c r="H716" s="667"/>
      <c r="I716" s="692"/>
      <c r="J716" s="693"/>
    </row>
    <row r="717" spans="1:11" ht="9.75" customHeight="1" x14ac:dyDescent="0.2">
      <c r="A717" s="28"/>
      <c r="B717" s="38"/>
      <c r="C717" s="812"/>
      <c r="D717" s="694"/>
      <c r="E717" s="691"/>
      <c r="F717" s="691"/>
      <c r="G717" s="691"/>
      <c r="H717" s="667"/>
      <c r="I717" s="692"/>
      <c r="J717" s="693"/>
    </row>
    <row r="718" spans="1:11" ht="14.25" x14ac:dyDescent="0.2">
      <c r="A718" s="28"/>
      <c r="B718" s="38"/>
      <c r="C718" s="812"/>
      <c r="D718" s="694"/>
      <c r="E718" s="691"/>
      <c r="F718" s="691"/>
      <c r="G718" s="691"/>
      <c r="H718" s="667"/>
      <c r="I718" s="692"/>
      <c r="J718" s="693"/>
    </row>
    <row r="719" spans="1:11" ht="14.25" x14ac:dyDescent="0.2">
      <c r="A719" s="28"/>
      <c r="B719" s="38"/>
      <c r="C719" s="812"/>
      <c r="D719" s="694"/>
      <c r="E719" s="691"/>
      <c r="F719" s="691"/>
      <c r="G719" s="691"/>
      <c r="H719" s="667"/>
      <c r="I719" s="692"/>
      <c r="J719" s="693"/>
    </row>
    <row r="720" spans="1:11" ht="14.25" x14ac:dyDescent="0.2">
      <c r="A720" s="28"/>
      <c r="B720" s="38"/>
      <c r="C720" s="812"/>
      <c r="D720" s="694"/>
      <c r="E720" s="691"/>
      <c r="F720" s="691"/>
      <c r="G720" s="691"/>
      <c r="H720" s="667"/>
      <c r="I720" s="692"/>
      <c r="J720" s="693"/>
    </row>
    <row r="721" spans="1:11" ht="14.25" x14ac:dyDescent="0.2">
      <c r="A721" s="28"/>
      <c r="B721" s="38"/>
      <c r="C721" s="812"/>
      <c r="D721" s="694"/>
      <c r="E721" s="691"/>
      <c r="F721" s="691"/>
      <c r="G721" s="691"/>
      <c r="H721" s="667"/>
      <c r="I721" s="692"/>
      <c r="J721" s="693"/>
    </row>
    <row r="722" spans="1:11" ht="14.25" x14ac:dyDescent="0.2">
      <c r="A722" s="28"/>
      <c r="B722" s="38"/>
      <c r="C722" s="812"/>
      <c r="D722" s="694"/>
      <c r="E722" s="691"/>
      <c r="F722" s="691"/>
      <c r="G722" s="691"/>
      <c r="H722" s="667"/>
      <c r="I722" s="692"/>
      <c r="J722" s="693"/>
    </row>
    <row r="723" spans="1:11" ht="14.25" x14ac:dyDescent="0.2">
      <c r="A723" s="319"/>
      <c r="B723" s="38"/>
      <c r="C723" s="812"/>
      <c r="D723" s="694"/>
      <c r="E723" s="691"/>
      <c r="F723" s="691"/>
      <c r="G723" s="691"/>
      <c r="H723" s="667"/>
      <c r="I723" s="692"/>
      <c r="J723" s="693"/>
    </row>
    <row r="724" spans="1:11" ht="14.25" customHeight="1" x14ac:dyDescent="0.2">
      <c r="A724" s="28"/>
      <c r="B724" s="38"/>
      <c r="C724" s="812"/>
      <c r="D724" s="694"/>
      <c r="E724" s="691"/>
      <c r="F724" s="691"/>
      <c r="G724" s="691"/>
      <c r="H724" s="667"/>
      <c r="I724" s="692"/>
      <c r="J724" s="693"/>
    </row>
    <row r="725" spans="1:11" ht="15.75" thickBot="1" x14ac:dyDescent="0.3">
      <c r="A725" s="40"/>
      <c r="B725" s="350" t="s">
        <v>111</v>
      </c>
      <c r="C725" s="817"/>
      <c r="D725" s="695"/>
      <c r="E725" s="698"/>
      <c r="F725" s="698"/>
      <c r="G725" s="698"/>
      <c r="H725" s="697"/>
      <c r="I725" s="699"/>
      <c r="J725" s="699">
        <f>SUM(J691:J724)</f>
        <v>35221.39</v>
      </c>
      <c r="K725" s="746">
        <v>21</v>
      </c>
    </row>
    <row r="726" spans="1:11" ht="15" thickTop="1" x14ac:dyDescent="0.2">
      <c r="A726" s="28"/>
      <c r="B726" s="38"/>
      <c r="C726" s="812"/>
      <c r="D726" s="694"/>
      <c r="E726" s="691"/>
      <c r="F726" s="691"/>
      <c r="G726" s="691"/>
      <c r="H726" s="667"/>
      <c r="I726" s="692"/>
      <c r="J726" s="693"/>
    </row>
    <row r="727" spans="1:11" ht="30" x14ac:dyDescent="0.2">
      <c r="A727" s="28"/>
      <c r="B727" s="663" t="s">
        <v>3139</v>
      </c>
      <c r="C727" s="812"/>
      <c r="D727" s="694"/>
      <c r="E727" s="691"/>
      <c r="F727" s="691"/>
      <c r="G727" s="691"/>
      <c r="H727" s="667"/>
      <c r="I727" s="692"/>
      <c r="J727" s="693"/>
    </row>
    <row r="728" spans="1:11" ht="9.9499999999999993" customHeight="1" x14ac:dyDescent="0.25">
      <c r="A728" s="28"/>
      <c r="B728" s="38"/>
      <c r="C728" s="812"/>
      <c r="D728" s="694"/>
      <c r="E728" s="686"/>
      <c r="F728" s="686"/>
      <c r="G728" s="686"/>
      <c r="H728" s="687"/>
      <c r="I728" s="688"/>
      <c r="J728" s="689"/>
    </row>
    <row r="729" spans="1:11" ht="32.25" customHeight="1" x14ac:dyDescent="0.25">
      <c r="A729" s="28"/>
      <c r="B729" s="661" t="s">
        <v>3915</v>
      </c>
      <c r="C729" s="812"/>
      <c r="D729" s="694"/>
      <c r="E729" s="686"/>
      <c r="F729" s="686"/>
      <c r="G729" s="686"/>
      <c r="H729" s="687"/>
      <c r="I729" s="688"/>
      <c r="J729" s="689"/>
    </row>
    <row r="730" spans="1:11" ht="6.75" customHeight="1" x14ac:dyDescent="0.25">
      <c r="A730" s="28"/>
      <c r="B730" s="34"/>
      <c r="C730" s="812"/>
      <c r="D730" s="694"/>
      <c r="E730" s="686"/>
      <c r="F730" s="686"/>
      <c r="G730" s="686"/>
      <c r="H730" s="687"/>
      <c r="I730" s="688"/>
      <c r="J730" s="689"/>
    </row>
    <row r="731" spans="1:11" ht="43.5" x14ac:dyDescent="0.2">
      <c r="A731" s="319" t="s">
        <v>77</v>
      </c>
      <c r="B731" s="175" t="s">
        <v>3140</v>
      </c>
      <c r="C731" s="822">
        <v>4</v>
      </c>
      <c r="D731" s="711" t="s">
        <v>199</v>
      </c>
      <c r="E731" s="667">
        <v>5.8611978999999996</v>
      </c>
      <c r="F731" s="667">
        <v>4.3537112999999996</v>
      </c>
      <c r="G731" s="667">
        <v>451.60473569999999</v>
      </c>
      <c r="H731" s="667">
        <v>0</v>
      </c>
      <c r="I731" s="668">
        <f>SUM(E731:H731)</f>
        <v>461.82</v>
      </c>
      <c r="J731" s="669">
        <f>I731*C731</f>
        <v>1847.28</v>
      </c>
      <c r="K731" s="670"/>
    </row>
    <row r="732" spans="1:11" ht="6.75" customHeight="1" x14ac:dyDescent="0.2">
      <c r="A732" s="28"/>
      <c r="B732" s="38"/>
      <c r="C732" s="812"/>
      <c r="D732" s="694"/>
      <c r="E732" s="691"/>
      <c r="F732" s="691"/>
      <c r="G732" s="691"/>
      <c r="H732" s="667"/>
      <c r="I732" s="692"/>
      <c r="J732" s="693"/>
    </row>
    <row r="733" spans="1:11" ht="42.75" x14ac:dyDescent="0.2">
      <c r="A733" s="319" t="s">
        <v>78</v>
      </c>
      <c r="B733" s="175" t="s">
        <v>3141</v>
      </c>
      <c r="C733" s="822">
        <v>28</v>
      </c>
      <c r="D733" s="711" t="s">
        <v>199</v>
      </c>
      <c r="E733" s="667">
        <v>5.8611978999999996</v>
      </c>
      <c r="F733" s="667">
        <v>4.3537112999999996</v>
      </c>
      <c r="G733" s="667">
        <v>451.60473569999999</v>
      </c>
      <c r="H733" s="667">
        <v>0</v>
      </c>
      <c r="I733" s="668">
        <f>SUM(E733:H733)</f>
        <v>461.82</v>
      </c>
      <c r="J733" s="669">
        <f>I733*C733</f>
        <v>12930.96</v>
      </c>
      <c r="K733" s="670"/>
    </row>
    <row r="734" spans="1:11" ht="6.75" customHeight="1" x14ac:dyDescent="0.2">
      <c r="A734" s="28"/>
      <c r="B734" s="38"/>
      <c r="C734" s="812"/>
      <c r="D734" s="694"/>
      <c r="E734" s="691"/>
      <c r="F734" s="691"/>
      <c r="G734" s="691"/>
      <c r="H734" s="667"/>
      <c r="I734" s="692"/>
      <c r="J734" s="693"/>
    </row>
    <row r="735" spans="1:11" ht="42.75" x14ac:dyDescent="0.2">
      <c r="A735" s="319" t="s">
        <v>79</v>
      </c>
      <c r="B735" s="175" t="s">
        <v>3142</v>
      </c>
      <c r="C735" s="822">
        <v>6</v>
      </c>
      <c r="D735" s="711" t="s">
        <v>199</v>
      </c>
      <c r="E735" s="667">
        <v>5.8611978999999996</v>
      </c>
      <c r="F735" s="667">
        <v>4.3537112999999996</v>
      </c>
      <c r="G735" s="667">
        <v>451.60473569999999</v>
      </c>
      <c r="H735" s="667">
        <v>0</v>
      </c>
      <c r="I735" s="668">
        <f>SUM(E735:H735)</f>
        <v>461.82</v>
      </c>
      <c r="J735" s="669">
        <f>I735*C735</f>
        <v>2770.92</v>
      </c>
      <c r="K735" s="670"/>
    </row>
    <row r="736" spans="1:11" ht="6.75" customHeight="1" x14ac:dyDescent="0.2">
      <c r="A736" s="28"/>
      <c r="B736" s="38"/>
      <c r="C736" s="812"/>
      <c r="D736" s="694"/>
      <c r="E736" s="691"/>
      <c r="F736" s="691"/>
      <c r="G736" s="691"/>
      <c r="H736" s="667"/>
      <c r="I736" s="692"/>
      <c r="J736" s="693"/>
    </row>
    <row r="737" spans="1:11" ht="42.75" x14ac:dyDescent="0.2">
      <c r="A737" s="319" t="s">
        <v>80</v>
      </c>
      <c r="B737" s="175" t="s">
        <v>3143</v>
      </c>
      <c r="C737" s="822">
        <v>42</v>
      </c>
      <c r="D737" s="711" t="s">
        <v>199</v>
      </c>
      <c r="E737" s="667">
        <v>5.8611978999999996</v>
      </c>
      <c r="F737" s="667">
        <v>14.253623299999999</v>
      </c>
      <c r="G737" s="667">
        <v>552.33634029999996</v>
      </c>
      <c r="H737" s="667">
        <v>0</v>
      </c>
      <c r="I737" s="668">
        <f>SUM(E737:H737)</f>
        <v>572.45000000000005</v>
      </c>
      <c r="J737" s="669">
        <f>I737*C737</f>
        <v>24042.9</v>
      </c>
      <c r="K737" s="670"/>
    </row>
    <row r="738" spans="1:11" ht="8.25" customHeight="1" x14ac:dyDescent="0.2">
      <c r="A738" s="28"/>
      <c r="B738" s="38"/>
      <c r="C738" s="812"/>
      <c r="D738" s="694"/>
      <c r="E738" s="691"/>
      <c r="F738" s="691"/>
      <c r="G738" s="691"/>
      <c r="H738" s="667"/>
      <c r="I738" s="692"/>
      <c r="J738" s="693"/>
    </row>
    <row r="739" spans="1:11" ht="42.75" x14ac:dyDescent="0.2">
      <c r="A739" s="319" t="s">
        <v>81</v>
      </c>
      <c r="B739" s="175" t="s">
        <v>3144</v>
      </c>
      <c r="C739" s="822">
        <v>8</v>
      </c>
      <c r="D739" s="711" t="s">
        <v>199</v>
      </c>
      <c r="E739" s="667">
        <v>5.8611978999999996</v>
      </c>
      <c r="F739" s="667">
        <v>3.1724717999999998</v>
      </c>
      <c r="G739" s="667">
        <v>451.60473569999999</v>
      </c>
      <c r="H739" s="667">
        <v>0</v>
      </c>
      <c r="I739" s="668">
        <f>SUM(E739:H739)</f>
        <v>460.64</v>
      </c>
      <c r="J739" s="669">
        <f>I739*C739</f>
        <v>3685.12</v>
      </c>
      <c r="K739" s="670"/>
    </row>
    <row r="740" spans="1:11" ht="8.25" customHeight="1" x14ac:dyDescent="0.2">
      <c r="A740" s="28"/>
      <c r="B740" s="38"/>
      <c r="C740" s="812"/>
      <c r="D740" s="694"/>
      <c r="E740" s="691"/>
      <c r="F740" s="691"/>
      <c r="G740" s="691"/>
      <c r="H740" s="667"/>
      <c r="I740" s="692"/>
      <c r="J740" s="693"/>
    </row>
    <row r="741" spans="1:11" ht="42.75" x14ac:dyDescent="0.2">
      <c r="A741" s="319" t="s">
        <v>92</v>
      </c>
      <c r="B741" s="175" t="s">
        <v>3145</v>
      </c>
      <c r="C741" s="822">
        <v>18</v>
      </c>
      <c r="D741" s="711" t="s">
        <v>199</v>
      </c>
      <c r="E741" s="667">
        <v>5.8611978999999996</v>
      </c>
      <c r="F741" s="667">
        <v>4.3537112999999996</v>
      </c>
      <c r="G741" s="667">
        <v>451.60473569999999</v>
      </c>
      <c r="H741" s="667">
        <v>0</v>
      </c>
      <c r="I741" s="668">
        <f>SUM(E741:H741)</f>
        <v>461.82</v>
      </c>
      <c r="J741" s="669">
        <f>I741*C741</f>
        <v>8312.76</v>
      </c>
      <c r="K741" s="670"/>
    </row>
    <row r="742" spans="1:11" ht="8.25" customHeight="1" x14ac:dyDescent="0.2">
      <c r="A742" s="28"/>
      <c r="B742" s="38"/>
      <c r="C742" s="812"/>
      <c r="D742" s="694"/>
      <c r="E742" s="691"/>
      <c r="F742" s="691"/>
      <c r="G742" s="691"/>
      <c r="H742" s="667"/>
      <c r="I742" s="692"/>
      <c r="J742" s="693"/>
    </row>
    <row r="743" spans="1:11" ht="43.5" x14ac:dyDescent="0.2">
      <c r="A743" s="319" t="s">
        <v>94</v>
      </c>
      <c r="B743" s="175" t="s">
        <v>3146</v>
      </c>
      <c r="C743" s="822">
        <v>44</v>
      </c>
      <c r="D743" s="711" t="s">
        <v>199</v>
      </c>
      <c r="E743" s="667">
        <v>5.8611978999999996</v>
      </c>
      <c r="F743" s="667">
        <v>4.3537112999999996</v>
      </c>
      <c r="G743" s="667">
        <v>451.60473569999999</v>
      </c>
      <c r="H743" s="667">
        <v>0</v>
      </c>
      <c r="I743" s="668">
        <f>SUM(E743:H743)</f>
        <v>461.82</v>
      </c>
      <c r="J743" s="669">
        <f>I743*C743</f>
        <v>20320.080000000002</v>
      </c>
      <c r="K743" s="670"/>
    </row>
    <row r="744" spans="1:11" ht="8.25" customHeight="1" x14ac:dyDescent="0.2">
      <c r="A744" s="28"/>
      <c r="B744" s="38"/>
      <c r="C744" s="812"/>
      <c r="D744" s="694"/>
      <c r="E744" s="691"/>
      <c r="F744" s="691"/>
      <c r="G744" s="691"/>
      <c r="H744" s="667"/>
      <c r="I744" s="692"/>
      <c r="J744" s="693"/>
    </row>
    <row r="745" spans="1:11" ht="14.25" x14ac:dyDescent="0.2">
      <c r="A745" s="319" t="s">
        <v>96</v>
      </c>
      <c r="B745" s="38" t="s">
        <v>3147</v>
      </c>
      <c r="C745" s="812">
        <v>148</v>
      </c>
      <c r="D745" s="694" t="s">
        <v>199</v>
      </c>
      <c r="E745" s="667">
        <v>875.87221439999985</v>
      </c>
      <c r="F745" s="667">
        <v>1.1924893999999999</v>
      </c>
      <c r="G745" s="667">
        <v>29.373488899999998</v>
      </c>
      <c r="H745" s="667">
        <v>0</v>
      </c>
      <c r="I745" s="668">
        <f>SUM(E745:H745)</f>
        <v>906.44</v>
      </c>
      <c r="J745" s="669">
        <f>I745*C745</f>
        <v>134153.12</v>
      </c>
      <c r="K745" s="670"/>
    </row>
    <row r="746" spans="1:11" ht="8.25" customHeight="1" x14ac:dyDescent="0.25">
      <c r="A746" s="28"/>
      <c r="B746" s="34"/>
      <c r="C746" s="812"/>
      <c r="D746" s="694"/>
      <c r="E746" s="686"/>
      <c r="F746" s="686"/>
      <c r="G746" s="686"/>
      <c r="H746" s="687"/>
      <c r="I746" s="688"/>
      <c r="J746" s="689"/>
    </row>
    <row r="747" spans="1:11" ht="14.25" x14ac:dyDescent="0.2">
      <c r="A747" s="319" t="s">
        <v>99</v>
      </c>
      <c r="B747" s="352" t="s">
        <v>3148</v>
      </c>
      <c r="C747" s="812">
        <v>1</v>
      </c>
      <c r="D747" s="694" t="s">
        <v>65</v>
      </c>
      <c r="E747" s="667">
        <v>49584.474245199999</v>
      </c>
      <c r="F747" s="667">
        <v>1244.8126849</v>
      </c>
      <c r="G747" s="667">
        <v>19075.195441200001</v>
      </c>
      <c r="H747" s="667">
        <v>0</v>
      </c>
      <c r="I747" s="668">
        <f>SUM(E747:H747)</f>
        <v>69904.479999999996</v>
      </c>
      <c r="J747" s="669">
        <f>I747*C747</f>
        <v>69904.479999999996</v>
      </c>
      <c r="K747" s="670"/>
    </row>
    <row r="748" spans="1:11" ht="8.25" customHeight="1" x14ac:dyDescent="0.25">
      <c r="A748" s="28"/>
      <c r="B748" s="34"/>
      <c r="C748" s="812"/>
      <c r="D748" s="694"/>
      <c r="E748" s="686"/>
      <c r="F748" s="686"/>
      <c r="G748" s="686"/>
      <c r="H748" s="687"/>
      <c r="I748" s="688"/>
      <c r="J748" s="689"/>
    </row>
    <row r="749" spans="1:11" ht="15" x14ac:dyDescent="0.25">
      <c r="A749" s="28"/>
      <c r="B749" s="38" t="s">
        <v>3046</v>
      </c>
      <c r="C749" s="812"/>
      <c r="D749" s="694"/>
      <c r="E749" s="686"/>
      <c r="F749" s="686"/>
      <c r="G749" s="686"/>
      <c r="H749" s="687"/>
      <c r="I749" s="688"/>
      <c r="J749" s="689"/>
    </row>
    <row r="750" spans="1:11" ht="24.75" customHeight="1" x14ac:dyDescent="0.25">
      <c r="A750" s="28"/>
      <c r="B750" s="49"/>
      <c r="C750" s="812"/>
      <c r="D750" s="694"/>
      <c r="E750" s="686"/>
      <c r="F750" s="686"/>
      <c r="G750" s="686"/>
      <c r="H750" s="687"/>
      <c r="I750" s="688"/>
      <c r="J750" s="712"/>
    </row>
    <row r="751" spans="1:11" ht="15.75" thickBot="1" x14ac:dyDescent="0.3">
      <c r="A751" s="40"/>
      <c r="B751" s="350" t="s">
        <v>111</v>
      </c>
      <c r="C751" s="817"/>
      <c r="D751" s="695"/>
      <c r="E751" s="698"/>
      <c r="F751" s="698"/>
      <c r="G751" s="698"/>
      <c r="H751" s="697"/>
      <c r="I751" s="699"/>
      <c r="J751" s="699">
        <f>SUM(J728:J750)</f>
        <v>277967.62</v>
      </c>
      <c r="K751" s="746">
        <v>22</v>
      </c>
    </row>
    <row r="752" spans="1:11" ht="15.75" thickTop="1" x14ac:dyDescent="0.25">
      <c r="A752" s="28"/>
      <c r="B752" s="34"/>
      <c r="C752" s="812"/>
      <c r="D752" s="694"/>
      <c r="E752" s="686"/>
      <c r="F752" s="686"/>
      <c r="G752" s="686"/>
      <c r="H752" s="687"/>
      <c r="I752" s="688"/>
      <c r="J752" s="689"/>
    </row>
    <row r="753" spans="1:11" ht="15" x14ac:dyDescent="0.2">
      <c r="A753" s="28"/>
      <c r="B753" s="60" t="s">
        <v>3149</v>
      </c>
      <c r="C753" s="812"/>
      <c r="D753" s="694"/>
      <c r="E753" s="691"/>
      <c r="F753" s="691"/>
      <c r="G753" s="691"/>
      <c r="H753" s="667"/>
      <c r="I753" s="692"/>
      <c r="J753" s="693"/>
    </row>
    <row r="754" spans="1:11" ht="14.25" x14ac:dyDescent="0.2">
      <c r="A754" s="28"/>
      <c r="B754" s="38"/>
      <c r="C754" s="812"/>
      <c r="D754" s="694"/>
      <c r="E754" s="691"/>
      <c r="F754" s="691"/>
      <c r="G754" s="691"/>
      <c r="H754" s="667"/>
      <c r="I754" s="692"/>
      <c r="J754" s="693"/>
    </row>
    <row r="755" spans="1:11" ht="28.5" x14ac:dyDescent="0.2">
      <c r="A755" s="28"/>
      <c r="B755" s="661" t="s">
        <v>3916</v>
      </c>
      <c r="C755" s="812"/>
      <c r="D755" s="694"/>
      <c r="E755" s="691"/>
      <c r="F755" s="691"/>
      <c r="G755" s="691"/>
      <c r="H755" s="667"/>
      <c r="I755" s="692"/>
      <c r="J755" s="693"/>
    </row>
    <row r="756" spans="1:11" ht="9" customHeight="1" x14ac:dyDescent="0.25">
      <c r="A756" s="28"/>
      <c r="B756" s="34"/>
      <c r="C756" s="812"/>
      <c r="D756" s="694"/>
      <c r="E756" s="686"/>
      <c r="F756" s="686"/>
      <c r="G756" s="686"/>
      <c r="H756" s="687"/>
      <c r="I756" s="688"/>
      <c r="J756" s="689"/>
    </row>
    <row r="757" spans="1:11" ht="15" x14ac:dyDescent="0.25">
      <c r="A757" s="28"/>
      <c r="B757" s="34" t="s">
        <v>3150</v>
      </c>
      <c r="C757" s="812"/>
      <c r="D757" s="694"/>
      <c r="E757" s="686"/>
      <c r="F757" s="686"/>
      <c r="G757" s="686"/>
      <c r="H757" s="687"/>
      <c r="I757" s="688"/>
      <c r="J757" s="689"/>
    </row>
    <row r="758" spans="1:11" ht="15" x14ac:dyDescent="0.25">
      <c r="A758" s="28"/>
      <c r="B758" s="34"/>
      <c r="C758" s="812"/>
      <c r="D758" s="694"/>
      <c r="E758" s="686"/>
      <c r="F758" s="686"/>
      <c r="G758" s="686"/>
      <c r="H758" s="687"/>
      <c r="I758" s="688"/>
      <c r="J758" s="689"/>
    </row>
    <row r="759" spans="1:11" ht="28.5" x14ac:dyDescent="0.2">
      <c r="A759" s="319" t="s">
        <v>77</v>
      </c>
      <c r="B759" s="175" t="s">
        <v>3917</v>
      </c>
      <c r="C759" s="812">
        <f>12+12</f>
        <v>24</v>
      </c>
      <c r="D759" s="694" t="s">
        <v>199</v>
      </c>
      <c r="E759" s="667">
        <v>0</v>
      </c>
      <c r="F759" s="667">
        <v>0</v>
      </c>
      <c r="G759" s="667">
        <v>1297.1584696</v>
      </c>
      <c r="H759" s="667">
        <v>0</v>
      </c>
      <c r="I759" s="668">
        <f>SUM(E759:H759)</f>
        <v>1297.1600000000001</v>
      </c>
      <c r="J759" s="669">
        <f>I759*C759</f>
        <v>31131.84</v>
      </c>
      <c r="K759" s="670"/>
    </row>
    <row r="760" spans="1:11" ht="14.25" x14ac:dyDescent="0.2">
      <c r="A760" s="28"/>
      <c r="B760" s="352" t="s">
        <v>3152</v>
      </c>
      <c r="C760" s="812"/>
      <c r="D760" s="694"/>
      <c r="E760" s="691"/>
      <c r="F760" s="691"/>
      <c r="G760" s="691"/>
      <c r="H760" s="667"/>
      <c r="I760" s="692"/>
      <c r="J760" s="693"/>
    </row>
    <row r="761" spans="1:11" ht="28.5" x14ac:dyDescent="0.2">
      <c r="A761" s="319" t="str">
        <f>IF(D761&gt;0,IF(INDEX(A735:A760,MATCH(REPT("z",255),A735:A760))="H","J",IF(INDEX(A735:A760,MATCH(REPT("z",255),A735:A760))="N","P",CHAR(CODE(INDEX(A735:A760,MATCH(REPT("z",255),A735:A760)))+1))),)</f>
        <v>B</v>
      </c>
      <c r="B761" s="175" t="s">
        <v>3153</v>
      </c>
      <c r="C761" s="812">
        <f>12+12</f>
        <v>24</v>
      </c>
      <c r="D761" s="694" t="s">
        <v>199</v>
      </c>
      <c r="E761" s="667">
        <v>0</v>
      </c>
      <c r="F761" s="667">
        <v>0</v>
      </c>
      <c r="G761" s="667">
        <v>55.293258499999993</v>
      </c>
      <c r="H761" s="667">
        <v>0</v>
      </c>
      <c r="I761" s="668">
        <f>SUM(E761:H761)</f>
        <v>55.29</v>
      </c>
      <c r="J761" s="669">
        <f>I761*C761</f>
        <v>1326.96</v>
      </c>
      <c r="K761" s="670"/>
    </row>
    <row r="762" spans="1:11" ht="14.25" x14ac:dyDescent="0.2">
      <c r="A762" s="28"/>
      <c r="B762" s="352" t="s">
        <v>3152</v>
      </c>
      <c r="C762" s="812"/>
      <c r="D762" s="694"/>
      <c r="E762" s="691"/>
      <c r="F762" s="691"/>
      <c r="G762" s="691"/>
      <c r="H762" s="667"/>
      <c r="I762" s="692"/>
      <c r="J762" s="693"/>
    </row>
    <row r="763" spans="1:11" ht="28.5" x14ac:dyDescent="0.2">
      <c r="A763" s="319" t="str">
        <f>IF(D763&gt;0,IF(INDEX(A737:A762,MATCH(REPT("z",255),A737:A762))="H","J",IF(INDEX(A737:A762,MATCH(REPT("z",255),A737:A762))="N","P",CHAR(CODE(INDEX(A737:A762,MATCH(REPT("z",255),A737:A762)))+1))),)</f>
        <v>C</v>
      </c>
      <c r="B763" s="175" t="s">
        <v>3154</v>
      </c>
      <c r="C763" s="812">
        <f>12+12</f>
        <v>24</v>
      </c>
      <c r="D763" s="694" t="s">
        <v>199</v>
      </c>
      <c r="E763" s="667">
        <v>0</v>
      </c>
      <c r="F763" s="667">
        <v>0</v>
      </c>
      <c r="G763" s="667">
        <v>30.948474900000001</v>
      </c>
      <c r="H763" s="667">
        <v>0</v>
      </c>
      <c r="I763" s="668">
        <f>SUM(E763:H763)</f>
        <v>30.95</v>
      </c>
      <c r="J763" s="669">
        <f>I763*C763</f>
        <v>742.8</v>
      </c>
      <c r="K763" s="670"/>
    </row>
    <row r="764" spans="1:11" ht="12" customHeight="1" x14ac:dyDescent="0.2">
      <c r="A764" s="28"/>
      <c r="B764" s="352" t="s">
        <v>3152</v>
      </c>
      <c r="C764" s="812"/>
      <c r="D764" s="694"/>
      <c r="E764" s="691"/>
      <c r="F764" s="691"/>
      <c r="G764" s="691"/>
      <c r="H764" s="667"/>
      <c r="I764" s="692"/>
      <c r="J764" s="693"/>
    </row>
    <row r="765" spans="1:11" ht="32.25" customHeight="1" x14ac:dyDescent="0.2">
      <c r="A765" s="319" t="str">
        <f>IF(D765&gt;0,IF(INDEX(A739:A764,MATCH(REPT("z",255),A739:A764))="H","J",IF(INDEX(A739:A764,MATCH(REPT("z",255),A739:A764))="N","P",CHAR(CODE(INDEX(A739:A764,MATCH(REPT("z",255),A739:A764)))+1))),)</f>
        <v>D</v>
      </c>
      <c r="B765" s="175" t="s">
        <v>3155</v>
      </c>
      <c r="C765" s="812">
        <f>12+12</f>
        <v>24</v>
      </c>
      <c r="D765" s="694" t="s">
        <v>199</v>
      </c>
      <c r="E765" s="667">
        <v>0</v>
      </c>
      <c r="F765" s="667">
        <v>0</v>
      </c>
      <c r="G765" s="667">
        <v>30.948474900000001</v>
      </c>
      <c r="H765" s="667">
        <v>0</v>
      </c>
      <c r="I765" s="668">
        <f>SUM(E765:H765)</f>
        <v>30.95</v>
      </c>
      <c r="J765" s="669">
        <f>I765*C765</f>
        <v>742.8</v>
      </c>
      <c r="K765" s="670"/>
    </row>
    <row r="766" spans="1:11" ht="7.5" customHeight="1" x14ac:dyDescent="0.2">
      <c r="A766" s="28"/>
      <c r="B766" s="352" t="s">
        <v>3152</v>
      </c>
      <c r="C766" s="812"/>
      <c r="D766" s="694"/>
      <c r="E766" s="691"/>
      <c r="F766" s="691"/>
      <c r="G766" s="691"/>
      <c r="H766" s="667"/>
      <c r="I766" s="692"/>
      <c r="J766" s="693"/>
    </row>
    <row r="767" spans="1:11" ht="30.75" customHeight="1" x14ac:dyDescent="0.2">
      <c r="A767" s="319" t="str">
        <f>IF(D767&gt;0,IF(INDEX(A741:A766,MATCH(REPT("z",255),A741:A766))="H","J",IF(INDEX(A741:A766,MATCH(REPT("z",255),A741:A766))="N","P",CHAR(CODE(INDEX(A741:A766,MATCH(REPT("z",255),A741:A766)))+1))),)</f>
        <v>E</v>
      </c>
      <c r="B767" s="38" t="s">
        <v>3156</v>
      </c>
      <c r="C767" s="812">
        <f>12+12</f>
        <v>24</v>
      </c>
      <c r="D767" s="694" t="s">
        <v>199</v>
      </c>
      <c r="E767" s="667">
        <v>0</v>
      </c>
      <c r="F767" s="667">
        <v>0</v>
      </c>
      <c r="G767" s="667">
        <v>38.497157799999997</v>
      </c>
      <c r="H767" s="667">
        <v>0</v>
      </c>
      <c r="I767" s="668">
        <f>SUM(E767:H767)</f>
        <v>38.5</v>
      </c>
      <c r="J767" s="669">
        <f>I767*C767</f>
        <v>924</v>
      </c>
      <c r="K767" s="670"/>
    </row>
    <row r="768" spans="1:11" ht="12" customHeight="1" x14ac:dyDescent="0.2">
      <c r="A768" s="28"/>
      <c r="B768" s="352" t="s">
        <v>3152</v>
      </c>
      <c r="C768" s="812"/>
      <c r="D768" s="694"/>
      <c r="E768" s="691"/>
      <c r="F768" s="691"/>
      <c r="G768" s="691"/>
      <c r="H768" s="667"/>
      <c r="I768" s="692"/>
      <c r="J768" s="693"/>
    </row>
    <row r="769" spans="1:11" ht="28.5" customHeight="1" x14ac:dyDescent="0.2">
      <c r="A769" s="319" t="str">
        <f>IF(D769&gt;0,IF(INDEX(A743:A768,MATCH(REPT("z",255),A743:A768))="H","J",IF(INDEX(A743:A768,MATCH(REPT("z",255),A743:A768))="N","P",CHAR(CODE(INDEX(A743:A768,MATCH(REPT("z",255),A743:A768)))+1))),)</f>
        <v>F</v>
      </c>
      <c r="B769" s="38" t="s">
        <v>3157</v>
      </c>
      <c r="C769" s="812">
        <f>12+12</f>
        <v>24</v>
      </c>
      <c r="D769" s="694" t="s">
        <v>199</v>
      </c>
      <c r="E769" s="667">
        <v>0</v>
      </c>
      <c r="F769" s="667">
        <v>0</v>
      </c>
      <c r="G769" s="667">
        <v>38.497157799999997</v>
      </c>
      <c r="H769" s="667">
        <v>0</v>
      </c>
      <c r="I769" s="668">
        <f>SUM(E769:H769)</f>
        <v>38.5</v>
      </c>
      <c r="J769" s="669">
        <f>I769*C769</f>
        <v>924</v>
      </c>
      <c r="K769" s="670"/>
    </row>
    <row r="770" spans="1:11" ht="9" customHeight="1" x14ac:dyDescent="0.2">
      <c r="A770" s="28"/>
      <c r="B770" s="352" t="s">
        <v>3152</v>
      </c>
      <c r="C770" s="812"/>
      <c r="D770" s="694"/>
      <c r="E770" s="691"/>
      <c r="F770" s="691"/>
      <c r="G770" s="691"/>
      <c r="H770" s="667"/>
      <c r="I770" s="692"/>
      <c r="J770" s="693"/>
    </row>
    <row r="771" spans="1:11" ht="30" customHeight="1" x14ac:dyDescent="0.2">
      <c r="A771" s="319" t="str">
        <f>IF(D771&gt;0,IF(INDEX(A745:A770,MATCH(REPT("z",255),A745:A770))="H","J",IF(INDEX(A745:A770,MATCH(REPT("z",255),A745:A770))="N","P",CHAR(CODE(INDEX(A745:A770,MATCH(REPT("z",255),A745:A770)))+1))),)</f>
        <v>G</v>
      </c>
      <c r="B771" s="175" t="s">
        <v>3158</v>
      </c>
      <c r="C771" s="812">
        <v>12</v>
      </c>
      <c r="D771" s="694" t="s">
        <v>199</v>
      </c>
      <c r="E771" s="667">
        <v>0</v>
      </c>
      <c r="F771" s="667">
        <v>0</v>
      </c>
      <c r="G771" s="667">
        <v>42.704620399999996</v>
      </c>
      <c r="H771" s="667">
        <v>0</v>
      </c>
      <c r="I771" s="668">
        <f>SUM(E771:H771)</f>
        <v>42.7</v>
      </c>
      <c r="J771" s="669">
        <f>I771*C771</f>
        <v>512.4</v>
      </c>
      <c r="K771" s="670"/>
    </row>
    <row r="772" spans="1:11" ht="12" customHeight="1" x14ac:dyDescent="0.2">
      <c r="A772" s="28"/>
      <c r="B772" s="352" t="s">
        <v>3152</v>
      </c>
      <c r="C772" s="812"/>
      <c r="D772" s="694"/>
      <c r="E772" s="691"/>
      <c r="F772" s="691"/>
      <c r="G772" s="691"/>
      <c r="H772" s="667"/>
      <c r="I772" s="692"/>
      <c r="J772" s="693"/>
    </row>
    <row r="773" spans="1:11" ht="32.25" customHeight="1" x14ac:dyDescent="0.2">
      <c r="A773" s="319" t="str">
        <f>IF(D773&gt;0,IF(INDEX(A753:A772,MATCH(REPT("z",255),A753:A772))="H","J",IF(INDEX(A753:A772,MATCH(REPT("z",255),A753:A772))="N","P",CHAR(CODE(INDEX(A753:A772,MATCH(REPT("z",255),A753:A772)))+1))),)</f>
        <v>H</v>
      </c>
      <c r="B773" s="175" t="s">
        <v>3159</v>
      </c>
      <c r="C773" s="812">
        <v>12</v>
      </c>
      <c r="D773" s="694" t="s">
        <v>199</v>
      </c>
      <c r="E773" s="667">
        <v>0</v>
      </c>
      <c r="F773" s="667">
        <v>0</v>
      </c>
      <c r="G773" s="667">
        <v>42.704620399999996</v>
      </c>
      <c r="H773" s="667">
        <v>0</v>
      </c>
      <c r="I773" s="668">
        <f>SUM(E773:H773)</f>
        <v>42.7</v>
      </c>
      <c r="J773" s="669">
        <f>I773*C773</f>
        <v>512.4</v>
      </c>
      <c r="K773" s="670"/>
    </row>
    <row r="774" spans="1:11" ht="12" customHeight="1" x14ac:dyDescent="0.2">
      <c r="A774" s="28"/>
      <c r="B774" s="352" t="s">
        <v>3152</v>
      </c>
      <c r="C774" s="812"/>
      <c r="D774" s="694"/>
      <c r="E774" s="691"/>
      <c r="F774" s="691"/>
      <c r="G774" s="691"/>
      <c r="H774" s="667"/>
      <c r="I774" s="692"/>
      <c r="J774" s="693"/>
    </row>
    <row r="775" spans="1:11" ht="28.5" customHeight="1" x14ac:dyDescent="0.2">
      <c r="A775" s="355" t="str">
        <f>IF(D775&gt;0,IF(INDEX(A755:A774,MATCH(REPT("z",255),A755:A774))="H","J",IF(INDEX(A755:A774,MATCH(REPT("z",255),A755:A774))="N","P",CHAR(CODE(INDEX(A755:A774,MATCH(REPT("z",255),A755:A774)))+1))),)</f>
        <v>J</v>
      </c>
      <c r="B775" s="175" t="s">
        <v>3160</v>
      </c>
      <c r="C775" s="812">
        <v>12</v>
      </c>
      <c r="D775" s="694" t="s">
        <v>199</v>
      </c>
      <c r="E775" s="667">
        <v>0</v>
      </c>
      <c r="F775" s="667">
        <v>0</v>
      </c>
      <c r="G775" s="667">
        <v>46.900833099999993</v>
      </c>
      <c r="H775" s="667">
        <v>0</v>
      </c>
      <c r="I775" s="668">
        <f>SUM(E775:H775)</f>
        <v>46.9</v>
      </c>
      <c r="J775" s="669">
        <f>I775*C775</f>
        <v>562.79999999999995</v>
      </c>
      <c r="K775" s="670"/>
    </row>
    <row r="776" spans="1:11" ht="6" customHeight="1" x14ac:dyDescent="0.25">
      <c r="A776" s="28"/>
      <c r="B776" s="34"/>
      <c r="C776" s="812"/>
      <c r="D776" s="694"/>
      <c r="E776" s="686"/>
      <c r="F776" s="686"/>
      <c r="G776" s="686"/>
      <c r="H776" s="687"/>
      <c r="I776" s="688"/>
      <c r="J776" s="689"/>
    </row>
    <row r="777" spans="1:11" ht="14.25" x14ac:dyDescent="0.2">
      <c r="A777" s="319" t="str">
        <f>IF(D777&gt;0,IF(INDEX(A757:A776,MATCH(REPT("z",255),A757:A776))="H","J",IF(INDEX(A757:A776,MATCH(REPT("z",255),A757:A776))="N","P",CHAR(CODE(INDEX(A757:A776,MATCH(REPT("z",255),A757:A776)))+1))),)</f>
        <v>K</v>
      </c>
      <c r="B777" s="352" t="s">
        <v>3148</v>
      </c>
      <c r="C777" s="812">
        <v>1</v>
      </c>
      <c r="D777" s="694" t="s">
        <v>65</v>
      </c>
      <c r="E777" s="667">
        <v>16528.150581800001</v>
      </c>
      <c r="F777" s="667">
        <v>414.94131159999995</v>
      </c>
      <c r="G777" s="667">
        <v>6358.3984803999992</v>
      </c>
      <c r="H777" s="667">
        <v>0</v>
      </c>
      <c r="I777" s="668">
        <f>SUM(E777:H777)</f>
        <v>23301.49</v>
      </c>
      <c r="J777" s="669">
        <f>I777*C777</f>
        <v>23301.49</v>
      </c>
      <c r="K777" s="670"/>
    </row>
    <row r="778" spans="1:11" ht="7.5" customHeight="1" x14ac:dyDescent="0.2">
      <c r="A778" s="28"/>
      <c r="B778" s="38"/>
      <c r="C778" s="812"/>
      <c r="D778" s="694"/>
      <c r="E778" s="691"/>
      <c r="F778" s="691"/>
      <c r="G778" s="691"/>
      <c r="H778" s="667"/>
      <c r="I778" s="692"/>
      <c r="J778" s="693"/>
    </row>
    <row r="779" spans="1:11" ht="14.25" x14ac:dyDescent="0.2">
      <c r="A779" s="28"/>
      <c r="B779" s="352" t="s">
        <v>3046</v>
      </c>
      <c r="C779" s="812"/>
      <c r="D779" s="694"/>
      <c r="E779" s="691"/>
      <c r="F779" s="691"/>
      <c r="G779" s="691"/>
      <c r="H779" s="667"/>
      <c r="I779" s="692"/>
      <c r="J779" s="693"/>
    </row>
    <row r="780" spans="1:11" ht="13.5" customHeight="1" x14ac:dyDescent="0.2">
      <c r="A780" s="28"/>
      <c r="B780" s="118"/>
      <c r="C780" s="812"/>
      <c r="D780" s="694"/>
      <c r="E780" s="691"/>
      <c r="F780" s="691"/>
      <c r="G780" s="691"/>
      <c r="H780" s="667"/>
      <c r="I780" s="692"/>
      <c r="J780" s="720"/>
    </row>
    <row r="781" spans="1:11" ht="15.75" thickBot="1" x14ac:dyDescent="0.3">
      <c r="A781" s="40"/>
      <c r="B781" s="350" t="s">
        <v>111</v>
      </c>
      <c r="C781" s="817"/>
      <c r="D781" s="695"/>
      <c r="E781" s="698"/>
      <c r="F781" s="698"/>
      <c r="G781" s="698"/>
      <c r="H781" s="697"/>
      <c r="I781" s="699"/>
      <c r="J781" s="699">
        <f>SUM(J758:J780)</f>
        <v>60681.49</v>
      </c>
      <c r="K781" s="746">
        <v>23</v>
      </c>
    </row>
    <row r="782" spans="1:11" ht="15.75" thickTop="1" x14ac:dyDescent="0.25">
      <c r="A782" s="28"/>
      <c r="B782" s="34"/>
      <c r="C782" s="812"/>
      <c r="D782" s="694"/>
      <c r="E782" s="686"/>
      <c r="F782" s="686"/>
      <c r="G782" s="686"/>
      <c r="H782" s="687"/>
      <c r="I782" s="688"/>
      <c r="J782" s="689"/>
    </row>
    <row r="783" spans="1:11" ht="15" x14ac:dyDescent="0.2">
      <c r="A783" s="28"/>
      <c r="B783" s="60" t="s">
        <v>3161</v>
      </c>
      <c r="C783" s="812"/>
      <c r="D783" s="694"/>
      <c r="E783" s="691"/>
      <c r="F783" s="691"/>
      <c r="G783" s="691"/>
      <c r="H783" s="667"/>
      <c r="I783" s="692"/>
      <c r="J783" s="693"/>
    </row>
    <row r="784" spans="1:11" ht="14.25" x14ac:dyDescent="0.2">
      <c r="A784" s="28"/>
      <c r="B784" s="38"/>
      <c r="C784" s="812"/>
      <c r="D784" s="694"/>
      <c r="E784" s="691"/>
      <c r="F784" s="691"/>
      <c r="G784" s="691"/>
      <c r="H784" s="667"/>
      <c r="I784" s="692"/>
      <c r="J784" s="693"/>
    </row>
    <row r="785" spans="1:11" ht="28.5" x14ac:dyDescent="0.2">
      <c r="A785" s="28"/>
      <c r="B785" s="661" t="s">
        <v>3162</v>
      </c>
      <c r="C785" s="812"/>
      <c r="D785" s="694"/>
      <c r="E785" s="691"/>
      <c r="F785" s="691"/>
      <c r="G785" s="691"/>
      <c r="H785" s="667"/>
      <c r="I785" s="692"/>
      <c r="J785" s="693"/>
    </row>
    <row r="786" spans="1:11" ht="14.25" x14ac:dyDescent="0.2">
      <c r="A786" s="28"/>
      <c r="B786" s="661"/>
      <c r="C786" s="812"/>
      <c r="D786" s="694"/>
      <c r="E786" s="691"/>
      <c r="F786" s="691"/>
      <c r="G786" s="691"/>
      <c r="H786" s="667"/>
      <c r="I786" s="692"/>
      <c r="J786" s="693"/>
    </row>
    <row r="787" spans="1:11" ht="14.25" x14ac:dyDescent="0.2">
      <c r="A787" s="28"/>
      <c r="B787" s="34" t="s">
        <v>3163</v>
      </c>
      <c r="C787" s="812"/>
      <c r="D787" s="694"/>
      <c r="E787" s="691"/>
      <c r="F787" s="691"/>
      <c r="G787" s="691"/>
      <c r="H787" s="667"/>
      <c r="I787" s="692"/>
      <c r="J787" s="693"/>
    </row>
    <row r="788" spans="1:11" ht="15" x14ac:dyDescent="0.2">
      <c r="A788" s="28"/>
      <c r="B788" s="45"/>
      <c r="C788" s="812"/>
      <c r="D788" s="694"/>
      <c r="E788" s="691"/>
      <c r="F788" s="691"/>
      <c r="G788" s="691"/>
      <c r="H788" s="667"/>
      <c r="I788" s="692"/>
      <c r="J788" s="693"/>
    </row>
    <row r="789" spans="1:11" ht="28.5" x14ac:dyDescent="0.2">
      <c r="A789" s="319" t="s">
        <v>77</v>
      </c>
      <c r="B789" s="175" t="s">
        <v>3151</v>
      </c>
      <c r="C789" s="812">
        <v>28</v>
      </c>
      <c r="D789" s="694" t="s">
        <v>199</v>
      </c>
      <c r="E789" s="667">
        <v>0</v>
      </c>
      <c r="F789" s="667">
        <v>0</v>
      </c>
      <c r="G789" s="667">
        <v>1297.1584696</v>
      </c>
      <c r="H789" s="667">
        <v>0</v>
      </c>
      <c r="I789" s="668">
        <f>SUM(E789:H789)</f>
        <v>1297.1600000000001</v>
      </c>
      <c r="J789" s="669">
        <f>I789*C789</f>
        <v>36320.480000000003</v>
      </c>
      <c r="K789" s="670"/>
    </row>
    <row r="790" spans="1:11" ht="8.1" customHeight="1" x14ac:dyDescent="0.2">
      <c r="A790" s="28"/>
      <c r="B790" s="352" t="s">
        <v>3152</v>
      </c>
      <c r="C790" s="812"/>
      <c r="D790" s="694"/>
      <c r="E790" s="691"/>
      <c r="F790" s="691"/>
      <c r="G790" s="691"/>
      <c r="H790" s="667"/>
      <c r="I790" s="692"/>
      <c r="J790" s="693"/>
    </row>
    <row r="791" spans="1:11" ht="28.5" x14ac:dyDescent="0.2">
      <c r="A791" s="319" t="str">
        <f>IF(D791&gt;0,IF(INDEX(A763:A790,MATCH(REPT("z",255),A763:A790))="H","J",IF(INDEX(A763:A790,MATCH(REPT("z",255),A763:A790))="N","P",CHAR(CODE(INDEX(A763:A790,MATCH(REPT("z",255),A763:A790)))+1))),)</f>
        <v>B</v>
      </c>
      <c r="B791" s="175" t="s">
        <v>3153</v>
      </c>
      <c r="C791" s="812">
        <v>28</v>
      </c>
      <c r="D791" s="694" t="s">
        <v>199</v>
      </c>
      <c r="E791" s="667">
        <v>0</v>
      </c>
      <c r="F791" s="667">
        <v>0</v>
      </c>
      <c r="G791" s="667">
        <v>55.293258499999993</v>
      </c>
      <c r="H791" s="667">
        <v>0</v>
      </c>
      <c r="I791" s="668">
        <f>SUM(E791:H791)</f>
        <v>55.29</v>
      </c>
      <c r="J791" s="669">
        <f>I791*C791</f>
        <v>1548.12</v>
      </c>
      <c r="K791" s="670"/>
    </row>
    <row r="792" spans="1:11" ht="8.1" customHeight="1" x14ac:dyDescent="0.2">
      <c r="A792" s="28"/>
      <c r="B792" s="352" t="s">
        <v>3152</v>
      </c>
      <c r="C792" s="812"/>
      <c r="D792" s="694"/>
      <c r="E792" s="691"/>
      <c r="F792" s="691"/>
      <c r="G792" s="691"/>
      <c r="H792" s="667"/>
      <c r="I792" s="692"/>
      <c r="J792" s="693"/>
    </row>
    <row r="793" spans="1:11" ht="28.5" x14ac:dyDescent="0.2">
      <c r="A793" s="319" t="str">
        <f>IF(D793&gt;0,IF(INDEX(A765:A792,MATCH(REPT("z",255),A765:A792))="H","J",IF(INDEX(A765:A792,MATCH(REPT("z",255),A765:A792))="N","P",CHAR(CODE(INDEX(A765:A792,MATCH(REPT("z",255),A765:A792)))+1))),)</f>
        <v>C</v>
      </c>
      <c r="B793" s="175" t="s">
        <v>3154</v>
      </c>
      <c r="C793" s="812">
        <v>28</v>
      </c>
      <c r="D793" s="694" t="s">
        <v>199</v>
      </c>
      <c r="E793" s="667">
        <v>0</v>
      </c>
      <c r="F793" s="667">
        <v>0</v>
      </c>
      <c r="G793" s="667">
        <v>30.948474900000001</v>
      </c>
      <c r="H793" s="667">
        <v>0</v>
      </c>
      <c r="I793" s="668">
        <f>SUM(E793:H793)</f>
        <v>30.95</v>
      </c>
      <c r="J793" s="669">
        <f>I793*C793</f>
        <v>866.6</v>
      </c>
      <c r="K793" s="670"/>
    </row>
    <row r="794" spans="1:11" ht="8.1" customHeight="1" x14ac:dyDescent="0.2">
      <c r="A794" s="28"/>
      <c r="B794" s="352" t="s">
        <v>3152</v>
      </c>
      <c r="C794" s="812"/>
      <c r="D794" s="694"/>
      <c r="E794" s="691"/>
      <c r="F794" s="691"/>
      <c r="G794" s="691"/>
      <c r="H794" s="667"/>
      <c r="I794" s="692"/>
      <c r="J794" s="693"/>
    </row>
    <row r="795" spans="1:11" ht="33" customHeight="1" x14ac:dyDescent="0.2">
      <c r="A795" s="319" t="str">
        <f>IF(D795&gt;0,IF(INDEX(A767:A794,MATCH(REPT("z",255),A767:A794))="H","J",IF(INDEX(A767:A794,MATCH(REPT("z",255),A767:A794))="N","P",CHAR(CODE(INDEX(A767:A794,MATCH(REPT("z",255),A767:A794)))+1))),)</f>
        <v>D</v>
      </c>
      <c r="B795" s="175" t="s">
        <v>3155</v>
      </c>
      <c r="C795" s="812">
        <v>28</v>
      </c>
      <c r="D795" s="694" t="s">
        <v>199</v>
      </c>
      <c r="E795" s="667">
        <v>0</v>
      </c>
      <c r="F795" s="667">
        <v>0</v>
      </c>
      <c r="G795" s="667">
        <v>30.948474900000001</v>
      </c>
      <c r="H795" s="667">
        <v>0</v>
      </c>
      <c r="I795" s="668">
        <f>SUM(E795:H795)</f>
        <v>30.95</v>
      </c>
      <c r="J795" s="669">
        <f>I795*C795</f>
        <v>866.6</v>
      </c>
      <c r="K795" s="670"/>
    </row>
    <row r="796" spans="1:11" ht="8.1" customHeight="1" x14ac:dyDescent="0.2">
      <c r="A796" s="28"/>
      <c r="B796" s="352" t="s">
        <v>3152</v>
      </c>
      <c r="C796" s="812"/>
      <c r="D796" s="694"/>
      <c r="E796" s="691"/>
      <c r="F796" s="691"/>
      <c r="G796" s="691"/>
      <c r="H796" s="667"/>
      <c r="I796" s="692"/>
      <c r="J796" s="693"/>
    </row>
    <row r="797" spans="1:11" ht="28.5" customHeight="1" x14ac:dyDescent="0.2">
      <c r="A797" s="319" t="str">
        <f>IF(D797&gt;0,IF(INDEX(A769:A796,MATCH(REPT("z",255),A769:A796))="H","J",IF(INDEX(A769:A796,MATCH(REPT("z",255),A769:A796))="N","P",CHAR(CODE(INDEX(A769:A796,MATCH(REPT("z",255),A769:A796)))+1))),)</f>
        <v>E</v>
      </c>
      <c r="B797" s="175" t="s">
        <v>3156</v>
      </c>
      <c r="C797" s="812">
        <v>28</v>
      </c>
      <c r="D797" s="694" t="s">
        <v>199</v>
      </c>
      <c r="E797" s="667">
        <v>0</v>
      </c>
      <c r="F797" s="667">
        <v>0</v>
      </c>
      <c r="G797" s="667">
        <v>38.497157799999997</v>
      </c>
      <c r="H797" s="667">
        <v>0</v>
      </c>
      <c r="I797" s="668">
        <f>SUM(E797:H797)</f>
        <v>38.5</v>
      </c>
      <c r="J797" s="669">
        <f>I797*C797</f>
        <v>1078</v>
      </c>
      <c r="K797" s="670"/>
    </row>
    <row r="798" spans="1:11" ht="8.1" customHeight="1" x14ac:dyDescent="0.2">
      <c r="A798" s="28"/>
      <c r="B798" s="352" t="s">
        <v>3152</v>
      </c>
      <c r="C798" s="812"/>
      <c r="D798" s="694"/>
      <c r="E798" s="691"/>
      <c r="F798" s="691"/>
      <c r="G798" s="691"/>
      <c r="H798" s="667"/>
      <c r="I798" s="692"/>
      <c r="J798" s="693"/>
    </row>
    <row r="799" spans="1:11" ht="30" customHeight="1" x14ac:dyDescent="0.2">
      <c r="A799" s="319" t="str">
        <f>IF(D799&gt;0,IF(INDEX(A771:A798,MATCH(REPT("z",255),A771:A798))="H","J",IF(INDEX(A771:A798,MATCH(REPT("z",255),A771:A798))="N","P",CHAR(CODE(INDEX(A771:A798,MATCH(REPT("z",255),A771:A798)))+1))),)</f>
        <v>F</v>
      </c>
      <c r="B799" s="175" t="s">
        <v>3164</v>
      </c>
      <c r="C799" s="812">
        <v>28</v>
      </c>
      <c r="D799" s="694" t="s">
        <v>199</v>
      </c>
      <c r="E799" s="667">
        <v>0</v>
      </c>
      <c r="F799" s="667">
        <v>0</v>
      </c>
      <c r="G799" s="667">
        <v>38.497157799999997</v>
      </c>
      <c r="H799" s="667">
        <v>0</v>
      </c>
      <c r="I799" s="668">
        <f>SUM(E799:H799)</f>
        <v>38.5</v>
      </c>
      <c r="J799" s="669">
        <f>I799*C799</f>
        <v>1078</v>
      </c>
      <c r="K799" s="670"/>
    </row>
    <row r="800" spans="1:11" ht="8.1" customHeight="1" x14ac:dyDescent="0.2">
      <c r="A800" s="28"/>
      <c r="B800" s="352" t="s">
        <v>3152</v>
      </c>
      <c r="C800" s="812"/>
      <c r="D800" s="694"/>
      <c r="E800" s="691"/>
      <c r="F800" s="691"/>
      <c r="G800" s="691"/>
      <c r="H800" s="667"/>
      <c r="I800" s="692"/>
      <c r="J800" s="693"/>
    </row>
    <row r="801" spans="1:11" ht="30" customHeight="1" x14ac:dyDescent="0.2">
      <c r="A801" s="319" t="str">
        <f>IF(D801&gt;0,IF(INDEX(A773:A800,MATCH(REPT("z",255),A773:A800))="H","J",IF(INDEX(A773:A800,MATCH(REPT("z",255),A773:A800))="N","P",CHAR(CODE(INDEX(A773:A800,MATCH(REPT("z",255),A773:A800)))+1))),)</f>
        <v>G</v>
      </c>
      <c r="B801" s="175" t="s">
        <v>3158</v>
      </c>
      <c r="C801" s="812">
        <v>28</v>
      </c>
      <c r="D801" s="694" t="s">
        <v>199</v>
      </c>
      <c r="E801" s="667">
        <v>0</v>
      </c>
      <c r="F801" s="667">
        <v>0</v>
      </c>
      <c r="G801" s="667">
        <v>42.704620399999996</v>
      </c>
      <c r="H801" s="667">
        <v>0</v>
      </c>
      <c r="I801" s="668">
        <f>SUM(E801:H801)</f>
        <v>42.7</v>
      </c>
      <c r="J801" s="669">
        <f>I801*C801</f>
        <v>1195.5999999999999</v>
      </c>
      <c r="K801" s="670"/>
    </row>
    <row r="802" spans="1:11" ht="8.1" customHeight="1" x14ac:dyDescent="0.2">
      <c r="A802" s="28"/>
      <c r="B802" s="352" t="s">
        <v>3152</v>
      </c>
      <c r="C802" s="812"/>
      <c r="D802" s="694"/>
      <c r="E802" s="691"/>
      <c r="F802" s="691"/>
      <c r="G802" s="691"/>
      <c r="H802" s="667"/>
      <c r="I802" s="692"/>
      <c r="J802" s="693"/>
    </row>
    <row r="803" spans="1:11" ht="30" customHeight="1" x14ac:dyDescent="0.2">
      <c r="A803" s="319" t="str">
        <f>IF(D803&gt;0,IF(INDEX(A775:A802,MATCH(REPT("z",255),A775:A802))="H","J",IF(INDEX(A775:A802,MATCH(REPT("z",255),A775:A802))="N","P",CHAR(CODE(INDEX(A775:A802,MATCH(REPT("z",255),A775:A802)))+1))),)</f>
        <v>H</v>
      </c>
      <c r="B803" s="175" t="s">
        <v>3159</v>
      </c>
      <c r="C803" s="812">
        <v>28</v>
      </c>
      <c r="D803" s="694" t="s">
        <v>199</v>
      </c>
      <c r="E803" s="667">
        <v>0</v>
      </c>
      <c r="F803" s="667">
        <v>0</v>
      </c>
      <c r="G803" s="667">
        <v>42.704620399999996</v>
      </c>
      <c r="H803" s="667">
        <v>0</v>
      </c>
      <c r="I803" s="668">
        <f>SUM(E803:H803)</f>
        <v>42.7</v>
      </c>
      <c r="J803" s="669">
        <f>I803*C803</f>
        <v>1195.5999999999999</v>
      </c>
      <c r="K803" s="670"/>
    </row>
    <row r="804" spans="1:11" ht="8.1" customHeight="1" x14ac:dyDescent="0.2">
      <c r="A804" s="28"/>
      <c r="B804" s="352" t="s">
        <v>3152</v>
      </c>
      <c r="C804" s="812"/>
      <c r="D804" s="694"/>
      <c r="E804" s="691"/>
      <c r="F804" s="691"/>
      <c r="G804" s="691"/>
      <c r="H804" s="667"/>
      <c r="I804" s="692"/>
      <c r="J804" s="693"/>
    </row>
    <row r="805" spans="1:11" ht="30" customHeight="1" x14ac:dyDescent="0.2">
      <c r="A805" s="319" t="str">
        <f>IF(D805&gt;0,IF(INDEX(A777:A804,MATCH(REPT("z",255),A777:A804))="H","J",IF(INDEX(A777:A804,MATCH(REPT("z",255),A777:A804))="N","P",CHAR(CODE(INDEX(A777:A804,MATCH(REPT("z",255),A777:A804)))+1))),)</f>
        <v>J</v>
      </c>
      <c r="B805" s="175" t="s">
        <v>3160</v>
      </c>
      <c r="C805" s="812">
        <v>28</v>
      </c>
      <c r="D805" s="694" t="s">
        <v>199</v>
      </c>
      <c r="E805" s="667">
        <v>0</v>
      </c>
      <c r="F805" s="667">
        <v>0</v>
      </c>
      <c r="G805" s="667">
        <v>46.900833099999993</v>
      </c>
      <c r="H805" s="667">
        <v>0</v>
      </c>
      <c r="I805" s="668">
        <f>SUM(E805:H805)</f>
        <v>46.9</v>
      </c>
      <c r="J805" s="669">
        <f>I805*C805</f>
        <v>1313.2</v>
      </c>
      <c r="K805" s="670"/>
    </row>
    <row r="806" spans="1:11" ht="8.1" customHeight="1" x14ac:dyDescent="0.2">
      <c r="A806" s="28"/>
      <c r="B806" s="352" t="s">
        <v>3152</v>
      </c>
      <c r="C806" s="812"/>
      <c r="D806" s="694"/>
      <c r="E806" s="691"/>
      <c r="F806" s="691"/>
      <c r="G806" s="691"/>
      <c r="H806" s="667"/>
      <c r="I806" s="692"/>
      <c r="J806" s="693"/>
    </row>
    <row r="807" spans="1:11" ht="14.25" x14ac:dyDescent="0.2">
      <c r="A807" s="319" t="str">
        <f>IF(D807&gt;0,IF(INDEX(A787:A806,MATCH(REPT("z",255),A787:A806))="H","J",IF(INDEX(A787:A806,MATCH(REPT("z",255),A787:A806))="N","P",CHAR(CODE(INDEX(A787:A806,MATCH(REPT("z",255),A787:A806)))+1))),)</f>
        <v>K</v>
      </c>
      <c r="B807" s="175" t="s">
        <v>3972</v>
      </c>
      <c r="C807" s="812">
        <v>1</v>
      </c>
      <c r="D807" s="694" t="s">
        <v>65</v>
      </c>
      <c r="E807" s="667">
        <v>19833.798697999999</v>
      </c>
      <c r="F807" s="667">
        <v>497.92057399999999</v>
      </c>
      <c r="G807" s="667">
        <v>7630.0759264999997</v>
      </c>
      <c r="H807" s="667">
        <v>0</v>
      </c>
      <c r="I807" s="668">
        <f>SUM(E807:H807)</f>
        <v>27961.8</v>
      </c>
      <c r="J807" s="669">
        <f>I807*C807</f>
        <v>27961.8</v>
      </c>
      <c r="K807" s="670"/>
    </row>
    <row r="808" spans="1:11" ht="14.25" x14ac:dyDescent="0.2">
      <c r="A808" s="28"/>
      <c r="B808" s="38"/>
      <c r="C808" s="812"/>
      <c r="D808" s="694"/>
      <c r="E808" s="691"/>
      <c r="F808" s="691"/>
      <c r="G808" s="691"/>
      <c r="H808" s="667"/>
      <c r="I808" s="692"/>
      <c r="J808" s="693"/>
    </row>
    <row r="809" spans="1:11" ht="14.25" x14ac:dyDescent="0.2">
      <c r="A809" s="28"/>
      <c r="B809" s="352" t="s">
        <v>3900</v>
      </c>
      <c r="C809" s="812"/>
      <c r="D809" s="694"/>
      <c r="E809" s="691"/>
      <c r="F809" s="691"/>
      <c r="G809" s="691"/>
      <c r="H809" s="667"/>
      <c r="I809" s="692"/>
      <c r="J809" s="693"/>
    </row>
    <row r="810" spans="1:11" ht="14.25" x14ac:dyDescent="0.2">
      <c r="A810" s="28"/>
      <c r="B810" s="352"/>
      <c r="C810" s="812"/>
      <c r="D810" s="694"/>
      <c r="E810" s="691"/>
      <c r="F810" s="691"/>
      <c r="G810" s="691"/>
      <c r="H810" s="667"/>
      <c r="I810" s="692"/>
      <c r="J810" s="693"/>
    </row>
    <row r="811" spans="1:11" ht="12" customHeight="1" x14ac:dyDescent="0.2">
      <c r="A811" s="28"/>
      <c r="B811" s="352"/>
      <c r="C811" s="812"/>
      <c r="D811" s="694"/>
      <c r="E811" s="691"/>
      <c r="F811" s="691"/>
      <c r="G811" s="691"/>
      <c r="H811" s="667"/>
      <c r="I811" s="692"/>
      <c r="J811" s="693"/>
    </row>
    <row r="812" spans="1:11" ht="16.5" customHeight="1" x14ac:dyDescent="0.2">
      <c r="A812" s="28"/>
      <c r="B812" s="352"/>
      <c r="C812" s="812"/>
      <c r="D812" s="694"/>
      <c r="E812" s="691"/>
      <c r="F812" s="691"/>
      <c r="G812" s="691"/>
      <c r="H812" s="667"/>
      <c r="I812" s="692"/>
      <c r="J812" s="693"/>
    </row>
    <row r="813" spans="1:11" ht="15.75" thickBot="1" x14ac:dyDescent="0.3">
      <c r="A813" s="40"/>
      <c r="B813" s="350" t="s">
        <v>111</v>
      </c>
      <c r="C813" s="817"/>
      <c r="D813" s="695"/>
      <c r="E813" s="698"/>
      <c r="F813" s="698"/>
      <c r="G813" s="698"/>
      <c r="H813" s="697"/>
      <c r="I813" s="699"/>
      <c r="J813" s="699">
        <f>SUM(J788:J812)</f>
        <v>73424</v>
      </c>
      <c r="K813" s="746">
        <v>24</v>
      </c>
    </row>
    <row r="814" spans="1:11" ht="15.75" thickTop="1" x14ac:dyDescent="0.25">
      <c r="A814" s="28"/>
      <c r="B814" s="34"/>
      <c r="C814" s="812"/>
      <c r="D814" s="694"/>
      <c r="E814" s="686"/>
      <c r="F814" s="686"/>
      <c r="G814" s="686"/>
      <c r="H814" s="687"/>
      <c r="I814" s="688"/>
      <c r="J814" s="689"/>
    </row>
    <row r="815" spans="1:11" ht="15" x14ac:dyDescent="0.2">
      <c r="A815" s="28"/>
      <c r="B815" s="60" t="s">
        <v>3161</v>
      </c>
      <c r="C815" s="812"/>
      <c r="D815" s="694"/>
      <c r="E815" s="691"/>
      <c r="F815" s="691"/>
      <c r="G815" s="691"/>
      <c r="H815" s="667"/>
      <c r="I815" s="692"/>
      <c r="J815" s="693"/>
    </row>
    <row r="816" spans="1:11" ht="14.25" x14ac:dyDescent="0.2">
      <c r="A816" s="319"/>
      <c r="B816" s="38"/>
      <c r="C816" s="812"/>
      <c r="D816" s="694"/>
      <c r="E816" s="691"/>
      <c r="F816" s="691"/>
      <c r="G816" s="691"/>
      <c r="H816" s="667"/>
      <c r="I816" s="692"/>
      <c r="J816" s="693"/>
    </row>
    <row r="817" spans="1:11" ht="28.5" x14ac:dyDescent="0.2">
      <c r="A817" s="28"/>
      <c r="B817" s="661" t="s">
        <v>3921</v>
      </c>
      <c r="C817" s="812"/>
      <c r="D817" s="694"/>
      <c r="E817" s="691"/>
      <c r="F817" s="691"/>
      <c r="G817" s="691"/>
      <c r="H817" s="667"/>
      <c r="I817" s="692"/>
      <c r="J817" s="693"/>
    </row>
    <row r="818" spans="1:11" ht="14.25" x14ac:dyDescent="0.2">
      <c r="A818" s="319"/>
      <c r="B818" s="38"/>
      <c r="C818" s="812"/>
      <c r="D818" s="694"/>
      <c r="E818" s="691"/>
      <c r="F818" s="691"/>
      <c r="G818" s="691"/>
      <c r="H818" s="667"/>
      <c r="I818" s="692"/>
      <c r="J818" s="693"/>
    </row>
    <row r="819" spans="1:11" ht="14.25" x14ac:dyDescent="0.2">
      <c r="A819" s="28"/>
      <c r="B819" s="34" t="s">
        <v>3165</v>
      </c>
      <c r="C819" s="812"/>
      <c r="D819" s="694"/>
      <c r="E819" s="691"/>
      <c r="F819" s="691"/>
      <c r="G819" s="691"/>
      <c r="H819" s="667"/>
      <c r="I819" s="692"/>
      <c r="J819" s="693"/>
    </row>
    <row r="820" spans="1:11" ht="8.25" customHeight="1" x14ac:dyDescent="0.2">
      <c r="A820" s="28"/>
      <c r="B820" s="34"/>
      <c r="C820" s="812"/>
      <c r="D820" s="694"/>
      <c r="E820" s="691"/>
      <c r="F820" s="691"/>
      <c r="G820" s="691"/>
      <c r="H820" s="667"/>
      <c r="I820" s="692"/>
      <c r="J820" s="693"/>
    </row>
    <row r="821" spans="1:11" ht="57" x14ac:dyDescent="0.2">
      <c r="A821" s="319" t="str">
        <f>IF(D821&gt;0,IF(INDEX(A791:A819,MATCH(REPT("z",255),A791:A819))="H","J",IF(INDEX(A791:A819,MATCH(REPT("z",255),A791:A819))="N","P",CHAR(CODE(INDEX(A791:A819,MATCH(REPT("z",255),A791:A819)))+1))),)</f>
        <v>L</v>
      </c>
      <c r="B821" s="356" t="s">
        <v>3918</v>
      </c>
      <c r="C821" s="812">
        <v>16</v>
      </c>
      <c r="D821" s="694" t="s">
        <v>199</v>
      </c>
      <c r="E821" s="667">
        <v>23866.8765981</v>
      </c>
      <c r="F821" s="667">
        <v>3.9374649999999995</v>
      </c>
      <c r="G821" s="667">
        <v>6047.6199928999995</v>
      </c>
      <c r="H821" s="667">
        <v>0</v>
      </c>
      <c r="I821" s="668">
        <f>SUM(E821:H821)</f>
        <v>29918.43</v>
      </c>
      <c r="J821" s="669">
        <f>I821*C821</f>
        <v>478694.88</v>
      </c>
      <c r="K821" s="670"/>
    </row>
    <row r="822" spans="1:11" ht="14.25" x14ac:dyDescent="0.2">
      <c r="A822" s="319"/>
      <c r="B822" s="356"/>
      <c r="C822" s="812"/>
      <c r="D822" s="694"/>
      <c r="E822" s="691"/>
      <c r="F822" s="691"/>
      <c r="G822" s="691"/>
      <c r="H822" s="667"/>
      <c r="I822" s="692"/>
      <c r="J822" s="693"/>
    </row>
    <row r="823" spans="1:11" ht="42" customHeight="1" x14ac:dyDescent="0.2">
      <c r="A823" s="28"/>
      <c r="B823" s="351" t="s">
        <v>3919</v>
      </c>
      <c r="C823" s="812"/>
      <c r="D823" s="694"/>
      <c r="E823" s="691"/>
      <c r="F823" s="691"/>
      <c r="G823" s="691"/>
      <c r="H823" s="667"/>
      <c r="I823" s="692"/>
      <c r="J823" s="693"/>
    </row>
    <row r="824" spans="1:11" ht="9.75" customHeight="1" x14ac:dyDescent="0.2">
      <c r="A824" s="28"/>
      <c r="B824" s="38"/>
      <c r="C824" s="812"/>
      <c r="D824" s="694"/>
      <c r="E824" s="691"/>
      <c r="F824" s="691"/>
      <c r="G824" s="691"/>
      <c r="H824" s="667"/>
      <c r="I824" s="692"/>
      <c r="J824" s="693"/>
    </row>
    <row r="825" spans="1:11" ht="28.5" customHeight="1" x14ac:dyDescent="0.2">
      <c r="A825" s="319" t="s">
        <v>77</v>
      </c>
      <c r="B825" s="357" t="s">
        <v>3920</v>
      </c>
      <c r="C825" s="822">
        <v>17</v>
      </c>
      <c r="D825" s="711" t="s">
        <v>199</v>
      </c>
      <c r="E825" s="667">
        <v>16941.2131601</v>
      </c>
      <c r="F825" s="667">
        <v>3.9374649999999995</v>
      </c>
      <c r="G825" s="667">
        <v>3157.4981831</v>
      </c>
      <c r="H825" s="667">
        <v>0</v>
      </c>
      <c r="I825" s="668">
        <f>SUM(E825:H825)</f>
        <v>20102.650000000001</v>
      </c>
      <c r="J825" s="669">
        <f>I825*C825</f>
        <v>341745.05</v>
      </c>
      <c r="K825" s="670"/>
    </row>
    <row r="826" spans="1:11" ht="14.25" x14ac:dyDescent="0.2">
      <c r="A826" s="319"/>
      <c r="B826" s="38"/>
      <c r="C826" s="812"/>
      <c r="D826" s="694"/>
      <c r="E826" s="691"/>
      <c r="F826" s="691"/>
      <c r="G826" s="691"/>
      <c r="H826" s="667"/>
      <c r="I826" s="692"/>
      <c r="J826" s="693"/>
    </row>
    <row r="827" spans="1:11" ht="14.25" x14ac:dyDescent="0.2">
      <c r="A827" s="319"/>
      <c r="B827" s="38"/>
      <c r="C827" s="812"/>
      <c r="D827" s="694"/>
      <c r="E827" s="691"/>
      <c r="F827" s="691"/>
      <c r="G827" s="691"/>
      <c r="H827" s="667"/>
      <c r="I827" s="692"/>
      <c r="J827" s="693"/>
    </row>
    <row r="828" spans="1:11" ht="14.25" x14ac:dyDescent="0.2">
      <c r="A828" s="319"/>
      <c r="B828" s="38"/>
      <c r="C828" s="812"/>
      <c r="D828" s="694"/>
      <c r="E828" s="691"/>
      <c r="F828" s="691"/>
      <c r="G828" s="691"/>
      <c r="H828" s="667"/>
      <c r="I828" s="692"/>
      <c r="J828" s="693"/>
    </row>
    <row r="829" spans="1:11" ht="14.25" x14ac:dyDescent="0.2">
      <c r="A829" s="319"/>
      <c r="B829" s="38"/>
      <c r="C829" s="812"/>
      <c r="D829" s="694"/>
      <c r="E829" s="691"/>
      <c r="F829" s="691"/>
      <c r="G829" s="691"/>
      <c r="H829" s="667"/>
      <c r="I829" s="692"/>
      <c r="J829" s="693"/>
    </row>
    <row r="830" spans="1:11" ht="14.25" x14ac:dyDescent="0.2">
      <c r="A830" s="319"/>
      <c r="B830" s="38"/>
      <c r="C830" s="812"/>
      <c r="D830" s="694"/>
      <c r="E830" s="691"/>
      <c r="F830" s="691"/>
      <c r="G830" s="691"/>
      <c r="H830" s="667"/>
      <c r="I830" s="692"/>
      <c r="J830" s="693"/>
    </row>
    <row r="831" spans="1:11" ht="14.25" x14ac:dyDescent="0.2">
      <c r="A831" s="319"/>
      <c r="B831" s="38"/>
      <c r="C831" s="812"/>
      <c r="D831" s="694"/>
      <c r="E831" s="691"/>
      <c r="F831" s="691"/>
      <c r="G831" s="691"/>
      <c r="H831" s="667"/>
      <c r="I831" s="692"/>
      <c r="J831" s="693"/>
    </row>
    <row r="832" spans="1:11" ht="14.25" x14ac:dyDescent="0.2">
      <c r="A832" s="319"/>
      <c r="B832" s="38"/>
      <c r="C832" s="812"/>
      <c r="D832" s="694"/>
      <c r="E832" s="691"/>
      <c r="F832" s="691"/>
      <c r="G832" s="691"/>
      <c r="H832" s="667"/>
      <c r="I832" s="692"/>
      <c r="J832" s="693"/>
    </row>
    <row r="833" spans="1:11" ht="14.25" x14ac:dyDescent="0.2">
      <c r="A833" s="319"/>
      <c r="B833" s="38"/>
      <c r="C833" s="812"/>
      <c r="D833" s="694"/>
      <c r="E833" s="691"/>
      <c r="F833" s="691"/>
      <c r="G833" s="691"/>
      <c r="H833" s="667"/>
      <c r="I833" s="692"/>
      <c r="J833" s="693"/>
    </row>
    <row r="834" spans="1:11" ht="14.25" x14ac:dyDescent="0.2">
      <c r="A834" s="319"/>
      <c r="B834" s="38"/>
      <c r="C834" s="812"/>
      <c r="D834" s="694"/>
      <c r="E834" s="691"/>
      <c r="F834" s="691"/>
      <c r="G834" s="691"/>
      <c r="H834" s="667"/>
      <c r="I834" s="692"/>
      <c r="J834" s="693"/>
    </row>
    <row r="835" spans="1:11" ht="14.25" x14ac:dyDescent="0.2">
      <c r="A835" s="319"/>
      <c r="B835" s="38"/>
      <c r="C835" s="812"/>
      <c r="D835" s="694"/>
      <c r="E835" s="691"/>
      <c r="F835" s="691"/>
      <c r="G835" s="691"/>
      <c r="H835" s="667"/>
      <c r="I835" s="692"/>
      <c r="J835" s="693"/>
    </row>
    <row r="836" spans="1:11" ht="14.25" x14ac:dyDescent="0.2">
      <c r="A836" s="319"/>
      <c r="B836" s="38"/>
      <c r="C836" s="812"/>
      <c r="D836" s="694"/>
      <c r="E836" s="691"/>
      <c r="F836" s="691"/>
      <c r="G836" s="691"/>
      <c r="H836" s="667"/>
      <c r="I836" s="692"/>
      <c r="J836" s="693"/>
    </row>
    <row r="837" spans="1:11" ht="14.25" x14ac:dyDescent="0.2">
      <c r="A837" s="319"/>
      <c r="B837" s="38"/>
      <c r="C837" s="812"/>
      <c r="D837" s="694"/>
      <c r="E837" s="691"/>
      <c r="F837" s="691"/>
      <c r="G837" s="691"/>
      <c r="H837" s="667"/>
      <c r="I837" s="692"/>
      <c r="J837" s="693"/>
    </row>
    <row r="838" spans="1:11" ht="14.25" x14ac:dyDescent="0.2">
      <c r="A838" s="319"/>
      <c r="B838" s="38"/>
      <c r="C838" s="812"/>
      <c r="D838" s="694"/>
      <c r="E838" s="691"/>
      <c r="F838" s="691"/>
      <c r="G838" s="691"/>
      <c r="H838" s="667"/>
      <c r="I838" s="692"/>
      <c r="J838" s="693"/>
    </row>
    <row r="839" spans="1:11" ht="9.75" customHeight="1" x14ac:dyDescent="0.2">
      <c r="A839" s="319"/>
      <c r="B839" s="38"/>
      <c r="C839" s="812"/>
      <c r="D839" s="694"/>
      <c r="E839" s="691"/>
      <c r="F839" s="691"/>
      <c r="G839" s="691"/>
      <c r="H839" s="667"/>
      <c r="I839" s="692"/>
      <c r="J839" s="693"/>
    </row>
    <row r="840" spans="1:11" ht="14.25" x14ac:dyDescent="0.2">
      <c r="A840" s="319"/>
      <c r="B840" s="38"/>
      <c r="C840" s="812"/>
      <c r="D840" s="694"/>
      <c r="E840" s="691"/>
      <c r="F840" s="691"/>
      <c r="G840" s="691"/>
      <c r="H840" s="667"/>
      <c r="I840" s="692"/>
      <c r="J840" s="693"/>
    </row>
    <row r="841" spans="1:11" ht="14.25" x14ac:dyDescent="0.2">
      <c r="A841" s="319"/>
      <c r="B841" s="38"/>
      <c r="C841" s="812"/>
      <c r="D841" s="694"/>
      <c r="E841" s="691"/>
      <c r="F841" s="691"/>
      <c r="G841" s="691"/>
      <c r="H841" s="667"/>
      <c r="I841" s="692"/>
      <c r="J841" s="693"/>
    </row>
    <row r="842" spans="1:11" ht="14.25" x14ac:dyDescent="0.2">
      <c r="A842" s="28"/>
      <c r="B842" s="38"/>
      <c r="C842" s="812"/>
      <c r="D842" s="694"/>
      <c r="E842" s="691"/>
      <c r="F842" s="691"/>
      <c r="G842" s="691"/>
      <c r="H842" s="667"/>
      <c r="I842" s="692"/>
      <c r="J842" s="693"/>
    </row>
    <row r="843" spans="1:11" ht="14.25" x14ac:dyDescent="0.2">
      <c r="A843" s="28"/>
      <c r="B843" s="38"/>
      <c r="C843" s="812"/>
      <c r="D843" s="694"/>
      <c r="E843" s="691"/>
      <c r="F843" s="691"/>
      <c r="G843" s="691"/>
      <c r="H843" s="667"/>
      <c r="I843" s="692"/>
      <c r="J843" s="693"/>
    </row>
    <row r="844" spans="1:11" ht="27.75" customHeight="1" x14ac:dyDescent="0.2">
      <c r="A844" s="28"/>
      <c r="B844" s="38"/>
      <c r="C844" s="812"/>
      <c r="D844" s="694"/>
      <c r="E844" s="691"/>
      <c r="F844" s="691"/>
      <c r="G844" s="691"/>
      <c r="H844" s="667"/>
      <c r="I844" s="692"/>
      <c r="J844" s="693"/>
    </row>
    <row r="845" spans="1:11" ht="15.75" thickBot="1" x14ac:dyDescent="0.3">
      <c r="A845" s="40"/>
      <c r="B845" s="350" t="s">
        <v>111</v>
      </c>
      <c r="C845" s="817"/>
      <c r="D845" s="695"/>
      <c r="E845" s="698"/>
      <c r="F845" s="698"/>
      <c r="G845" s="698"/>
      <c r="H845" s="749"/>
      <c r="I845" s="699"/>
      <c r="J845" s="699">
        <f>SUM(J820:J844)</f>
        <v>820439.93</v>
      </c>
      <c r="K845" s="746">
        <v>25</v>
      </c>
    </row>
    <row r="846" spans="1:11" ht="15" thickTop="1" x14ac:dyDescent="0.2">
      <c r="A846" s="37"/>
      <c r="B846" s="345"/>
      <c r="C846" s="812"/>
      <c r="D846" s="694"/>
      <c r="E846" s="691"/>
      <c r="F846" s="691"/>
      <c r="G846" s="691"/>
      <c r="H846" s="667"/>
      <c r="I846" s="692"/>
      <c r="J846" s="693"/>
    </row>
    <row r="847" spans="1:11" ht="14.25" x14ac:dyDescent="0.2">
      <c r="A847" s="28"/>
      <c r="B847" s="62" t="s">
        <v>152</v>
      </c>
      <c r="C847" s="812"/>
      <c r="D847" s="694"/>
      <c r="E847" s="691"/>
      <c r="F847" s="691"/>
      <c r="G847" s="691"/>
      <c r="H847" s="667"/>
      <c r="I847" s="692"/>
      <c r="J847" s="693"/>
    </row>
    <row r="848" spans="1:11" ht="14.25" x14ac:dyDescent="0.2">
      <c r="A848" s="28"/>
      <c r="B848" s="62"/>
      <c r="C848" s="812"/>
      <c r="D848" s="694"/>
      <c r="E848" s="691"/>
      <c r="F848" s="691"/>
      <c r="G848" s="691"/>
      <c r="H848" s="667"/>
      <c r="I848" s="692"/>
      <c r="J848" s="693"/>
    </row>
    <row r="849" spans="1:10" ht="99.75" x14ac:dyDescent="0.2">
      <c r="A849" s="28"/>
      <c r="B849" s="2" t="s">
        <v>153</v>
      </c>
      <c r="C849" s="812"/>
      <c r="D849" s="694"/>
      <c r="E849" s="691"/>
      <c r="F849" s="691"/>
      <c r="G849" s="691"/>
      <c r="H849" s="667"/>
      <c r="I849" s="692"/>
      <c r="J849" s="693"/>
    </row>
    <row r="850" spans="1:10" ht="14.25" x14ac:dyDescent="0.2">
      <c r="A850" s="28"/>
      <c r="B850" s="49"/>
      <c r="C850" s="812"/>
      <c r="D850" s="694"/>
      <c r="E850" s="691"/>
      <c r="F850" s="691"/>
      <c r="G850" s="691"/>
      <c r="H850" s="667"/>
      <c r="I850" s="692"/>
      <c r="J850" s="693"/>
    </row>
    <row r="851" spans="1:10" ht="14.25" x14ac:dyDescent="0.2">
      <c r="A851" s="28" t="s">
        <v>77</v>
      </c>
      <c r="B851" s="49" t="s">
        <v>154</v>
      </c>
      <c r="C851" s="812"/>
      <c r="D851" s="694"/>
      <c r="E851" s="691"/>
      <c r="F851" s="691"/>
      <c r="G851" s="691"/>
      <c r="H851" s="667"/>
      <c r="I851" s="692"/>
      <c r="J851" s="693"/>
    </row>
    <row r="852" spans="1:10" ht="14.25" x14ac:dyDescent="0.2">
      <c r="A852" s="28"/>
      <c r="B852" s="346"/>
      <c r="C852" s="812"/>
      <c r="D852" s="694"/>
      <c r="E852" s="691"/>
      <c r="F852" s="691"/>
      <c r="G852" s="691"/>
      <c r="H852" s="667"/>
      <c r="I852" s="692"/>
      <c r="J852" s="693"/>
    </row>
    <row r="853" spans="1:10" ht="14.25" x14ac:dyDescent="0.2">
      <c r="A853" s="28" t="s">
        <v>78</v>
      </c>
      <c r="B853" s="49" t="s">
        <v>154</v>
      </c>
      <c r="C853" s="812"/>
      <c r="D853" s="694"/>
      <c r="E853" s="691"/>
      <c r="F853" s="691"/>
      <c r="G853" s="691"/>
      <c r="H853" s="667"/>
      <c r="I853" s="692"/>
      <c r="J853" s="693"/>
    </row>
    <row r="854" spans="1:10" ht="14.25" x14ac:dyDescent="0.2">
      <c r="A854" s="28"/>
      <c r="B854" s="346"/>
      <c r="C854" s="812"/>
      <c r="D854" s="694"/>
      <c r="E854" s="691"/>
      <c r="F854" s="691"/>
      <c r="G854" s="691"/>
      <c r="H854" s="667"/>
      <c r="I854" s="692"/>
      <c r="J854" s="693"/>
    </row>
    <row r="855" spans="1:10" ht="14.25" x14ac:dyDescent="0.2">
      <c r="A855" s="28" t="s">
        <v>79</v>
      </c>
      <c r="B855" s="49" t="s">
        <v>154</v>
      </c>
      <c r="C855" s="812"/>
      <c r="D855" s="694"/>
      <c r="E855" s="691"/>
      <c r="F855" s="691"/>
      <c r="G855" s="691"/>
      <c r="H855" s="667"/>
      <c r="I855" s="692"/>
      <c r="J855" s="693"/>
    </row>
    <row r="856" spans="1:10" ht="14.25" x14ac:dyDescent="0.2">
      <c r="A856" s="28"/>
      <c r="B856" s="49"/>
      <c r="C856" s="812"/>
      <c r="D856" s="694"/>
      <c r="E856" s="691"/>
      <c r="F856" s="691"/>
      <c r="G856" s="691"/>
      <c r="H856" s="667"/>
      <c r="I856" s="692"/>
      <c r="J856" s="693"/>
    </row>
    <row r="857" spans="1:10" ht="14.25" x14ac:dyDescent="0.2">
      <c r="A857" s="28" t="s">
        <v>80</v>
      </c>
      <c r="B857" s="49" t="s">
        <v>154</v>
      </c>
      <c r="C857" s="812"/>
      <c r="D857" s="694"/>
      <c r="E857" s="691"/>
      <c r="F857" s="691"/>
      <c r="G857" s="691"/>
      <c r="H857" s="667"/>
      <c r="I857" s="692"/>
      <c r="J857" s="693"/>
    </row>
    <row r="858" spans="1:10" ht="14.25" x14ac:dyDescent="0.2">
      <c r="A858" s="28"/>
      <c r="B858" s="346"/>
      <c r="C858" s="812"/>
      <c r="D858" s="694"/>
      <c r="E858" s="691"/>
      <c r="F858" s="691"/>
      <c r="G858" s="691"/>
      <c r="H858" s="667"/>
      <c r="I858" s="692"/>
      <c r="J858" s="693"/>
    </row>
    <row r="859" spans="1:10" ht="14.25" x14ac:dyDescent="0.2">
      <c r="A859" s="28" t="s">
        <v>81</v>
      </c>
      <c r="B859" s="49" t="s">
        <v>154</v>
      </c>
      <c r="C859" s="812"/>
      <c r="D859" s="694"/>
      <c r="E859" s="691"/>
      <c r="F859" s="691"/>
      <c r="G859" s="691"/>
      <c r="H859" s="667"/>
      <c r="I859" s="692"/>
      <c r="J859" s="693"/>
    </row>
    <row r="860" spans="1:10" ht="14.25" x14ac:dyDescent="0.2">
      <c r="A860" s="28"/>
      <c r="B860" s="346"/>
      <c r="C860" s="812"/>
      <c r="D860" s="694"/>
      <c r="E860" s="691"/>
      <c r="F860" s="691"/>
      <c r="G860" s="691"/>
      <c r="H860" s="667"/>
      <c r="I860" s="692"/>
      <c r="J860" s="693"/>
    </row>
    <row r="861" spans="1:10" ht="14.25" x14ac:dyDescent="0.2">
      <c r="A861" s="28" t="s">
        <v>92</v>
      </c>
      <c r="B861" s="49" t="s">
        <v>154</v>
      </c>
      <c r="C861" s="812"/>
      <c r="D861" s="694"/>
      <c r="E861" s="691"/>
      <c r="F861" s="691"/>
      <c r="G861" s="691"/>
      <c r="H861" s="667"/>
      <c r="I861" s="692"/>
      <c r="J861" s="693"/>
    </row>
    <row r="862" spans="1:10" ht="14.25" x14ac:dyDescent="0.2">
      <c r="A862" s="28"/>
      <c r="B862" s="49"/>
      <c r="C862" s="812"/>
      <c r="D862" s="694"/>
      <c r="E862" s="691"/>
      <c r="F862" s="691"/>
      <c r="G862" s="691"/>
      <c r="H862" s="667"/>
      <c r="I862" s="692"/>
      <c r="J862" s="693"/>
    </row>
    <row r="863" spans="1:10" ht="14.25" x14ac:dyDescent="0.2">
      <c r="A863" s="28" t="s">
        <v>94</v>
      </c>
      <c r="B863" s="49" t="s">
        <v>154</v>
      </c>
      <c r="C863" s="812"/>
      <c r="D863" s="694"/>
      <c r="E863" s="691"/>
      <c r="F863" s="691"/>
      <c r="G863" s="691"/>
      <c r="H863" s="667"/>
      <c r="I863" s="692"/>
      <c r="J863" s="693"/>
    </row>
    <row r="864" spans="1:10" ht="14.25" x14ac:dyDescent="0.2">
      <c r="A864" s="28"/>
      <c r="B864" s="346"/>
      <c r="C864" s="812"/>
      <c r="D864" s="694"/>
      <c r="E864" s="691"/>
      <c r="F864" s="691"/>
      <c r="G864" s="691"/>
      <c r="H864" s="667"/>
      <c r="I864" s="692"/>
      <c r="J864" s="693"/>
    </row>
    <row r="865" spans="1:11" ht="14.25" x14ac:dyDescent="0.2">
      <c r="A865" s="28" t="s">
        <v>96</v>
      </c>
      <c r="B865" s="49" t="s">
        <v>154</v>
      </c>
      <c r="C865" s="812"/>
      <c r="D865" s="694"/>
      <c r="E865" s="691"/>
      <c r="F865" s="691"/>
      <c r="G865" s="691"/>
      <c r="H865" s="667"/>
      <c r="I865" s="692"/>
      <c r="J865" s="693"/>
    </row>
    <row r="866" spans="1:11" ht="14.25" x14ac:dyDescent="0.2">
      <c r="A866" s="28"/>
      <c r="B866" s="346"/>
      <c r="C866" s="812"/>
      <c r="D866" s="694"/>
      <c r="E866" s="691"/>
      <c r="F866" s="691"/>
      <c r="G866" s="691"/>
      <c r="H866" s="667"/>
      <c r="I866" s="692"/>
      <c r="J866" s="693"/>
    </row>
    <row r="867" spans="1:11" ht="14.25" x14ac:dyDescent="0.2">
      <c r="A867" s="28" t="s">
        <v>99</v>
      </c>
      <c r="B867" s="49" t="s">
        <v>154</v>
      </c>
      <c r="C867" s="812"/>
      <c r="D867" s="694"/>
      <c r="E867" s="691"/>
      <c r="F867" s="691"/>
      <c r="G867" s="691"/>
      <c r="H867" s="667"/>
      <c r="I867" s="692"/>
      <c r="J867" s="693"/>
    </row>
    <row r="868" spans="1:11" ht="14.25" x14ac:dyDescent="0.2">
      <c r="A868" s="28"/>
      <c r="B868" s="49"/>
      <c r="C868" s="812"/>
      <c r="D868" s="694"/>
      <c r="E868" s="691"/>
      <c r="F868" s="691"/>
      <c r="G868" s="691"/>
      <c r="H868" s="667"/>
      <c r="I868" s="692"/>
      <c r="J868" s="693"/>
    </row>
    <row r="869" spans="1:11" ht="14.25" x14ac:dyDescent="0.2">
      <c r="A869" s="28" t="s">
        <v>101</v>
      </c>
      <c r="B869" s="49" t="s">
        <v>154</v>
      </c>
      <c r="C869" s="812"/>
      <c r="D869" s="694"/>
      <c r="E869" s="691"/>
      <c r="F869" s="691"/>
      <c r="G869" s="691"/>
      <c r="H869" s="667"/>
      <c r="I869" s="692"/>
      <c r="J869" s="693"/>
    </row>
    <row r="870" spans="1:11" ht="14.25" x14ac:dyDescent="0.2">
      <c r="A870" s="28"/>
      <c r="B870" s="49"/>
      <c r="C870" s="812"/>
      <c r="D870" s="694"/>
      <c r="E870" s="691"/>
      <c r="F870" s="691"/>
      <c r="G870" s="691"/>
      <c r="H870" s="667"/>
      <c r="I870" s="692"/>
      <c r="J870" s="693"/>
    </row>
    <row r="871" spans="1:11" ht="14.25" x14ac:dyDescent="0.2">
      <c r="A871" s="28" t="s">
        <v>103</v>
      </c>
      <c r="B871" s="49" t="s">
        <v>154</v>
      </c>
      <c r="C871" s="812"/>
      <c r="D871" s="694"/>
      <c r="E871" s="691"/>
      <c r="F871" s="691"/>
      <c r="G871" s="691"/>
      <c r="H871" s="667"/>
      <c r="I871" s="692"/>
      <c r="J871" s="693"/>
    </row>
    <row r="872" spans="1:11" ht="14.25" x14ac:dyDescent="0.2">
      <c r="A872" s="28"/>
      <c r="B872" s="49"/>
      <c r="C872" s="812"/>
      <c r="D872" s="694"/>
      <c r="E872" s="691"/>
      <c r="F872" s="691"/>
      <c r="G872" s="691"/>
      <c r="H872" s="667"/>
      <c r="I872" s="692"/>
      <c r="J872" s="693"/>
    </row>
    <row r="873" spans="1:11" ht="14.25" x14ac:dyDescent="0.2">
      <c r="A873" s="28"/>
      <c r="B873" s="49"/>
      <c r="C873" s="812"/>
      <c r="D873" s="694"/>
      <c r="E873" s="691"/>
      <c r="F873" s="691"/>
      <c r="G873" s="691"/>
      <c r="H873" s="667"/>
      <c r="I873" s="692"/>
      <c r="J873" s="693"/>
    </row>
    <row r="874" spans="1:11" ht="14.25" x14ac:dyDescent="0.2">
      <c r="A874" s="28"/>
      <c r="B874" s="49"/>
      <c r="C874" s="812"/>
      <c r="D874" s="694"/>
      <c r="E874" s="691"/>
      <c r="F874" s="691"/>
      <c r="G874" s="691"/>
      <c r="H874" s="667"/>
      <c r="I874" s="692"/>
      <c r="J874" s="693"/>
    </row>
    <row r="875" spans="1:11" ht="14.25" x14ac:dyDescent="0.2">
      <c r="A875" s="28"/>
      <c r="B875" s="49"/>
      <c r="C875" s="812"/>
      <c r="D875" s="694"/>
      <c r="E875" s="691"/>
      <c r="F875" s="691"/>
      <c r="G875" s="691"/>
      <c r="H875" s="667"/>
      <c r="I875" s="692"/>
      <c r="J875" s="693"/>
    </row>
    <row r="876" spans="1:11" ht="14.25" x14ac:dyDescent="0.2">
      <c r="A876" s="28"/>
      <c r="B876" s="49"/>
      <c r="C876" s="812"/>
      <c r="D876" s="694"/>
      <c r="E876" s="691"/>
      <c r="F876" s="691"/>
      <c r="G876" s="691"/>
      <c r="H876" s="667"/>
      <c r="I876" s="692"/>
      <c r="J876" s="693"/>
    </row>
    <row r="877" spans="1:11" ht="16.5" customHeight="1" x14ac:dyDescent="0.2">
      <c r="A877" s="37"/>
      <c r="B877" s="347"/>
      <c r="C877" s="812"/>
      <c r="D877" s="694"/>
      <c r="E877" s="691"/>
      <c r="F877" s="691"/>
      <c r="G877" s="691"/>
      <c r="H877" s="667"/>
      <c r="I877" s="692"/>
      <c r="J877" s="693"/>
    </row>
    <row r="878" spans="1:11" ht="15.75" thickBot="1" x14ac:dyDescent="0.3">
      <c r="A878" s="324"/>
      <c r="B878" s="80" t="s">
        <v>111</v>
      </c>
      <c r="C878" s="824"/>
      <c r="D878" s="732"/>
      <c r="E878" s="733"/>
      <c r="F878" s="733"/>
      <c r="G878" s="733"/>
      <c r="H878" s="733"/>
      <c r="I878" s="699"/>
      <c r="J878" s="699">
        <f>SUM(J850:J877)</f>
        <v>0</v>
      </c>
      <c r="K878" s="746">
        <v>26</v>
      </c>
    </row>
    <row r="879" spans="1:11" ht="15" thickTop="1" x14ac:dyDescent="0.2">
      <c r="A879" s="37"/>
      <c r="B879" s="347"/>
      <c r="C879" s="812"/>
      <c r="D879" s="694"/>
      <c r="E879" s="691"/>
      <c r="F879" s="691"/>
      <c r="G879" s="691"/>
      <c r="H879" s="667"/>
      <c r="I879" s="692"/>
      <c r="J879" s="693"/>
    </row>
    <row r="880" spans="1:11" ht="15" x14ac:dyDescent="0.2">
      <c r="A880" s="28"/>
      <c r="B880" s="348" t="s">
        <v>155</v>
      </c>
      <c r="C880" s="812"/>
      <c r="D880" s="694"/>
      <c r="E880" s="691"/>
      <c r="F880" s="691"/>
      <c r="G880" s="691"/>
      <c r="H880" s="667"/>
      <c r="I880" s="692"/>
      <c r="J880" s="693"/>
    </row>
    <row r="881" spans="1:11" ht="14.25" x14ac:dyDescent="0.2">
      <c r="A881" s="28"/>
      <c r="B881" s="49"/>
      <c r="C881" s="812"/>
      <c r="D881" s="694"/>
      <c r="E881" s="691"/>
      <c r="F881" s="691"/>
      <c r="G881" s="691"/>
      <c r="H881" s="667"/>
      <c r="I881" s="692"/>
      <c r="J881" s="693"/>
    </row>
    <row r="882" spans="1:11" ht="14.25" x14ac:dyDescent="0.2">
      <c r="A882" s="28"/>
      <c r="B882" s="49" t="s">
        <v>3166</v>
      </c>
      <c r="C882" s="812"/>
      <c r="D882" s="694"/>
      <c r="E882" s="691"/>
      <c r="F882" s="691"/>
      <c r="G882" s="691"/>
      <c r="H882" s="667"/>
      <c r="I882" s="692"/>
      <c r="J882" s="693">
        <f>_xlfn.XLOOKUP(K882,$K$44:$K$878,$J$44:$J$878)</f>
        <v>441719.63</v>
      </c>
      <c r="K882">
        <v>1</v>
      </c>
    </row>
    <row r="883" spans="1:11" ht="14.25" x14ac:dyDescent="0.2">
      <c r="A883" s="28"/>
      <c r="B883" s="49"/>
      <c r="C883" s="812"/>
      <c r="D883" s="694"/>
      <c r="E883" s="691"/>
      <c r="F883" s="691"/>
      <c r="G883" s="691"/>
      <c r="H883" s="667"/>
      <c r="I883" s="692"/>
      <c r="J883" s="693"/>
      <c r="K883"/>
    </row>
    <row r="884" spans="1:11" ht="14.25" x14ac:dyDescent="0.2">
      <c r="A884" s="28"/>
      <c r="B884" s="49" t="s">
        <v>3167</v>
      </c>
      <c r="C884" s="812"/>
      <c r="D884" s="694"/>
      <c r="E884" s="691"/>
      <c r="F884" s="691"/>
      <c r="G884" s="691"/>
      <c r="H884" s="667"/>
      <c r="I884" s="692"/>
      <c r="J884" s="693">
        <f>_xlfn.XLOOKUP(K884,$K$44:$K$878,$J$44:$J$878)</f>
        <v>807721.92</v>
      </c>
      <c r="K884">
        <v>2</v>
      </c>
    </row>
    <row r="885" spans="1:11" ht="14.25" x14ac:dyDescent="0.2">
      <c r="A885" s="28"/>
      <c r="B885" s="49"/>
      <c r="C885" s="812"/>
      <c r="D885" s="694"/>
      <c r="E885" s="691"/>
      <c r="F885" s="691"/>
      <c r="G885" s="691"/>
      <c r="H885" s="667"/>
      <c r="I885" s="692"/>
      <c r="J885" s="693"/>
      <c r="K885"/>
    </row>
    <row r="886" spans="1:11" ht="14.25" x14ac:dyDescent="0.2">
      <c r="A886" s="28"/>
      <c r="B886" s="49" t="s">
        <v>3168</v>
      </c>
      <c r="C886" s="812"/>
      <c r="D886" s="694"/>
      <c r="E886" s="691"/>
      <c r="F886" s="691"/>
      <c r="G886" s="691"/>
      <c r="H886" s="667"/>
      <c r="I886" s="692"/>
      <c r="J886" s="693">
        <f>_xlfn.XLOOKUP(K886,$K$44:$K$878,$J$44:$J$878)</f>
        <v>261956.64</v>
      </c>
      <c r="K886">
        <v>3</v>
      </c>
    </row>
    <row r="887" spans="1:11" ht="14.25" x14ac:dyDescent="0.2">
      <c r="A887" s="28"/>
      <c r="B887" s="49"/>
      <c r="C887" s="812"/>
      <c r="D887" s="694"/>
      <c r="E887" s="691"/>
      <c r="F887" s="691"/>
      <c r="G887" s="691"/>
      <c r="H887" s="667"/>
      <c r="I887" s="692"/>
      <c r="J887" s="693"/>
      <c r="K887"/>
    </row>
    <row r="888" spans="1:11" ht="14.25" x14ac:dyDescent="0.2">
      <c r="A888" s="28"/>
      <c r="B888" s="49" t="s">
        <v>3169</v>
      </c>
      <c r="C888" s="812"/>
      <c r="D888" s="694"/>
      <c r="E888" s="691"/>
      <c r="F888" s="691"/>
      <c r="G888" s="691"/>
      <c r="H888" s="667"/>
      <c r="I888" s="692"/>
      <c r="J888" s="693">
        <f>_xlfn.XLOOKUP(K888,$K$44:$K$878,$J$44:$J$878)</f>
        <v>226276.32</v>
      </c>
      <c r="K888">
        <v>4</v>
      </c>
    </row>
    <row r="889" spans="1:11" ht="14.25" x14ac:dyDescent="0.2">
      <c r="A889" s="28"/>
      <c r="B889" s="49"/>
      <c r="C889" s="812"/>
      <c r="D889" s="694"/>
      <c r="E889" s="691"/>
      <c r="F889" s="691"/>
      <c r="G889" s="691"/>
      <c r="H889" s="667"/>
      <c r="I889" s="692"/>
      <c r="J889" s="693"/>
      <c r="K889"/>
    </row>
    <row r="890" spans="1:11" ht="14.25" x14ac:dyDescent="0.2">
      <c r="A890" s="28"/>
      <c r="B890" s="49" t="s">
        <v>3170</v>
      </c>
      <c r="C890" s="812"/>
      <c r="D890" s="694"/>
      <c r="E890" s="691"/>
      <c r="F890" s="691"/>
      <c r="G890" s="691"/>
      <c r="H890" s="667"/>
      <c r="I890" s="692"/>
      <c r="J890" s="693">
        <f>_xlfn.XLOOKUP(K890,$K$44:$K$878,$J$44:$J$878)</f>
        <v>278549.49</v>
      </c>
      <c r="K890">
        <v>5</v>
      </c>
    </row>
    <row r="891" spans="1:11" ht="14.25" x14ac:dyDescent="0.2">
      <c r="A891" s="28"/>
      <c r="B891" s="49"/>
      <c r="C891" s="812"/>
      <c r="D891" s="694"/>
      <c r="E891" s="691"/>
      <c r="F891" s="691"/>
      <c r="G891" s="691"/>
      <c r="H891" s="667"/>
      <c r="I891" s="692"/>
      <c r="J891" s="693"/>
      <c r="K891"/>
    </row>
    <row r="892" spans="1:11" ht="14.25" x14ac:dyDescent="0.2">
      <c r="A892" s="28"/>
      <c r="B892" s="49" t="s">
        <v>3171</v>
      </c>
      <c r="C892" s="812"/>
      <c r="D892" s="694"/>
      <c r="E892" s="691"/>
      <c r="F892" s="691"/>
      <c r="G892" s="691"/>
      <c r="H892" s="667"/>
      <c r="I892" s="692"/>
      <c r="J892" s="693">
        <f>_xlfn.XLOOKUP(K892,$K$44:$K$878,$J$44:$J$878)</f>
        <v>359934.43</v>
      </c>
      <c r="K892">
        <v>6</v>
      </c>
    </row>
    <row r="893" spans="1:11" ht="14.25" x14ac:dyDescent="0.2">
      <c r="A893" s="28"/>
      <c r="B893" s="49"/>
      <c r="C893" s="812"/>
      <c r="D893" s="694"/>
      <c r="E893" s="691"/>
      <c r="F893" s="691"/>
      <c r="G893" s="691"/>
      <c r="H893" s="667"/>
      <c r="I893" s="692"/>
      <c r="J893" s="693"/>
      <c r="K893"/>
    </row>
    <row r="894" spans="1:11" ht="14.25" x14ac:dyDescent="0.2">
      <c r="A894" s="28"/>
      <c r="B894" s="49" t="s">
        <v>3172</v>
      </c>
      <c r="C894" s="812"/>
      <c r="D894" s="694"/>
      <c r="E894" s="691"/>
      <c r="F894" s="691"/>
      <c r="G894" s="691"/>
      <c r="H894" s="667"/>
      <c r="I894" s="692"/>
      <c r="J894" s="693">
        <f>_xlfn.XLOOKUP(K894,$K$44:$K$878,$J$44:$J$878)</f>
        <v>6333219.71</v>
      </c>
      <c r="K894">
        <v>7</v>
      </c>
    </row>
    <row r="895" spans="1:11" ht="14.25" x14ac:dyDescent="0.2">
      <c r="A895" s="28"/>
      <c r="B895" s="49"/>
      <c r="C895" s="812"/>
      <c r="D895" s="694"/>
      <c r="E895" s="691"/>
      <c r="F895" s="691"/>
      <c r="G895" s="691"/>
      <c r="H895" s="667"/>
      <c r="I895" s="692"/>
      <c r="J895" s="693"/>
      <c r="K895"/>
    </row>
    <row r="896" spans="1:11" ht="14.25" x14ac:dyDescent="0.2">
      <c r="A896" s="28"/>
      <c r="B896" s="49" t="s">
        <v>3173</v>
      </c>
      <c r="C896" s="812"/>
      <c r="D896" s="694"/>
      <c r="E896" s="691"/>
      <c r="F896" s="691"/>
      <c r="G896" s="691"/>
      <c r="H896" s="667"/>
      <c r="I896" s="692"/>
      <c r="J896" s="693">
        <f>_xlfn.XLOOKUP(K896,$K$44:$K$878,$J$44:$J$878)</f>
        <v>50611.11</v>
      </c>
      <c r="K896">
        <v>8</v>
      </c>
    </row>
    <row r="897" spans="1:11" ht="14.25" x14ac:dyDescent="0.2">
      <c r="A897" s="28"/>
      <c r="B897" s="49"/>
      <c r="C897" s="812"/>
      <c r="D897" s="694"/>
      <c r="E897" s="691"/>
      <c r="F897" s="691"/>
      <c r="G897" s="691"/>
      <c r="H897" s="667"/>
      <c r="I897" s="692"/>
      <c r="J897" s="693"/>
      <c r="K897"/>
    </row>
    <row r="898" spans="1:11" ht="14.25" x14ac:dyDescent="0.2">
      <c r="A898" s="28"/>
      <c r="B898" s="49" t="s">
        <v>3174</v>
      </c>
      <c r="C898" s="812"/>
      <c r="D898" s="694"/>
      <c r="E898" s="691"/>
      <c r="F898" s="691"/>
      <c r="G898" s="691"/>
      <c r="H898" s="667"/>
      <c r="I898" s="692"/>
      <c r="J898" s="693">
        <f>_xlfn.XLOOKUP(K898,$K$44:$K$878,$J$44:$J$878)</f>
        <v>0</v>
      </c>
      <c r="K898">
        <v>9</v>
      </c>
    </row>
    <row r="899" spans="1:11" ht="14.25" x14ac:dyDescent="0.2">
      <c r="A899" s="28"/>
      <c r="B899" s="49"/>
      <c r="C899" s="812"/>
      <c r="D899" s="694"/>
      <c r="E899" s="691"/>
      <c r="F899" s="691"/>
      <c r="G899" s="691"/>
      <c r="H899" s="667"/>
      <c r="I899" s="692"/>
      <c r="J899" s="693"/>
      <c r="K899"/>
    </row>
    <row r="900" spans="1:11" ht="14.25" x14ac:dyDescent="0.2">
      <c r="A900" s="28"/>
      <c r="B900" s="49" t="s">
        <v>3175</v>
      </c>
      <c r="C900" s="812"/>
      <c r="D900" s="694"/>
      <c r="E900" s="691"/>
      <c r="F900" s="691"/>
      <c r="G900" s="691"/>
      <c r="H900" s="667"/>
      <c r="I900" s="692"/>
      <c r="J900" s="693">
        <f>_xlfn.XLOOKUP(K900,$K$44:$K$878,$J$44:$J$878)</f>
        <v>8420449.4399999995</v>
      </c>
      <c r="K900">
        <v>10</v>
      </c>
    </row>
    <row r="901" spans="1:11" ht="14.25" x14ac:dyDescent="0.2">
      <c r="A901" s="28"/>
      <c r="B901" s="49"/>
      <c r="C901" s="812"/>
      <c r="D901" s="694"/>
      <c r="E901" s="691"/>
      <c r="F901" s="691"/>
      <c r="G901" s="691"/>
      <c r="H901" s="667"/>
      <c r="I901" s="692"/>
      <c r="J901" s="693"/>
      <c r="K901"/>
    </row>
    <row r="902" spans="1:11" ht="14.25" x14ac:dyDescent="0.2">
      <c r="A902" s="28"/>
      <c r="B902" s="49" t="s">
        <v>3176</v>
      </c>
      <c r="C902" s="812"/>
      <c r="D902" s="694"/>
      <c r="E902" s="691"/>
      <c r="F902" s="691"/>
      <c r="G902" s="691"/>
      <c r="H902" s="667"/>
      <c r="I902" s="692"/>
      <c r="J902" s="693">
        <f>_xlfn.XLOOKUP(K902,$K$44:$K$878,$J$44:$J$878)</f>
        <v>8133.26</v>
      </c>
      <c r="K902">
        <v>11</v>
      </c>
    </row>
    <row r="903" spans="1:11" ht="14.25" x14ac:dyDescent="0.2">
      <c r="A903" s="28"/>
      <c r="B903" s="49"/>
      <c r="C903" s="812"/>
      <c r="D903" s="694"/>
      <c r="E903" s="691"/>
      <c r="F903" s="691"/>
      <c r="G903" s="691"/>
      <c r="H903" s="667"/>
      <c r="I903" s="692"/>
      <c r="J903" s="693"/>
      <c r="K903"/>
    </row>
    <row r="904" spans="1:11" ht="14.25" x14ac:dyDescent="0.2">
      <c r="A904" s="37"/>
      <c r="B904" s="49" t="s">
        <v>3177</v>
      </c>
      <c r="C904" s="812"/>
      <c r="D904" s="694"/>
      <c r="E904" s="691"/>
      <c r="F904" s="691"/>
      <c r="G904" s="691"/>
      <c r="H904" s="667"/>
      <c r="I904" s="692"/>
      <c r="J904" s="693">
        <f>_xlfn.XLOOKUP(K904,$K$44:$K$878,$J$44:$J$878)</f>
        <v>8452.31</v>
      </c>
      <c r="K904">
        <v>12</v>
      </c>
    </row>
    <row r="905" spans="1:11" ht="14.25" x14ac:dyDescent="0.2">
      <c r="A905" s="37"/>
      <c r="B905" s="49"/>
      <c r="C905" s="812"/>
      <c r="D905" s="694"/>
      <c r="E905" s="691"/>
      <c r="F905" s="691"/>
      <c r="G905" s="691"/>
      <c r="H905" s="667"/>
      <c r="I905" s="692"/>
      <c r="J905" s="693"/>
      <c r="K905"/>
    </row>
    <row r="906" spans="1:11" ht="14.25" x14ac:dyDescent="0.2">
      <c r="A906" s="37"/>
      <c r="B906" s="49" t="s">
        <v>3178</v>
      </c>
      <c r="C906" s="812"/>
      <c r="D906" s="694"/>
      <c r="E906" s="691"/>
      <c r="F906" s="691"/>
      <c r="G906" s="691"/>
      <c r="H906" s="667"/>
      <c r="I906" s="692"/>
      <c r="J906" s="693">
        <f>_xlfn.XLOOKUP(K906,$K$44:$K$878,$J$44:$J$878)</f>
        <v>8370.0400000000009</v>
      </c>
      <c r="K906">
        <v>13</v>
      </c>
    </row>
    <row r="907" spans="1:11" ht="14.25" x14ac:dyDescent="0.2">
      <c r="A907" s="37"/>
      <c r="B907" s="49"/>
      <c r="C907" s="812"/>
      <c r="D907" s="694"/>
      <c r="E907" s="691"/>
      <c r="F907" s="691"/>
      <c r="G907" s="691"/>
      <c r="H907" s="667"/>
      <c r="I907" s="692"/>
      <c r="J907" s="693"/>
      <c r="K907"/>
    </row>
    <row r="908" spans="1:11" ht="14.25" x14ac:dyDescent="0.2">
      <c r="A908" s="37"/>
      <c r="B908" s="49" t="s">
        <v>3179</v>
      </c>
      <c r="C908" s="812"/>
      <c r="D908" s="694"/>
      <c r="E908" s="691"/>
      <c r="F908" s="691"/>
      <c r="G908" s="691"/>
      <c r="H908" s="667"/>
      <c r="I908" s="692"/>
      <c r="J908" s="693">
        <f>_xlfn.XLOOKUP(K908,$K$44:$K$878,$J$44:$J$878)</f>
        <v>25110.12</v>
      </c>
      <c r="K908">
        <v>14</v>
      </c>
    </row>
    <row r="909" spans="1:11" ht="14.25" x14ac:dyDescent="0.2">
      <c r="A909" s="37"/>
      <c r="B909" s="49"/>
      <c r="C909" s="812"/>
      <c r="D909" s="694"/>
      <c r="E909" s="691"/>
      <c r="F909" s="691"/>
      <c r="G909" s="691"/>
      <c r="H909" s="667"/>
      <c r="I909" s="692"/>
      <c r="J909" s="693"/>
      <c r="K909"/>
    </row>
    <row r="910" spans="1:11" ht="14.25" x14ac:dyDescent="0.2">
      <c r="A910" s="37"/>
      <c r="B910" s="49" t="s">
        <v>3180</v>
      </c>
      <c r="C910" s="812"/>
      <c r="D910" s="694"/>
      <c r="E910" s="691"/>
      <c r="F910" s="691"/>
      <c r="G910" s="691"/>
      <c r="H910" s="667"/>
      <c r="I910" s="692"/>
      <c r="J910" s="693">
        <f>_xlfn.XLOOKUP(K910,$K$44:$K$878,$J$44:$J$878)</f>
        <v>8428.2900000000009</v>
      </c>
      <c r="K910">
        <v>15</v>
      </c>
    </row>
    <row r="911" spans="1:11" ht="14.25" x14ac:dyDescent="0.2">
      <c r="A911" s="37"/>
      <c r="B911" s="49"/>
      <c r="C911" s="812"/>
      <c r="D911" s="694"/>
      <c r="E911" s="691"/>
      <c r="F911" s="691"/>
      <c r="G911" s="691"/>
      <c r="H911" s="667"/>
      <c r="I911" s="692"/>
      <c r="J911" s="693"/>
      <c r="K911"/>
    </row>
    <row r="912" spans="1:11" ht="14.25" x14ac:dyDescent="0.2">
      <c r="A912" s="37"/>
      <c r="B912" s="49" t="s">
        <v>3181</v>
      </c>
      <c r="C912" s="812"/>
      <c r="D912" s="694"/>
      <c r="E912" s="691"/>
      <c r="F912" s="691"/>
      <c r="G912" s="691"/>
      <c r="H912" s="667"/>
      <c r="I912" s="692"/>
      <c r="J912" s="693">
        <f>_xlfn.XLOOKUP(K912,$K$44:$K$878,$J$44:$J$878)</f>
        <v>749.42</v>
      </c>
      <c r="K912">
        <v>16</v>
      </c>
    </row>
    <row r="913" spans="1:11" ht="14.25" x14ac:dyDescent="0.2">
      <c r="A913" s="37"/>
      <c r="B913" s="49"/>
      <c r="C913" s="812"/>
      <c r="D913" s="694"/>
      <c r="E913" s="691"/>
      <c r="F913" s="691"/>
      <c r="G913" s="691"/>
      <c r="H913" s="667"/>
      <c r="I913" s="692"/>
      <c r="J913" s="693"/>
    </row>
    <row r="914" spans="1:11" ht="14.25" hidden="1" x14ac:dyDescent="0.2">
      <c r="A914" s="37"/>
      <c r="B914" s="49"/>
      <c r="C914" s="812"/>
      <c r="D914" s="694"/>
      <c r="E914" s="691"/>
      <c r="F914" s="691"/>
      <c r="G914" s="691"/>
      <c r="H914" s="667"/>
      <c r="I914" s="692"/>
      <c r="J914" s="693"/>
    </row>
    <row r="915" spans="1:11" ht="27" customHeight="1" x14ac:dyDescent="0.2">
      <c r="A915" s="37"/>
      <c r="B915" s="49"/>
      <c r="C915" s="812"/>
      <c r="D915" s="694"/>
      <c r="E915" s="667"/>
      <c r="F915" s="667"/>
      <c r="G915" s="667"/>
      <c r="H915" s="667"/>
      <c r="I915" s="692"/>
      <c r="J915" s="693"/>
    </row>
    <row r="916" spans="1:11" ht="14.25" x14ac:dyDescent="0.2">
      <c r="A916" s="37"/>
      <c r="B916" s="49"/>
      <c r="C916" s="825"/>
      <c r="D916" s="750"/>
      <c r="E916" s="751"/>
      <c r="F916" s="751"/>
      <c r="G916" s="751"/>
      <c r="H916" s="701"/>
      <c r="I916" s="692"/>
      <c r="J916" s="720"/>
    </row>
    <row r="917" spans="1:11" ht="15.75" thickBot="1" x14ac:dyDescent="0.3">
      <c r="A917" s="324"/>
      <c r="B917" s="80" t="s">
        <v>2289</v>
      </c>
      <c r="C917" s="824"/>
      <c r="D917" s="732"/>
      <c r="E917" s="733"/>
      <c r="F917" s="733"/>
      <c r="G917" s="733"/>
      <c r="H917" s="733"/>
      <c r="I917" s="699"/>
      <c r="J917" s="734">
        <f>SUM(J882:J915)</f>
        <v>17239682.129999999</v>
      </c>
    </row>
    <row r="918" spans="1:11" ht="15" thickTop="1" x14ac:dyDescent="0.2">
      <c r="A918" s="28"/>
      <c r="B918" s="49"/>
      <c r="C918" s="812"/>
      <c r="D918" s="694"/>
      <c r="E918" s="691"/>
      <c r="F918" s="691"/>
      <c r="G918" s="691"/>
      <c r="H918" s="667"/>
      <c r="I918" s="692"/>
      <c r="J918" s="693"/>
    </row>
    <row r="919" spans="1:11" ht="15" x14ac:dyDescent="0.2">
      <c r="A919" s="28"/>
      <c r="B919" s="348" t="s">
        <v>2947</v>
      </c>
      <c r="C919" s="812"/>
      <c r="D919" s="694"/>
      <c r="E919" s="691"/>
      <c r="F919" s="691"/>
      <c r="G919" s="691"/>
      <c r="H919" s="667"/>
      <c r="I919" s="692"/>
      <c r="J919" s="693"/>
    </row>
    <row r="920" spans="1:11" ht="14.25" x14ac:dyDescent="0.2">
      <c r="A920" s="28"/>
      <c r="B920" s="49"/>
      <c r="C920" s="812"/>
      <c r="D920" s="694"/>
      <c r="E920" s="691"/>
      <c r="F920" s="691"/>
      <c r="G920" s="691"/>
      <c r="H920" s="667"/>
      <c r="I920" s="692"/>
      <c r="J920" s="693"/>
    </row>
    <row r="921" spans="1:11" ht="14.25" x14ac:dyDescent="0.2">
      <c r="A921" s="28"/>
      <c r="B921" s="2" t="s">
        <v>2272</v>
      </c>
      <c r="C921" s="812"/>
      <c r="D921" s="694"/>
      <c r="E921" s="691"/>
      <c r="F921" s="691"/>
      <c r="G921" s="691"/>
      <c r="H921" s="667"/>
      <c r="I921" s="692"/>
      <c r="J921" s="693">
        <f>+J917</f>
        <v>17239682.129999999</v>
      </c>
    </row>
    <row r="922" spans="1:11" ht="14.25" x14ac:dyDescent="0.2">
      <c r="A922" s="28"/>
      <c r="B922" s="49"/>
      <c r="C922" s="812"/>
      <c r="D922" s="694"/>
      <c r="E922" s="691"/>
      <c r="F922" s="691"/>
      <c r="G922" s="691"/>
      <c r="H922" s="667"/>
      <c r="I922" s="692"/>
      <c r="J922" s="693"/>
    </row>
    <row r="923" spans="1:11" ht="14.25" x14ac:dyDescent="0.2">
      <c r="A923" s="37"/>
      <c r="B923" s="49" t="s">
        <v>3182</v>
      </c>
      <c r="C923" s="812"/>
      <c r="D923" s="694"/>
      <c r="E923" s="691"/>
      <c r="F923" s="691"/>
      <c r="G923" s="691"/>
      <c r="H923" s="667"/>
      <c r="I923" s="692"/>
      <c r="J923" s="693">
        <f>_xlfn.XLOOKUP(K923,$K$44:$K$878,$J$44:$J$878)</f>
        <v>176328.05</v>
      </c>
      <c r="K923">
        <v>17</v>
      </c>
    </row>
    <row r="924" spans="1:11" ht="14.25" x14ac:dyDescent="0.2">
      <c r="A924" s="28"/>
      <c r="B924" s="49"/>
      <c r="C924" s="812"/>
      <c r="D924" s="694"/>
      <c r="E924" s="691"/>
      <c r="F924" s="691"/>
      <c r="G924" s="691"/>
      <c r="H924" s="667"/>
      <c r="I924" s="692"/>
      <c r="J924" s="693"/>
      <c r="K924"/>
    </row>
    <row r="925" spans="1:11" ht="14.25" x14ac:dyDescent="0.2">
      <c r="A925" s="37"/>
      <c r="B925" s="49" t="s">
        <v>3183</v>
      </c>
      <c r="C925" s="812"/>
      <c r="D925" s="694"/>
      <c r="E925" s="691"/>
      <c r="F925" s="691"/>
      <c r="G925" s="691"/>
      <c r="H925" s="667"/>
      <c r="I925" s="692"/>
      <c r="J925" s="693">
        <f>_xlfn.XLOOKUP(K925,$K$44:$K$878,$J$44:$J$878)</f>
        <v>1323255.6599999999</v>
      </c>
      <c r="K925">
        <v>18</v>
      </c>
    </row>
    <row r="926" spans="1:11" ht="14.25" x14ac:dyDescent="0.2">
      <c r="A926" s="37"/>
      <c r="B926" s="49"/>
      <c r="C926" s="812"/>
      <c r="D926" s="694"/>
      <c r="E926" s="691"/>
      <c r="F926" s="691"/>
      <c r="G926" s="691"/>
      <c r="H926" s="667"/>
      <c r="I926" s="692"/>
      <c r="J926" s="693"/>
      <c r="K926"/>
    </row>
    <row r="927" spans="1:11" ht="14.25" x14ac:dyDescent="0.2">
      <c r="A927" s="37"/>
      <c r="B927" s="49" t="s">
        <v>3184</v>
      </c>
      <c r="C927" s="812"/>
      <c r="D927" s="694"/>
      <c r="E927" s="691"/>
      <c r="F927" s="691"/>
      <c r="G927" s="691"/>
      <c r="H927" s="667"/>
      <c r="I927" s="692"/>
      <c r="J927" s="693">
        <f>_xlfn.XLOOKUP(K927,$K$44:$K$878,$J$44:$J$878)</f>
        <v>89757.440000000002</v>
      </c>
      <c r="K927">
        <v>19</v>
      </c>
    </row>
    <row r="928" spans="1:11" ht="14.25" x14ac:dyDescent="0.2">
      <c r="A928" s="37"/>
      <c r="B928" s="49"/>
      <c r="C928" s="812"/>
      <c r="D928" s="694"/>
      <c r="E928" s="691"/>
      <c r="F928" s="691"/>
      <c r="G928" s="691"/>
      <c r="H928" s="667"/>
      <c r="I928" s="692"/>
      <c r="J928" s="693"/>
      <c r="K928"/>
    </row>
    <row r="929" spans="1:11" ht="14.25" x14ac:dyDescent="0.2">
      <c r="A929" s="37"/>
      <c r="B929" s="49" t="s">
        <v>3185</v>
      </c>
      <c r="C929" s="812"/>
      <c r="D929" s="694"/>
      <c r="E929" s="691"/>
      <c r="F929" s="691"/>
      <c r="G929" s="691"/>
      <c r="H929" s="667"/>
      <c r="I929" s="692"/>
      <c r="J929" s="693">
        <f>_xlfn.XLOOKUP(K929,$K$44:$K$878,$J$44:$J$878)</f>
        <v>65674.240000000005</v>
      </c>
      <c r="K929">
        <v>20</v>
      </c>
    </row>
    <row r="930" spans="1:11" ht="14.25" x14ac:dyDescent="0.2">
      <c r="A930" s="37"/>
      <c r="B930" s="49"/>
      <c r="C930" s="812"/>
      <c r="D930" s="694"/>
      <c r="E930" s="691"/>
      <c r="F930" s="691"/>
      <c r="G930" s="691"/>
      <c r="H930" s="667"/>
      <c r="I930" s="692"/>
      <c r="J930" s="693"/>
      <c r="K930"/>
    </row>
    <row r="931" spans="1:11" ht="14.25" x14ac:dyDescent="0.2">
      <c r="A931" s="37"/>
      <c r="B931" s="49" t="s">
        <v>3186</v>
      </c>
      <c r="C931" s="812"/>
      <c r="D931" s="694"/>
      <c r="E931" s="691"/>
      <c r="F931" s="691"/>
      <c r="G931" s="691"/>
      <c r="H931" s="667"/>
      <c r="I931" s="692"/>
      <c r="J931" s="693">
        <f>_xlfn.XLOOKUP(K931,$K$44:$K$878,$J$44:$J$878)</f>
        <v>35221.39</v>
      </c>
      <c r="K931">
        <v>21</v>
      </c>
    </row>
    <row r="932" spans="1:11" ht="14.25" x14ac:dyDescent="0.2">
      <c r="A932" s="37"/>
      <c r="B932" s="49"/>
      <c r="C932" s="812"/>
      <c r="D932" s="694"/>
      <c r="E932" s="691"/>
      <c r="F932" s="691"/>
      <c r="G932" s="691"/>
      <c r="H932" s="667"/>
      <c r="I932" s="692"/>
      <c r="J932" s="693"/>
      <c r="K932"/>
    </row>
    <row r="933" spans="1:11" ht="14.25" x14ac:dyDescent="0.2">
      <c r="A933" s="37"/>
      <c r="B933" s="49" t="s">
        <v>3187</v>
      </c>
      <c r="C933" s="812"/>
      <c r="D933" s="694"/>
      <c r="E933" s="691"/>
      <c r="F933" s="691"/>
      <c r="G933" s="691"/>
      <c r="H933" s="667"/>
      <c r="I933" s="692"/>
      <c r="J933" s="693">
        <f>_xlfn.XLOOKUP(K933,$K$44:$K$878,$J$44:$J$878)</f>
        <v>277967.62</v>
      </c>
      <c r="K933">
        <v>22</v>
      </c>
    </row>
    <row r="934" spans="1:11" ht="14.25" x14ac:dyDescent="0.2">
      <c r="A934" s="37"/>
      <c r="B934" s="49"/>
      <c r="C934" s="812"/>
      <c r="D934" s="694"/>
      <c r="E934" s="691"/>
      <c r="F934" s="691"/>
      <c r="G934" s="691"/>
      <c r="H934" s="667"/>
      <c r="I934" s="692"/>
      <c r="J934" s="693"/>
      <c r="K934"/>
    </row>
    <row r="935" spans="1:11" ht="14.25" x14ac:dyDescent="0.2">
      <c r="A935" s="37"/>
      <c r="B935" s="49" t="s">
        <v>3188</v>
      </c>
      <c r="C935" s="812"/>
      <c r="D935" s="694"/>
      <c r="E935" s="691"/>
      <c r="F935" s="691"/>
      <c r="G935" s="691"/>
      <c r="H935" s="667"/>
      <c r="I935" s="692"/>
      <c r="J935" s="693">
        <f>_xlfn.XLOOKUP(K935,$K$44:$K$878,$J$44:$J$878)</f>
        <v>60681.49</v>
      </c>
      <c r="K935">
        <v>23</v>
      </c>
    </row>
    <row r="936" spans="1:11" ht="14.25" x14ac:dyDescent="0.2">
      <c r="A936" s="37"/>
      <c r="B936" s="49"/>
      <c r="C936" s="812"/>
      <c r="D936" s="694"/>
      <c r="E936" s="691"/>
      <c r="F936" s="691"/>
      <c r="G936" s="691"/>
      <c r="H936" s="667"/>
      <c r="I936" s="692"/>
      <c r="J936" s="693"/>
      <c r="K936"/>
    </row>
    <row r="937" spans="1:11" ht="14.25" x14ac:dyDescent="0.2">
      <c r="A937" s="37"/>
      <c r="B937" s="49" t="s">
        <v>3189</v>
      </c>
      <c r="C937" s="812"/>
      <c r="D937" s="694"/>
      <c r="E937" s="691"/>
      <c r="F937" s="691"/>
      <c r="G937" s="691"/>
      <c r="H937" s="667"/>
      <c r="I937" s="692"/>
      <c r="J937" s="693">
        <f>_xlfn.XLOOKUP(K937,$K$44:$K$878,$J$44:$J$878)</f>
        <v>73424</v>
      </c>
      <c r="K937">
        <v>24</v>
      </c>
    </row>
    <row r="938" spans="1:11" ht="14.25" x14ac:dyDescent="0.2">
      <c r="A938" s="37"/>
      <c r="B938" s="49"/>
      <c r="C938" s="812"/>
      <c r="D938" s="694"/>
      <c r="E938" s="691"/>
      <c r="F938" s="691"/>
      <c r="G938" s="691"/>
      <c r="H938" s="667"/>
      <c r="I938" s="692"/>
      <c r="J938" s="693"/>
      <c r="K938"/>
    </row>
    <row r="939" spans="1:11" ht="14.25" x14ac:dyDescent="0.2">
      <c r="A939" s="37"/>
      <c r="B939" s="49" t="s">
        <v>3190</v>
      </c>
      <c r="C939" s="812"/>
      <c r="D939" s="694"/>
      <c r="E939" s="691"/>
      <c r="F939" s="691"/>
      <c r="G939" s="691"/>
      <c r="H939" s="667"/>
      <c r="I939" s="692"/>
      <c r="J939" s="693">
        <f>_xlfn.XLOOKUP(K939,$K$44:$K$878,$J$44:$J$878)</f>
        <v>820439.93</v>
      </c>
      <c r="K939">
        <v>25</v>
      </c>
    </row>
    <row r="940" spans="1:11" ht="14.25" x14ac:dyDescent="0.2">
      <c r="A940" s="37"/>
      <c r="B940" s="49"/>
      <c r="C940" s="812"/>
      <c r="D940" s="694"/>
      <c r="E940" s="691"/>
      <c r="F940" s="691"/>
      <c r="G940" s="691"/>
      <c r="H940" s="667"/>
      <c r="I940" s="692"/>
      <c r="J940" s="693"/>
      <c r="K940"/>
    </row>
    <row r="941" spans="1:11" ht="14.25" x14ac:dyDescent="0.2">
      <c r="A941" s="37"/>
      <c r="B941" s="49" t="s">
        <v>3191</v>
      </c>
      <c r="C941" s="812"/>
      <c r="D941" s="694"/>
      <c r="E941" s="691"/>
      <c r="F941" s="691"/>
      <c r="G941" s="691"/>
      <c r="H941" s="667"/>
      <c r="I941" s="692"/>
      <c r="J941" s="693">
        <f>_xlfn.XLOOKUP(K941,$K$44:$K$878,$J$44:$J$878)</f>
        <v>0</v>
      </c>
      <c r="K941">
        <v>26</v>
      </c>
    </row>
    <row r="942" spans="1:11" ht="14.25" x14ac:dyDescent="0.2">
      <c r="A942" s="37"/>
      <c r="B942" s="49"/>
      <c r="C942" s="812"/>
      <c r="D942" s="694"/>
      <c r="E942" s="691"/>
      <c r="F942" s="691"/>
      <c r="G942" s="691"/>
      <c r="H942" s="667"/>
      <c r="I942" s="692"/>
      <c r="J942" s="693"/>
    </row>
    <row r="943" spans="1:11" ht="14.25" hidden="1" x14ac:dyDescent="0.2">
      <c r="A943" s="37"/>
      <c r="B943" s="49"/>
      <c r="C943" s="812"/>
      <c r="D943" s="694"/>
      <c r="E943" s="691"/>
      <c r="F943" s="691"/>
      <c r="G943" s="691"/>
      <c r="H943" s="667"/>
      <c r="I943" s="692"/>
      <c r="J943" s="693"/>
    </row>
    <row r="944" spans="1:11" ht="14.25" x14ac:dyDescent="0.2">
      <c r="A944" s="37"/>
      <c r="B944" s="49"/>
      <c r="C944" s="812"/>
      <c r="D944" s="694"/>
      <c r="E944" s="691"/>
      <c r="F944" s="691"/>
      <c r="G944" s="691"/>
      <c r="H944" s="667"/>
      <c r="I944" s="692"/>
      <c r="J944" s="693"/>
    </row>
    <row r="945" spans="1:10" ht="14.25" x14ac:dyDescent="0.2">
      <c r="A945" s="28"/>
      <c r="B945" s="49"/>
      <c r="C945" s="812"/>
      <c r="D945" s="694"/>
      <c r="E945" s="691"/>
      <c r="F945" s="691"/>
      <c r="G945" s="691"/>
      <c r="H945" s="667"/>
      <c r="I945" s="692"/>
      <c r="J945" s="693"/>
    </row>
    <row r="946" spans="1:10" ht="14.25" x14ac:dyDescent="0.2">
      <c r="A946" s="28"/>
      <c r="B946" s="49"/>
      <c r="C946" s="812"/>
      <c r="D946" s="694"/>
      <c r="E946" s="691"/>
      <c r="F946" s="691"/>
      <c r="G946" s="691"/>
      <c r="H946" s="667"/>
      <c r="I946" s="692"/>
      <c r="J946" s="693"/>
    </row>
    <row r="947" spans="1:10" ht="14.25" x14ac:dyDescent="0.2">
      <c r="A947" s="28"/>
      <c r="B947" s="49"/>
      <c r="C947" s="812"/>
      <c r="D947" s="694"/>
      <c r="E947" s="691"/>
      <c r="F947" s="691"/>
      <c r="G947" s="691"/>
      <c r="H947" s="667"/>
      <c r="I947" s="692"/>
      <c r="J947" s="693"/>
    </row>
    <row r="948" spans="1:10" ht="14.25" x14ac:dyDescent="0.2">
      <c r="A948" s="28"/>
      <c r="B948" s="49"/>
      <c r="C948" s="812"/>
      <c r="D948" s="694"/>
      <c r="E948" s="691"/>
      <c r="F948" s="691"/>
      <c r="G948" s="691"/>
      <c r="H948" s="667"/>
      <c r="I948" s="692"/>
      <c r="J948" s="693"/>
    </row>
    <row r="949" spans="1:10" ht="14.25" hidden="1" x14ac:dyDescent="0.2">
      <c r="A949" s="28"/>
      <c r="B949" s="49"/>
      <c r="C949" s="812"/>
      <c r="D949" s="694"/>
      <c r="E949" s="691"/>
      <c r="F949" s="691"/>
      <c r="G949" s="691"/>
      <c r="H949" s="667"/>
      <c r="I949" s="692"/>
      <c r="J949" s="693"/>
    </row>
    <row r="950" spans="1:10" ht="14.25" x14ac:dyDescent="0.2">
      <c r="A950" s="28"/>
      <c r="B950" s="49"/>
      <c r="C950" s="812"/>
      <c r="D950" s="694"/>
      <c r="E950" s="691"/>
      <c r="F950" s="691"/>
      <c r="G950" s="691"/>
      <c r="H950" s="667"/>
      <c r="I950" s="692"/>
      <c r="J950" s="693"/>
    </row>
    <row r="951" spans="1:10" ht="14.25" x14ac:dyDescent="0.2">
      <c r="A951" s="28"/>
      <c r="B951" s="49"/>
      <c r="C951" s="812"/>
      <c r="D951" s="694"/>
      <c r="E951" s="691"/>
      <c r="F951" s="691"/>
      <c r="G951" s="691"/>
      <c r="H951" s="667"/>
      <c r="I951" s="692"/>
      <c r="J951" s="720"/>
    </row>
    <row r="952" spans="1:10" ht="14.25" x14ac:dyDescent="0.2">
      <c r="A952" s="28"/>
      <c r="B952" s="49"/>
      <c r="C952" s="812"/>
      <c r="D952" s="694"/>
      <c r="E952" s="691"/>
      <c r="F952" s="691"/>
      <c r="G952" s="691"/>
      <c r="H952" s="667"/>
      <c r="I952" s="692"/>
      <c r="J952" s="720"/>
    </row>
    <row r="953" spans="1:10" ht="14.25" x14ac:dyDescent="0.2">
      <c r="A953" s="28"/>
      <c r="B953" s="49"/>
      <c r="C953" s="812"/>
      <c r="D953" s="694"/>
      <c r="E953" s="691"/>
      <c r="F953" s="691"/>
      <c r="G953" s="691"/>
      <c r="H953" s="667"/>
      <c r="I953" s="692"/>
      <c r="J953" s="720"/>
    </row>
    <row r="954" spans="1:10" ht="13.5" customHeight="1" x14ac:dyDescent="0.2">
      <c r="A954" s="28"/>
      <c r="B954" s="49"/>
      <c r="C954" s="812"/>
      <c r="D954" s="694"/>
      <c r="E954" s="691"/>
      <c r="F954" s="691"/>
      <c r="G954" s="691"/>
      <c r="H954" s="667"/>
      <c r="I954" s="692"/>
      <c r="J954" s="720"/>
    </row>
    <row r="955" spans="1:10" ht="32.1" customHeight="1" thickBot="1" x14ac:dyDescent="0.3">
      <c r="A955" s="40"/>
      <c r="B955" s="80" t="str">
        <f>A3&amp;" 
TOTAL CARRIED TO SUMMARY (US$)"</f>
        <v>DIVISION 27 - COMMUNICATIONS 
TOTAL CARRIED TO SUMMARY (US$)</v>
      </c>
      <c r="C955" s="817"/>
      <c r="D955" s="695"/>
      <c r="E955" s="698"/>
      <c r="F955" s="698"/>
      <c r="G955" s="698"/>
      <c r="H955" s="697"/>
      <c r="I955" s="699"/>
      <c r="J955" s="699">
        <f>SUM(J919:J954)</f>
        <v>20162431.949999999</v>
      </c>
    </row>
    <row r="956" spans="1:10" ht="13.5" thickTop="1" x14ac:dyDescent="0.2"/>
  </sheetData>
  <autoFilter ref="A8:K878" xr:uid="{5FA24D0B-6B4B-465A-A489-C0040AFE3F8F}"/>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4"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rowBreaks count="3" manualBreakCount="3">
    <brk id="275" max="9" man="1"/>
    <brk id="781" max="9" man="1"/>
    <brk id="813"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20A0A-BC69-486E-8C1F-658B1364CD3E}">
  <sheetPr>
    <pageSetUpPr fitToPage="1"/>
  </sheetPr>
  <dimension ref="A1:K593"/>
  <sheetViews>
    <sheetView view="pageBreakPreview" zoomScale="90" zoomScaleNormal="100" zoomScaleSheetLayoutView="90" workbookViewId="0">
      <pane ySplit="8" topLeftCell="A578" activePane="bottomLeft" state="frozen"/>
      <selection activeCell="K14" sqref="K14"/>
      <selection pane="bottomLeft" activeCell="K14" sqref="K14"/>
    </sheetView>
  </sheetViews>
  <sheetFormatPr defaultRowHeight="12.75" x14ac:dyDescent="0.2"/>
  <cols>
    <col min="1" max="1" width="9" customWidth="1"/>
    <col min="2" max="2" width="65.83203125" customWidth="1"/>
    <col min="3" max="3" width="13.83203125" style="818" customWidth="1"/>
    <col min="4" max="4" width="7.83203125" style="746" customWidth="1"/>
    <col min="5" max="5" width="16.5" style="746" customWidth="1"/>
    <col min="6" max="8" width="15.83203125" style="746" customWidth="1"/>
    <col min="9" max="9" width="18.83203125" style="746" customWidth="1"/>
    <col min="10" max="10" width="20.83203125" style="746" customWidth="1"/>
    <col min="11" max="11" width="0" style="746" hidden="1" customWidth="1"/>
  </cols>
  <sheetData>
    <row r="1" spans="1:11" ht="15" x14ac:dyDescent="0.2">
      <c r="A1" s="922" t="str">
        <f>[3]Cover!A15&amp;" - "&amp;[3]Cover!A17</f>
        <v>BILL NO 3 - MAIN TERMINAL BUILDING</v>
      </c>
      <c r="B1" s="922"/>
      <c r="C1" s="922"/>
      <c r="D1" s="922"/>
      <c r="E1" s="922"/>
      <c r="F1" s="922"/>
      <c r="G1" s="922"/>
      <c r="H1" s="922"/>
      <c r="I1" s="922"/>
      <c r="J1" s="922"/>
      <c r="K1" s="670"/>
    </row>
    <row r="2" spans="1:11" ht="15" x14ac:dyDescent="0.2">
      <c r="A2" s="922"/>
      <c r="B2" s="922"/>
      <c r="C2" s="922"/>
      <c r="D2" s="922"/>
      <c r="E2" s="922"/>
      <c r="F2" s="922"/>
      <c r="G2" s="922"/>
      <c r="H2" s="922"/>
      <c r="I2" s="922"/>
      <c r="J2" s="922"/>
    </row>
    <row r="3" spans="1:11" ht="15" x14ac:dyDescent="0.2">
      <c r="A3" s="922" t="s">
        <v>3192</v>
      </c>
      <c r="B3" s="922"/>
      <c r="C3" s="922"/>
      <c r="D3" s="922"/>
      <c r="E3" s="922"/>
      <c r="F3" s="922"/>
      <c r="G3" s="922"/>
      <c r="H3" s="922"/>
      <c r="I3" s="922"/>
      <c r="J3" s="922"/>
    </row>
    <row r="4" spans="1:11" ht="15" thickBot="1" x14ac:dyDescent="0.25">
      <c r="A4" s="52"/>
      <c r="B4" s="64"/>
      <c r="C4" s="810"/>
      <c r="D4" s="747"/>
      <c r="E4" s="721"/>
      <c r="F4" s="721"/>
      <c r="G4" s="721"/>
      <c r="H4" s="721"/>
      <c r="I4" s="721"/>
      <c r="J4" s="721"/>
    </row>
    <row r="5" spans="1:11" ht="15.75" thickTop="1" x14ac:dyDescent="0.2">
      <c r="A5" s="923" t="s">
        <v>65</v>
      </c>
      <c r="B5" s="925" t="s">
        <v>66</v>
      </c>
      <c r="C5" s="942" t="s">
        <v>67</v>
      </c>
      <c r="D5" s="944" t="s">
        <v>68</v>
      </c>
      <c r="E5" s="947" t="s">
        <v>69</v>
      </c>
      <c r="F5" s="947"/>
      <c r="G5" s="947"/>
      <c r="H5" s="947"/>
      <c r="I5" s="948"/>
      <c r="J5" s="675" t="s">
        <v>70</v>
      </c>
    </row>
    <row r="6" spans="1:11" ht="30" x14ac:dyDescent="0.2">
      <c r="A6" s="937"/>
      <c r="B6" s="935"/>
      <c r="C6" s="943"/>
      <c r="D6" s="945"/>
      <c r="E6" s="677" t="s">
        <v>71</v>
      </c>
      <c r="F6" s="678" t="s">
        <v>72</v>
      </c>
      <c r="G6" s="678" t="s">
        <v>73</v>
      </c>
      <c r="H6" s="678" t="s">
        <v>74</v>
      </c>
      <c r="I6" s="679" t="s">
        <v>75</v>
      </c>
      <c r="J6" s="680" t="s">
        <v>76</v>
      </c>
    </row>
    <row r="7" spans="1:11" ht="15" thickBot="1" x14ac:dyDescent="0.25">
      <c r="A7" s="938"/>
      <c r="B7" s="936"/>
      <c r="C7" s="811" t="s">
        <v>77</v>
      </c>
      <c r="D7" s="946"/>
      <c r="E7" s="682" t="s">
        <v>78</v>
      </c>
      <c r="F7" s="682" t="s">
        <v>79</v>
      </c>
      <c r="G7" s="682" t="s">
        <v>80</v>
      </c>
      <c r="H7" s="681" t="s">
        <v>81</v>
      </c>
      <c r="I7" s="683" t="s">
        <v>82</v>
      </c>
      <c r="J7" s="683" t="s">
        <v>83</v>
      </c>
    </row>
    <row r="8" spans="1:11" ht="15.75" thickTop="1" x14ac:dyDescent="0.25">
      <c r="A8" s="358"/>
      <c r="B8" s="45"/>
      <c r="C8" s="812"/>
      <c r="D8" s="705"/>
      <c r="E8" s="752"/>
      <c r="F8" s="752"/>
      <c r="G8" s="752"/>
      <c r="H8" s="753"/>
      <c r="I8" s="754"/>
      <c r="J8" s="755"/>
    </row>
    <row r="9" spans="1:11" ht="45" x14ac:dyDescent="0.2">
      <c r="A9" s="28"/>
      <c r="B9" s="664" t="s">
        <v>3193</v>
      </c>
      <c r="C9" s="812"/>
      <c r="D9" s="694"/>
      <c r="E9" s="752"/>
      <c r="F9" s="752"/>
      <c r="G9" s="752"/>
      <c r="H9" s="753"/>
      <c r="I9" s="754"/>
      <c r="J9" s="755"/>
    </row>
    <row r="10" spans="1:11" ht="14.25" x14ac:dyDescent="0.2">
      <c r="A10" s="28"/>
      <c r="B10" s="38"/>
      <c r="C10" s="812"/>
      <c r="D10" s="694"/>
      <c r="E10" s="752"/>
      <c r="F10" s="752"/>
      <c r="G10" s="752"/>
      <c r="H10" s="753"/>
      <c r="I10" s="754"/>
      <c r="J10" s="755"/>
    </row>
    <row r="11" spans="1:11" ht="42.75" x14ac:dyDescent="0.2">
      <c r="A11" s="28"/>
      <c r="B11" s="665" t="s">
        <v>3924</v>
      </c>
      <c r="C11" s="812"/>
      <c r="D11" s="694"/>
      <c r="E11" s="752"/>
      <c r="F11" s="752"/>
      <c r="G11" s="752"/>
      <c r="H11" s="753"/>
      <c r="I11" s="754"/>
      <c r="J11" s="755"/>
    </row>
    <row r="12" spans="1:11" ht="14.25" x14ac:dyDescent="0.2">
      <c r="A12" s="28"/>
      <c r="B12" s="38"/>
      <c r="C12" s="812"/>
      <c r="D12" s="694"/>
      <c r="E12" s="752"/>
      <c r="F12" s="752"/>
      <c r="G12" s="752"/>
      <c r="H12" s="753"/>
      <c r="I12" s="754"/>
      <c r="J12" s="755"/>
    </row>
    <row r="13" spans="1:11" ht="14.25" x14ac:dyDescent="0.2">
      <c r="A13" s="28" t="s">
        <v>77</v>
      </c>
      <c r="B13" s="352" t="s">
        <v>3926</v>
      </c>
      <c r="C13" s="812">
        <v>1</v>
      </c>
      <c r="D13" s="694" t="s">
        <v>65</v>
      </c>
      <c r="E13" s="667">
        <v>349161.77</v>
      </c>
      <c r="F13" s="667">
        <v>0</v>
      </c>
      <c r="G13" s="667">
        <v>312.45</v>
      </c>
      <c r="H13" s="667">
        <v>0</v>
      </c>
      <c r="I13" s="668">
        <f>SUM(E13:H13)</f>
        <v>349474.22</v>
      </c>
      <c r="J13" s="669">
        <f>I13*C13</f>
        <v>349474.22</v>
      </c>
      <c r="K13" s="670"/>
    </row>
    <row r="14" spans="1:11" ht="14.25" x14ac:dyDescent="0.2">
      <c r="A14" s="28"/>
      <c r="B14" s="38"/>
      <c r="C14" s="812"/>
      <c r="D14" s="694"/>
      <c r="E14" s="752"/>
      <c r="F14" s="752"/>
      <c r="G14" s="752"/>
      <c r="H14" s="753"/>
      <c r="I14" s="754"/>
      <c r="J14" s="755"/>
    </row>
    <row r="15" spans="1:11" ht="28.5" x14ac:dyDescent="0.2">
      <c r="A15" s="28"/>
      <c r="B15" s="38" t="s">
        <v>3925</v>
      </c>
      <c r="C15" s="812"/>
      <c r="D15" s="694"/>
      <c r="E15" s="752"/>
      <c r="F15" s="752"/>
      <c r="G15" s="752"/>
      <c r="H15" s="753"/>
      <c r="I15" s="754"/>
      <c r="J15" s="755"/>
    </row>
    <row r="16" spans="1:11" ht="14.25" x14ac:dyDescent="0.2">
      <c r="A16" s="28"/>
      <c r="B16" s="38"/>
      <c r="C16" s="812"/>
      <c r="D16" s="694"/>
      <c r="E16" s="752"/>
      <c r="F16" s="752"/>
      <c r="G16" s="752"/>
      <c r="H16" s="753"/>
      <c r="I16" s="754"/>
      <c r="J16" s="755"/>
    </row>
    <row r="17" spans="1:11" ht="28.5" x14ac:dyDescent="0.2">
      <c r="A17" s="28"/>
      <c r="B17" s="34" t="s">
        <v>3927</v>
      </c>
      <c r="C17" s="812"/>
      <c r="D17" s="694"/>
      <c r="E17" s="752"/>
      <c r="F17" s="752"/>
      <c r="G17" s="752"/>
      <c r="H17" s="753"/>
      <c r="I17" s="754"/>
      <c r="J17" s="755"/>
    </row>
    <row r="18" spans="1:11" ht="14.25" x14ac:dyDescent="0.2">
      <c r="A18" s="28"/>
      <c r="B18" s="38"/>
      <c r="C18" s="812"/>
      <c r="D18" s="694"/>
      <c r="E18" s="752"/>
      <c r="F18" s="752"/>
      <c r="G18" s="752"/>
      <c r="H18" s="753"/>
      <c r="I18" s="754"/>
      <c r="J18" s="755"/>
    </row>
    <row r="19" spans="1:11" ht="14.25" x14ac:dyDescent="0.2">
      <c r="A19" s="28"/>
      <c r="B19" s="81" t="s">
        <v>3194</v>
      </c>
      <c r="C19" s="812"/>
      <c r="D19" s="694"/>
      <c r="E19" s="752"/>
      <c r="F19" s="752"/>
      <c r="G19" s="752"/>
      <c r="H19" s="753"/>
      <c r="I19" s="754"/>
      <c r="J19" s="755"/>
    </row>
    <row r="20" spans="1:11" ht="14.25" x14ac:dyDescent="0.2">
      <c r="A20" s="28"/>
      <c r="B20" s="38"/>
      <c r="C20" s="812"/>
      <c r="D20" s="694"/>
      <c r="E20" s="752"/>
      <c r="F20" s="752"/>
      <c r="G20" s="752"/>
      <c r="H20" s="753"/>
      <c r="I20" s="754"/>
      <c r="J20" s="755"/>
    </row>
    <row r="21" spans="1:11" ht="14.25" x14ac:dyDescent="0.2">
      <c r="A21" s="319" t="str">
        <f>IF(D21&gt;0,IF(INDEX(A9:A20,MATCH(REPT("z",255),A9:A20))="H","J",IF(INDEX(A9:A20,MATCH(REPT("z",255),A9:A20))="N","P",CHAR(CODE(INDEX(A9:A20,MATCH(REPT("z",255),A9:A20)))+1))),)</f>
        <v>B</v>
      </c>
      <c r="B21" s="38" t="s">
        <v>3195</v>
      </c>
      <c r="C21" s="812">
        <v>27</v>
      </c>
      <c r="D21" s="694" t="s">
        <v>199</v>
      </c>
      <c r="E21" s="667">
        <v>2899.73</v>
      </c>
      <c r="F21" s="667">
        <v>0.6</v>
      </c>
      <c r="G21" s="667">
        <v>177.75</v>
      </c>
      <c r="H21" s="667">
        <v>0</v>
      </c>
      <c r="I21" s="668">
        <f>SUM(E21:H21)</f>
        <v>3078.08</v>
      </c>
      <c r="J21" s="669">
        <f>I21*C21</f>
        <v>83108.160000000003</v>
      </c>
      <c r="K21" s="670"/>
    </row>
    <row r="22" spans="1:11" ht="14.25" x14ac:dyDescent="0.2">
      <c r="A22" s="28"/>
      <c r="B22" s="38"/>
      <c r="C22" s="812"/>
      <c r="D22" s="694"/>
      <c r="E22" s="752"/>
      <c r="F22" s="752"/>
      <c r="G22" s="752"/>
      <c r="H22" s="753"/>
      <c r="I22" s="754"/>
      <c r="J22" s="755"/>
    </row>
    <row r="23" spans="1:11" ht="14.25" x14ac:dyDescent="0.2">
      <c r="A23" s="319" t="str">
        <f>IF(D23&gt;0,IF(INDEX(A11:A22,MATCH(REPT("z",255),A11:A22))="H","J",IF(INDEX(A11:A22,MATCH(REPT("z",255),A11:A22))="N","P",CHAR(CODE(INDEX(A11:A22,MATCH(REPT("z",255),A11:A22)))+1))),)</f>
        <v>C</v>
      </c>
      <c r="B23" s="38" t="s">
        <v>3196</v>
      </c>
      <c r="C23" s="812">
        <v>27</v>
      </c>
      <c r="D23" s="694" t="s">
        <v>199</v>
      </c>
      <c r="E23" s="667">
        <v>1004.31</v>
      </c>
      <c r="F23" s="667">
        <v>0.6</v>
      </c>
      <c r="G23" s="667">
        <v>152.57</v>
      </c>
      <c r="H23" s="667">
        <v>0</v>
      </c>
      <c r="I23" s="668">
        <f>SUM(E23:H23)</f>
        <v>1157.48</v>
      </c>
      <c r="J23" s="669">
        <f>I23*C23</f>
        <v>31251.96</v>
      </c>
      <c r="K23" s="670"/>
    </row>
    <row r="24" spans="1:11" ht="14.25" x14ac:dyDescent="0.2">
      <c r="A24" s="28"/>
      <c r="B24" s="38"/>
      <c r="C24" s="812"/>
      <c r="D24" s="694"/>
      <c r="E24" s="752"/>
      <c r="F24" s="752"/>
      <c r="G24" s="752"/>
      <c r="H24" s="753"/>
      <c r="I24" s="754"/>
      <c r="J24" s="755"/>
    </row>
    <row r="25" spans="1:11" ht="14.25" x14ac:dyDescent="0.2">
      <c r="A25" s="319" t="str">
        <f>IF(D25&gt;0,IF(INDEX(A13:A24,MATCH(REPT("z",255),A13:A24))="H","J",IF(INDEX(A13:A24,MATCH(REPT("z",255),A13:A24))="N","P",CHAR(CODE(INDEX(A13:A24,MATCH(REPT("z",255),A13:A24)))+1))),)</f>
        <v>D</v>
      </c>
      <c r="B25" s="38" t="s">
        <v>3197</v>
      </c>
      <c r="C25" s="812">
        <v>27</v>
      </c>
      <c r="D25" s="694" t="s">
        <v>199</v>
      </c>
      <c r="E25" s="667">
        <v>2207.23</v>
      </c>
      <c r="F25" s="667">
        <v>2.96</v>
      </c>
      <c r="G25" s="667">
        <v>256.26</v>
      </c>
      <c r="H25" s="667">
        <v>0</v>
      </c>
      <c r="I25" s="668">
        <f>SUM(E25:H25)</f>
        <v>2466.4499999999998</v>
      </c>
      <c r="J25" s="669">
        <f>I25*C25</f>
        <v>66594.149999999994</v>
      </c>
      <c r="K25" s="670"/>
    </row>
    <row r="26" spans="1:11" ht="14.25" x14ac:dyDescent="0.2">
      <c r="A26" s="28"/>
      <c r="B26" s="38"/>
      <c r="C26" s="812"/>
      <c r="D26" s="694"/>
      <c r="E26" s="752"/>
      <c r="F26" s="752"/>
      <c r="G26" s="752"/>
      <c r="H26" s="753"/>
      <c r="I26" s="754"/>
      <c r="J26" s="755"/>
    </row>
    <row r="27" spans="1:11" ht="14.25" x14ac:dyDescent="0.2">
      <c r="A27" s="319" t="str">
        <f>IF(D27&gt;0,IF(INDEX(A15:A26,MATCH(REPT("z",255),A15:A26))="H","J",IF(INDEX(A15:A26,MATCH(REPT("z",255),A15:A26))="N","P",CHAR(CODE(INDEX(A15:A26,MATCH(REPT("z",255),A15:A26)))+1))),)</f>
        <v>E</v>
      </c>
      <c r="B27" s="38" t="s">
        <v>3198</v>
      </c>
      <c r="C27" s="812">
        <v>27</v>
      </c>
      <c r="D27" s="694" t="s">
        <v>199</v>
      </c>
      <c r="E27" s="667">
        <v>1106.53</v>
      </c>
      <c r="F27" s="667">
        <v>0.6</v>
      </c>
      <c r="G27" s="667">
        <v>98.01</v>
      </c>
      <c r="H27" s="667">
        <v>0</v>
      </c>
      <c r="I27" s="668">
        <f>SUM(E27:H27)</f>
        <v>1205.1400000000001</v>
      </c>
      <c r="J27" s="669">
        <f>I27*C27</f>
        <v>32538.78</v>
      </c>
      <c r="K27" s="670"/>
    </row>
    <row r="28" spans="1:11" ht="14.25" x14ac:dyDescent="0.2">
      <c r="A28" s="28"/>
      <c r="B28" s="38"/>
      <c r="C28" s="812"/>
      <c r="D28" s="694"/>
      <c r="E28" s="752"/>
      <c r="F28" s="752"/>
      <c r="G28" s="752"/>
      <c r="H28" s="753"/>
      <c r="I28" s="754"/>
      <c r="J28" s="755"/>
    </row>
    <row r="29" spans="1:11" ht="14.25" x14ac:dyDescent="0.2">
      <c r="A29" s="319" t="str">
        <f>IF(D29&gt;0,IF(INDEX(A17:A28,MATCH(REPT("z",255),A17:A28))="H","J",IF(INDEX(A17:A28,MATCH(REPT("z",255),A17:A28))="N","P",CHAR(CODE(INDEX(A17:A28,MATCH(REPT("z",255),A17:A28)))+1))),)</f>
        <v>F</v>
      </c>
      <c r="B29" s="38" t="s">
        <v>3199</v>
      </c>
      <c r="C29" s="812">
        <v>27</v>
      </c>
      <c r="D29" s="694" t="s">
        <v>199</v>
      </c>
      <c r="E29" s="667">
        <v>108.8</v>
      </c>
      <c r="F29" s="667">
        <v>0</v>
      </c>
      <c r="G29" s="667">
        <v>28.38</v>
      </c>
      <c r="H29" s="667">
        <v>0</v>
      </c>
      <c r="I29" s="668">
        <f>SUM(E29:H29)</f>
        <v>137.18</v>
      </c>
      <c r="J29" s="669">
        <f>I29*C29</f>
        <v>3703.86</v>
      </c>
      <c r="K29" s="670"/>
    </row>
    <row r="30" spans="1:11" ht="14.25" x14ac:dyDescent="0.2">
      <c r="A30" s="28"/>
      <c r="B30" s="38"/>
      <c r="C30" s="812"/>
      <c r="D30" s="694"/>
      <c r="E30" s="752"/>
      <c r="F30" s="752"/>
      <c r="G30" s="752"/>
      <c r="H30" s="753"/>
      <c r="I30" s="754"/>
      <c r="J30" s="755"/>
    </row>
    <row r="31" spans="1:11" ht="14.25" x14ac:dyDescent="0.2">
      <c r="A31" s="28"/>
      <c r="B31" s="81" t="s">
        <v>3200</v>
      </c>
      <c r="C31" s="812"/>
      <c r="D31" s="694"/>
      <c r="E31" s="752"/>
      <c r="F31" s="752"/>
      <c r="G31" s="752"/>
      <c r="H31" s="753"/>
      <c r="I31" s="754"/>
      <c r="J31" s="755"/>
    </row>
    <row r="32" spans="1:11" ht="14.25" x14ac:dyDescent="0.2">
      <c r="A32" s="28"/>
      <c r="B32" s="38"/>
      <c r="C32" s="812"/>
      <c r="D32" s="694"/>
      <c r="E32" s="752"/>
      <c r="F32" s="752"/>
      <c r="G32" s="752"/>
      <c r="H32" s="753"/>
      <c r="I32" s="754"/>
      <c r="J32" s="755"/>
    </row>
    <row r="33" spans="1:11" ht="14.25" x14ac:dyDescent="0.2">
      <c r="A33" s="319" t="str">
        <f>IF(D33&gt;0,IF(INDEX(A21:A32,MATCH(REPT("z",255),A21:A32))="H","J",IF(INDEX(A21:A32,MATCH(REPT("z",255),A21:A32))="N","P",CHAR(CODE(INDEX(A21:A32,MATCH(REPT("z",255),A21:A32)))+1))),)</f>
        <v>G</v>
      </c>
      <c r="B33" s="38" t="s">
        <v>3195</v>
      </c>
      <c r="C33" s="812">
        <v>16</v>
      </c>
      <c r="D33" s="694" t="s">
        <v>199</v>
      </c>
      <c r="E33" s="667">
        <v>2899.73</v>
      </c>
      <c r="F33" s="667">
        <v>0.6</v>
      </c>
      <c r="G33" s="667">
        <v>177.75</v>
      </c>
      <c r="H33" s="667">
        <v>0</v>
      </c>
      <c r="I33" s="668">
        <f>SUM(E33:H33)</f>
        <v>3078.08</v>
      </c>
      <c r="J33" s="669">
        <f>I33*C33</f>
        <v>49249.279999999999</v>
      </c>
      <c r="K33" s="670"/>
    </row>
    <row r="34" spans="1:11" ht="14.25" x14ac:dyDescent="0.2">
      <c r="A34" s="28"/>
      <c r="B34" s="38"/>
      <c r="C34" s="812"/>
      <c r="D34" s="694"/>
      <c r="E34" s="752"/>
      <c r="F34" s="752"/>
      <c r="G34" s="752"/>
      <c r="H34" s="753"/>
      <c r="I34" s="754"/>
      <c r="J34" s="755"/>
    </row>
    <row r="35" spans="1:11" ht="14.25" x14ac:dyDescent="0.2">
      <c r="A35" s="319" t="str">
        <f>IF(D35&gt;0,IF(INDEX(A23:A34,MATCH(REPT("z",255),A23:A34))="H","J",IF(INDEX(A23:A34,MATCH(REPT("z",255),A23:A34))="N","P",CHAR(CODE(INDEX(A23:A34,MATCH(REPT("z",255),A23:A34)))+1))),)</f>
        <v>H</v>
      </c>
      <c r="B35" s="38" t="s">
        <v>3196</v>
      </c>
      <c r="C35" s="812">
        <v>16</v>
      </c>
      <c r="D35" s="694" t="s">
        <v>199</v>
      </c>
      <c r="E35" s="667">
        <v>1004.31</v>
      </c>
      <c r="F35" s="667">
        <v>0.6</v>
      </c>
      <c r="G35" s="667">
        <v>152.57</v>
      </c>
      <c r="H35" s="667">
        <v>0</v>
      </c>
      <c r="I35" s="668">
        <f>SUM(E35:H35)</f>
        <v>1157.48</v>
      </c>
      <c r="J35" s="669">
        <f>I35*C35</f>
        <v>18519.68</v>
      </c>
      <c r="K35" s="670"/>
    </row>
    <row r="36" spans="1:11" ht="14.25" hidden="1" x14ac:dyDescent="0.2">
      <c r="A36" s="319"/>
      <c r="B36" s="38"/>
      <c r="C36" s="812"/>
      <c r="D36" s="694"/>
      <c r="E36" s="752"/>
      <c r="F36" s="752"/>
      <c r="G36" s="752"/>
      <c r="H36" s="753"/>
      <c r="I36" s="754"/>
      <c r="J36" s="755"/>
    </row>
    <row r="37" spans="1:11" ht="14.25" hidden="1" x14ac:dyDescent="0.2">
      <c r="A37" s="319"/>
      <c r="B37" s="38"/>
      <c r="C37" s="812"/>
      <c r="D37" s="694"/>
      <c r="E37" s="752"/>
      <c r="F37" s="752"/>
      <c r="G37" s="752"/>
      <c r="H37" s="753"/>
      <c r="I37" s="754"/>
      <c r="J37" s="755"/>
    </row>
    <row r="38" spans="1:11" ht="14.25" x14ac:dyDescent="0.2">
      <c r="A38" s="319"/>
      <c r="B38" s="38"/>
      <c r="C38" s="812"/>
      <c r="D38" s="694"/>
      <c r="E38" s="752"/>
      <c r="F38" s="752"/>
      <c r="G38" s="752"/>
      <c r="H38" s="753"/>
      <c r="I38" s="754"/>
      <c r="J38" s="755"/>
    </row>
    <row r="39" spans="1:11" ht="19.5" customHeight="1" x14ac:dyDescent="0.2">
      <c r="A39" s="319"/>
      <c r="B39" s="38"/>
      <c r="C39" s="812"/>
      <c r="D39" s="694"/>
      <c r="E39" s="752"/>
      <c r="F39" s="752"/>
      <c r="G39" s="752"/>
      <c r="H39" s="753"/>
      <c r="I39" s="754"/>
      <c r="J39" s="755"/>
    </row>
    <row r="40" spans="1:11" ht="10.5" customHeight="1" x14ac:dyDescent="0.2">
      <c r="A40" s="28"/>
      <c r="B40" s="38"/>
      <c r="C40" s="812"/>
      <c r="D40" s="694"/>
      <c r="E40" s="752"/>
      <c r="F40" s="752"/>
      <c r="G40" s="752"/>
      <c r="H40" s="753"/>
      <c r="I40" s="754"/>
      <c r="J40" s="755"/>
    </row>
    <row r="41" spans="1:11" ht="15.75" thickBot="1" x14ac:dyDescent="0.3">
      <c r="A41" s="31"/>
      <c r="B41" s="56" t="s">
        <v>111</v>
      </c>
      <c r="C41" s="813"/>
      <c r="D41" s="707"/>
      <c r="E41" s="708"/>
      <c r="F41" s="708"/>
      <c r="G41" s="708"/>
      <c r="H41" s="709"/>
      <c r="I41" s="710"/>
      <c r="J41" s="710">
        <f>SUM(J10:J40)</f>
        <v>634440.09</v>
      </c>
      <c r="K41" s="746">
        <v>1</v>
      </c>
    </row>
    <row r="42" spans="1:11" ht="15" thickTop="1" x14ac:dyDescent="0.2">
      <c r="A42" s="28"/>
      <c r="B42" s="38"/>
      <c r="C42" s="812"/>
      <c r="D42" s="694"/>
      <c r="E42" s="752"/>
      <c r="F42" s="752"/>
      <c r="G42" s="752"/>
      <c r="H42" s="753"/>
      <c r="I42" s="754"/>
      <c r="J42" s="755"/>
    </row>
    <row r="43" spans="1:11" ht="45" x14ac:dyDescent="0.2">
      <c r="A43" s="28"/>
      <c r="B43" s="664" t="s">
        <v>3201</v>
      </c>
      <c r="C43" s="812"/>
      <c r="D43" s="694"/>
      <c r="E43" s="752"/>
      <c r="F43" s="752"/>
      <c r="G43" s="752"/>
      <c r="H43" s="753"/>
      <c r="I43" s="754"/>
      <c r="J43" s="755"/>
    </row>
    <row r="44" spans="1:11" ht="14.25" x14ac:dyDescent="0.2">
      <c r="A44" s="28"/>
      <c r="B44" s="38"/>
      <c r="C44" s="812"/>
      <c r="D44" s="694"/>
      <c r="E44" s="752"/>
      <c r="F44" s="752"/>
      <c r="G44" s="752"/>
      <c r="H44" s="753"/>
      <c r="I44" s="754"/>
      <c r="J44" s="755"/>
    </row>
    <row r="45" spans="1:11" ht="28.5" x14ac:dyDescent="0.2">
      <c r="A45" s="28"/>
      <c r="B45" s="34" t="s">
        <v>3928</v>
      </c>
      <c r="C45" s="812"/>
      <c r="D45" s="694"/>
      <c r="E45" s="752"/>
      <c r="F45" s="752"/>
      <c r="G45" s="752"/>
      <c r="H45" s="753"/>
      <c r="I45" s="754"/>
      <c r="J45" s="755"/>
    </row>
    <row r="46" spans="1:11" ht="14.25" x14ac:dyDescent="0.2">
      <c r="A46" s="28"/>
      <c r="B46" s="38"/>
      <c r="C46" s="812"/>
      <c r="D46" s="694"/>
      <c r="E46" s="752"/>
      <c r="F46" s="752"/>
      <c r="G46" s="752"/>
      <c r="H46" s="753"/>
      <c r="I46" s="754"/>
      <c r="J46" s="755"/>
    </row>
    <row r="47" spans="1:11" ht="14.25" x14ac:dyDescent="0.2">
      <c r="A47" s="359"/>
      <c r="B47" s="81" t="s">
        <v>3203</v>
      </c>
      <c r="C47" s="812"/>
      <c r="D47" s="694"/>
      <c r="E47" s="752"/>
      <c r="F47" s="752"/>
      <c r="G47" s="752"/>
      <c r="H47" s="753"/>
      <c r="I47" s="754"/>
      <c r="J47" s="755"/>
    </row>
    <row r="48" spans="1:11" ht="14.25" x14ac:dyDescent="0.2">
      <c r="A48" s="28"/>
      <c r="B48" s="38"/>
      <c r="C48" s="812"/>
      <c r="D48" s="694"/>
      <c r="E48" s="752"/>
      <c r="F48" s="752"/>
      <c r="G48" s="752"/>
      <c r="H48" s="753"/>
      <c r="I48" s="754"/>
      <c r="J48" s="755"/>
    </row>
    <row r="49" spans="1:11" ht="14.25" x14ac:dyDescent="0.2">
      <c r="A49" s="319" t="s">
        <v>77</v>
      </c>
      <c r="B49" s="38" t="s">
        <v>3197</v>
      </c>
      <c r="C49" s="812">
        <v>16</v>
      </c>
      <c r="D49" s="694" t="s">
        <v>199</v>
      </c>
      <c r="E49" s="667">
        <v>2054.96</v>
      </c>
      <c r="F49" s="667">
        <v>1.97</v>
      </c>
      <c r="G49" s="667">
        <v>198.48</v>
      </c>
      <c r="H49" s="667">
        <v>0</v>
      </c>
      <c r="I49" s="668">
        <f>SUM(E49:H49)</f>
        <v>2255.41</v>
      </c>
      <c r="J49" s="669">
        <f>I49*C49</f>
        <v>36086.559999999998</v>
      </c>
      <c r="K49" s="670"/>
    </row>
    <row r="50" spans="1:11" ht="14.25" x14ac:dyDescent="0.2">
      <c r="A50" s="28"/>
      <c r="B50" s="38"/>
      <c r="C50" s="812"/>
      <c r="D50" s="694"/>
      <c r="E50" s="752"/>
      <c r="F50" s="752"/>
      <c r="G50" s="752"/>
      <c r="H50" s="753"/>
      <c r="I50" s="754"/>
      <c r="J50" s="755"/>
    </row>
    <row r="51" spans="1:11" ht="14.25" x14ac:dyDescent="0.2">
      <c r="A51" s="319" t="str">
        <f>IF(D51&gt;0,IF(INDEX(A32:A50,MATCH(REPT("z",255),A32:A50))="H","J",IF(INDEX(A32:A50,MATCH(REPT("z",255),A32:A50))="N","P",CHAR(CODE(INDEX(A32:A50,MATCH(REPT("z",255),A32:A50)))+1))),)</f>
        <v>B</v>
      </c>
      <c r="B51" s="38" t="s">
        <v>3199</v>
      </c>
      <c r="C51" s="812">
        <v>16</v>
      </c>
      <c r="D51" s="694" t="s">
        <v>199</v>
      </c>
      <c r="E51" s="667">
        <v>108.8</v>
      </c>
      <c r="F51" s="667">
        <v>0</v>
      </c>
      <c r="G51" s="667">
        <v>28.38</v>
      </c>
      <c r="H51" s="667">
        <v>0</v>
      </c>
      <c r="I51" s="668">
        <f>SUM(E51:H51)</f>
        <v>137.18</v>
      </c>
      <c r="J51" s="669">
        <f>I51*C51</f>
        <v>2194.88</v>
      </c>
      <c r="K51" s="670"/>
    </row>
    <row r="52" spans="1:11" ht="14.25" x14ac:dyDescent="0.2">
      <c r="A52" s="28"/>
      <c r="B52" s="38"/>
      <c r="C52" s="812"/>
      <c r="D52" s="694"/>
      <c r="E52" s="752"/>
      <c r="F52" s="752"/>
      <c r="G52" s="752"/>
      <c r="H52" s="753"/>
      <c r="I52" s="754"/>
      <c r="J52" s="755"/>
    </row>
    <row r="53" spans="1:11" ht="14.25" x14ac:dyDescent="0.2">
      <c r="A53" s="319" t="str">
        <f>IF(D53&gt;0,IF(INDEX(A34:A52,MATCH(REPT("z",255),A34:A52))="H","J",IF(INDEX(A34:A52,MATCH(REPT("z",255),A34:A52))="N","P",CHAR(CODE(INDEX(A34:A52,MATCH(REPT("z",255),A34:A52)))+1))),)</f>
        <v>C</v>
      </c>
      <c r="B53" s="38" t="s">
        <v>3204</v>
      </c>
      <c r="C53" s="812">
        <v>32</v>
      </c>
      <c r="D53" s="694" t="s">
        <v>199</v>
      </c>
      <c r="E53" s="667">
        <v>334.14</v>
      </c>
      <c r="F53" s="667">
        <v>0.6</v>
      </c>
      <c r="G53" s="667">
        <v>98.01</v>
      </c>
      <c r="H53" s="667">
        <v>0</v>
      </c>
      <c r="I53" s="668">
        <f>SUM(E53:H53)</f>
        <v>432.75</v>
      </c>
      <c r="J53" s="669">
        <f>I53*C53</f>
        <v>13848</v>
      </c>
      <c r="K53" s="670"/>
    </row>
    <row r="54" spans="1:11" ht="14.25" x14ac:dyDescent="0.2">
      <c r="A54" s="28"/>
      <c r="B54" s="38"/>
      <c r="C54" s="812"/>
      <c r="D54" s="694"/>
      <c r="E54" s="752"/>
      <c r="F54" s="752"/>
      <c r="G54" s="752"/>
      <c r="H54" s="753"/>
      <c r="I54" s="754"/>
      <c r="J54" s="755"/>
    </row>
    <row r="55" spans="1:11" ht="14.25" x14ac:dyDescent="0.2">
      <c r="A55" s="28"/>
      <c r="B55" s="81" t="s">
        <v>3205</v>
      </c>
      <c r="C55" s="812"/>
      <c r="D55" s="694"/>
      <c r="E55" s="752"/>
      <c r="F55" s="752"/>
      <c r="G55" s="752"/>
      <c r="H55" s="753"/>
      <c r="I55" s="754"/>
      <c r="J55" s="755"/>
    </row>
    <row r="56" spans="1:11" ht="14.25" x14ac:dyDescent="0.2">
      <c r="A56" s="28"/>
      <c r="B56" s="38"/>
      <c r="C56" s="812"/>
      <c r="D56" s="694"/>
      <c r="E56" s="752"/>
      <c r="F56" s="752"/>
      <c r="G56" s="752"/>
      <c r="H56" s="753"/>
      <c r="I56" s="754"/>
      <c r="J56" s="755"/>
    </row>
    <row r="57" spans="1:11" ht="14.25" x14ac:dyDescent="0.2">
      <c r="A57" s="319" t="str">
        <f>IF(D57&gt;0,IF(INDEX(A41:A56,MATCH(REPT("z",255),A41:A56))="H","J",IF(INDEX(A41:A56,MATCH(REPT("z",255),A41:A56))="N","P",CHAR(CODE(INDEX(A41:A56,MATCH(REPT("z",255),A41:A56)))+1))),)</f>
        <v>D</v>
      </c>
      <c r="B57" s="38" t="s">
        <v>3195</v>
      </c>
      <c r="C57" s="812">
        <v>191</v>
      </c>
      <c r="D57" s="694" t="s">
        <v>199</v>
      </c>
      <c r="E57" s="667">
        <v>2899.73</v>
      </c>
      <c r="F57" s="667">
        <v>0.6</v>
      </c>
      <c r="G57" s="667">
        <v>177.75</v>
      </c>
      <c r="H57" s="667">
        <v>0</v>
      </c>
      <c r="I57" s="668">
        <f>SUM(E57:H57)</f>
        <v>3078.08</v>
      </c>
      <c r="J57" s="669">
        <f>I57*C57</f>
        <v>587913.28</v>
      </c>
      <c r="K57" s="670"/>
    </row>
    <row r="58" spans="1:11" ht="14.25" x14ac:dyDescent="0.2">
      <c r="A58" s="28"/>
      <c r="B58" s="38"/>
      <c r="C58" s="812"/>
      <c r="D58" s="694"/>
      <c r="E58" s="752"/>
      <c r="F58" s="752"/>
      <c r="G58" s="752"/>
      <c r="H58" s="753"/>
      <c r="I58" s="754"/>
      <c r="J58" s="755"/>
    </row>
    <row r="59" spans="1:11" ht="14.25" x14ac:dyDescent="0.2">
      <c r="A59" s="319" t="str">
        <f>IF(D59&gt;0,IF(INDEX(A43:A58,MATCH(REPT("z",255),A43:A58))="H","J",IF(INDEX(A43:A58,MATCH(REPT("z",255),A43:A58))="N","P",CHAR(CODE(INDEX(A43:A58,MATCH(REPT("z",255),A43:A58)))+1))),)</f>
        <v>E</v>
      </c>
      <c r="B59" s="38" t="s">
        <v>3196</v>
      </c>
      <c r="C59" s="812">
        <v>191</v>
      </c>
      <c r="D59" s="694" t="s">
        <v>199</v>
      </c>
      <c r="E59" s="667">
        <v>1004.31</v>
      </c>
      <c r="F59" s="667">
        <v>0.6</v>
      </c>
      <c r="G59" s="667">
        <v>152.57</v>
      </c>
      <c r="H59" s="667">
        <v>0</v>
      </c>
      <c r="I59" s="668">
        <f>SUM(E59:H59)</f>
        <v>1157.48</v>
      </c>
      <c r="J59" s="669">
        <f>I59*C59</f>
        <v>221078.68</v>
      </c>
      <c r="K59" s="670"/>
    </row>
    <row r="60" spans="1:11" ht="14.25" x14ac:dyDescent="0.2">
      <c r="A60" s="28"/>
      <c r="B60" s="38"/>
      <c r="C60" s="812"/>
      <c r="D60" s="694"/>
      <c r="E60" s="752"/>
      <c r="F60" s="752"/>
      <c r="G60" s="752"/>
      <c r="H60" s="753"/>
      <c r="I60" s="754"/>
      <c r="J60" s="755"/>
    </row>
    <row r="61" spans="1:11" ht="14.25" x14ac:dyDescent="0.2">
      <c r="A61" s="319" t="str">
        <f>IF(D61&gt;0,IF(INDEX(A45:A60,MATCH(REPT("z",255),A45:A60))="H","J",IF(INDEX(A45:A60,MATCH(REPT("z",255),A45:A60))="N","P",CHAR(CODE(INDEX(A45:A60,MATCH(REPT("z",255),A45:A60)))+1))),)</f>
        <v>F</v>
      </c>
      <c r="B61" s="38" t="s">
        <v>3197</v>
      </c>
      <c r="C61" s="812">
        <v>191</v>
      </c>
      <c r="D61" s="694" t="s">
        <v>199</v>
      </c>
      <c r="E61" s="667">
        <v>2207.23</v>
      </c>
      <c r="F61" s="667">
        <v>2.96</v>
      </c>
      <c r="G61" s="667">
        <v>256.26</v>
      </c>
      <c r="H61" s="667">
        <v>0</v>
      </c>
      <c r="I61" s="668">
        <f>SUM(E61:H61)</f>
        <v>2466.4499999999998</v>
      </c>
      <c r="J61" s="669">
        <f>I61*C61</f>
        <v>471091.95</v>
      </c>
      <c r="K61" s="670"/>
    </row>
    <row r="62" spans="1:11" ht="14.25" x14ac:dyDescent="0.2">
      <c r="A62" s="28"/>
      <c r="B62" s="38"/>
      <c r="C62" s="812"/>
      <c r="D62" s="694"/>
      <c r="E62" s="752"/>
      <c r="F62" s="752"/>
      <c r="G62" s="752"/>
      <c r="H62" s="753"/>
      <c r="I62" s="754"/>
      <c r="J62" s="755"/>
    </row>
    <row r="63" spans="1:11" ht="14.25" x14ac:dyDescent="0.2">
      <c r="A63" s="319" t="str">
        <f>IF(D63&gt;0,IF(INDEX(A47:A62,MATCH(REPT("z",255),A47:A62))="H","J",IF(INDEX(A47:A62,MATCH(REPT("z",255),A47:A62))="N","P",CHAR(CODE(INDEX(A47:A62,MATCH(REPT("z",255),A47:A62)))+1))),)</f>
        <v>G</v>
      </c>
      <c r="B63" s="38" t="s">
        <v>3199</v>
      </c>
      <c r="C63" s="812">
        <v>191</v>
      </c>
      <c r="D63" s="694" t="s">
        <v>199</v>
      </c>
      <c r="E63" s="667">
        <v>108.8</v>
      </c>
      <c r="F63" s="667">
        <v>0</v>
      </c>
      <c r="G63" s="667">
        <v>28.38</v>
      </c>
      <c r="H63" s="667">
        <v>0</v>
      </c>
      <c r="I63" s="668">
        <f>SUM(E63:H63)</f>
        <v>137.18</v>
      </c>
      <c r="J63" s="669">
        <f>I63*C63</f>
        <v>26201.38</v>
      </c>
      <c r="K63" s="670"/>
    </row>
    <row r="64" spans="1:11" ht="14.25" x14ac:dyDescent="0.2">
      <c r="A64" s="28"/>
      <c r="B64" s="38"/>
      <c r="C64" s="812"/>
      <c r="D64" s="694"/>
      <c r="E64" s="752"/>
      <c r="F64" s="752"/>
      <c r="G64" s="752"/>
      <c r="H64" s="753"/>
      <c r="I64" s="754"/>
      <c r="J64" s="755"/>
    </row>
    <row r="65" spans="1:11" ht="14.25" x14ac:dyDescent="0.2">
      <c r="A65" s="319" t="str">
        <f>IF(D65&gt;0,IF(INDEX(A53:A64,MATCH(REPT("z",255),A53:A64))="H","J",IF(INDEX(A53:A64,MATCH(REPT("z",255),A53:A64))="N","P",CHAR(CODE(INDEX(A53:A64,MATCH(REPT("z",255),A53:A64)))+1))),)</f>
        <v>H</v>
      </c>
      <c r="B65" s="38" t="s">
        <v>3204</v>
      </c>
      <c r="C65" s="812">
        <v>191</v>
      </c>
      <c r="D65" s="694" t="s">
        <v>199</v>
      </c>
      <c r="E65" s="667">
        <v>334.14</v>
      </c>
      <c r="F65" s="667">
        <v>0.6</v>
      </c>
      <c r="G65" s="667">
        <v>98.01</v>
      </c>
      <c r="H65" s="667">
        <v>0</v>
      </c>
      <c r="I65" s="668">
        <f>SUM(E65:H65)</f>
        <v>432.75</v>
      </c>
      <c r="J65" s="669">
        <f>I65*C65</f>
        <v>82655.25</v>
      </c>
      <c r="K65" s="670"/>
    </row>
    <row r="66" spans="1:11" ht="14.25" x14ac:dyDescent="0.2">
      <c r="A66" s="28"/>
      <c r="B66" s="38"/>
      <c r="C66" s="812"/>
      <c r="D66" s="694"/>
      <c r="E66" s="752"/>
      <c r="F66" s="752"/>
      <c r="G66" s="752"/>
      <c r="H66" s="753"/>
      <c r="I66" s="754"/>
      <c r="J66" s="755"/>
    </row>
    <row r="67" spans="1:11" ht="14.25" x14ac:dyDescent="0.2">
      <c r="A67" s="28"/>
      <c r="B67" s="81" t="s">
        <v>3206</v>
      </c>
      <c r="C67" s="812"/>
      <c r="D67" s="694"/>
      <c r="E67" s="752"/>
      <c r="F67" s="752"/>
      <c r="G67" s="752"/>
      <c r="H67" s="753"/>
      <c r="I67" s="754"/>
      <c r="J67" s="755"/>
    </row>
    <row r="68" spans="1:11" ht="14.25" x14ac:dyDescent="0.2">
      <c r="A68" s="28"/>
      <c r="B68" s="38"/>
      <c r="C68" s="812"/>
      <c r="D68" s="694"/>
      <c r="E68" s="752"/>
      <c r="F68" s="752"/>
      <c r="G68" s="752"/>
      <c r="H68" s="753"/>
      <c r="I68" s="754"/>
      <c r="J68" s="755"/>
    </row>
    <row r="69" spans="1:11" ht="14.25" x14ac:dyDescent="0.2">
      <c r="A69" s="319" t="str">
        <f>IF(D69&gt;0,IF(INDEX(A57:A68,MATCH(REPT("z",255),A57:A68))="H","J",IF(INDEX(A57:A68,MATCH(REPT("z",255),A57:A68))="N","P",CHAR(CODE(INDEX(A57:A68,MATCH(REPT("z",255),A57:A68)))+1))),)</f>
        <v>J</v>
      </c>
      <c r="B69" s="38" t="s">
        <v>3195</v>
      </c>
      <c r="C69" s="812">
        <v>11</v>
      </c>
      <c r="D69" s="694" t="s">
        <v>199</v>
      </c>
      <c r="E69" s="667">
        <v>2899.73</v>
      </c>
      <c r="F69" s="667">
        <v>0.6</v>
      </c>
      <c r="G69" s="667">
        <v>177.75</v>
      </c>
      <c r="H69" s="667">
        <v>0</v>
      </c>
      <c r="I69" s="668">
        <f>SUM(E69:H69)</f>
        <v>3078.08</v>
      </c>
      <c r="J69" s="669">
        <f>I69*C69</f>
        <v>33858.879999999997</v>
      </c>
      <c r="K69" s="670"/>
    </row>
    <row r="70" spans="1:11" ht="14.25" x14ac:dyDescent="0.2">
      <c r="A70" s="28"/>
      <c r="B70" s="38"/>
      <c r="C70" s="812"/>
      <c r="D70" s="694"/>
      <c r="E70" s="752"/>
      <c r="F70" s="752"/>
      <c r="G70" s="752"/>
      <c r="H70" s="753"/>
      <c r="I70" s="754"/>
      <c r="J70" s="755"/>
    </row>
    <row r="71" spans="1:11" ht="14.25" x14ac:dyDescent="0.2">
      <c r="A71" s="319" t="str">
        <f>IF(D71&gt;0,IF(INDEX(A59:A70,MATCH(REPT("z",255),A59:A70))="H","J",IF(INDEX(A59:A70,MATCH(REPT("z",255),A59:A70))="N","P",CHAR(CODE(INDEX(A59:A70,MATCH(REPT("z",255),A59:A70)))+1))),)</f>
        <v>K</v>
      </c>
      <c r="B71" s="38" t="s">
        <v>3196</v>
      </c>
      <c r="C71" s="812">
        <v>11</v>
      </c>
      <c r="D71" s="694" t="s">
        <v>199</v>
      </c>
      <c r="E71" s="667">
        <v>1004.31</v>
      </c>
      <c r="F71" s="667">
        <v>0.6</v>
      </c>
      <c r="G71" s="667">
        <v>152.57</v>
      </c>
      <c r="H71" s="667">
        <v>0</v>
      </c>
      <c r="I71" s="668">
        <f>SUM(E71:H71)</f>
        <v>1157.48</v>
      </c>
      <c r="J71" s="669">
        <f>I71*C71</f>
        <v>12732.28</v>
      </c>
      <c r="K71" s="670"/>
    </row>
    <row r="72" spans="1:11" ht="14.25" x14ac:dyDescent="0.2">
      <c r="A72" s="28"/>
      <c r="B72" s="38"/>
      <c r="C72" s="812"/>
      <c r="D72" s="694"/>
      <c r="E72" s="752"/>
      <c r="F72" s="752"/>
      <c r="G72" s="752"/>
      <c r="H72" s="753"/>
      <c r="I72" s="754"/>
      <c r="J72" s="755"/>
    </row>
    <row r="73" spans="1:11" ht="14.25" x14ac:dyDescent="0.2">
      <c r="A73" s="319" t="str">
        <f>IF(D73&gt;0,IF(INDEX(A61:A72,MATCH(REPT("z",255),A61:A72))="H","J",IF(INDEX(A61:A72,MATCH(REPT("z",255),A61:A72))="N","P",CHAR(CODE(INDEX(A61:A72,MATCH(REPT("z",255),A61:A72)))+1))),)</f>
        <v>L</v>
      </c>
      <c r="B73" s="38" t="s">
        <v>3197</v>
      </c>
      <c r="C73" s="812">
        <v>11</v>
      </c>
      <c r="D73" s="694" t="s">
        <v>199</v>
      </c>
      <c r="E73" s="667">
        <v>2207.23</v>
      </c>
      <c r="F73" s="667">
        <v>2.96</v>
      </c>
      <c r="G73" s="667">
        <v>256.26</v>
      </c>
      <c r="H73" s="667">
        <v>0</v>
      </c>
      <c r="I73" s="668">
        <f>SUM(E73:H73)</f>
        <v>2466.4499999999998</v>
      </c>
      <c r="J73" s="669">
        <f>I73*C73</f>
        <v>27130.95</v>
      </c>
      <c r="K73" s="670"/>
    </row>
    <row r="74" spans="1:11" ht="14.25" hidden="1" x14ac:dyDescent="0.2">
      <c r="A74" s="319"/>
      <c r="B74" s="38"/>
      <c r="C74" s="812"/>
      <c r="D74" s="694"/>
      <c r="E74" s="752"/>
      <c r="F74" s="752"/>
      <c r="G74" s="752"/>
      <c r="H74" s="753"/>
      <c r="I74" s="754"/>
      <c r="J74" s="755"/>
    </row>
    <row r="75" spans="1:11" ht="14.25" hidden="1" x14ac:dyDescent="0.2">
      <c r="A75" s="319"/>
      <c r="B75" s="38"/>
      <c r="C75" s="812"/>
      <c r="D75" s="694"/>
      <c r="E75" s="752"/>
      <c r="F75" s="752"/>
      <c r="G75" s="752"/>
      <c r="H75" s="753"/>
      <c r="I75" s="754"/>
      <c r="J75" s="755"/>
    </row>
    <row r="76" spans="1:11" ht="29.25" customHeight="1" x14ac:dyDescent="0.2">
      <c r="A76" s="28"/>
      <c r="B76" s="38"/>
      <c r="C76" s="812"/>
      <c r="D76" s="694"/>
      <c r="E76" s="752"/>
      <c r="F76" s="752"/>
      <c r="G76" s="752"/>
      <c r="H76" s="753"/>
      <c r="I76" s="754"/>
      <c r="J76" s="755"/>
    </row>
    <row r="77" spans="1:11" ht="15.75" thickBot="1" x14ac:dyDescent="0.3">
      <c r="A77" s="31"/>
      <c r="B77" s="56" t="s">
        <v>111</v>
      </c>
      <c r="C77" s="813"/>
      <c r="D77" s="707"/>
      <c r="E77" s="708"/>
      <c r="F77" s="708"/>
      <c r="G77" s="708"/>
      <c r="H77" s="709"/>
      <c r="I77" s="710"/>
      <c r="J77" s="710">
        <f>SUM(J46:J76)</f>
        <v>1514792.09</v>
      </c>
      <c r="K77" s="746">
        <v>2</v>
      </c>
    </row>
    <row r="78" spans="1:11" ht="15" thickTop="1" x14ac:dyDescent="0.2">
      <c r="A78" s="28"/>
      <c r="B78" s="38"/>
      <c r="C78" s="812"/>
      <c r="D78" s="694"/>
      <c r="E78" s="752"/>
      <c r="F78" s="752"/>
      <c r="G78" s="752"/>
      <c r="H78" s="753"/>
      <c r="I78" s="754"/>
      <c r="J78" s="755"/>
    </row>
    <row r="79" spans="1:11" ht="45" x14ac:dyDescent="0.2">
      <c r="A79" s="28"/>
      <c r="B79" s="664" t="s">
        <v>3201</v>
      </c>
      <c r="C79" s="812"/>
      <c r="D79" s="694"/>
      <c r="E79" s="752"/>
      <c r="F79" s="752"/>
      <c r="G79" s="752"/>
      <c r="H79" s="753"/>
      <c r="I79" s="754"/>
      <c r="J79" s="755"/>
    </row>
    <row r="80" spans="1:11" ht="9.9499999999999993" customHeight="1" x14ac:dyDescent="0.2">
      <c r="A80" s="28"/>
      <c r="B80" s="664"/>
      <c r="C80" s="812"/>
      <c r="D80" s="694"/>
      <c r="E80" s="752"/>
      <c r="F80" s="752"/>
      <c r="G80" s="752"/>
      <c r="H80" s="753"/>
      <c r="I80" s="754"/>
      <c r="J80" s="755"/>
    </row>
    <row r="81" spans="1:11" ht="28.5" x14ac:dyDescent="0.2">
      <c r="A81" s="28"/>
      <c r="B81" s="34" t="s">
        <v>3928</v>
      </c>
      <c r="C81" s="812"/>
      <c r="D81" s="694"/>
      <c r="E81" s="752"/>
      <c r="F81" s="752"/>
      <c r="G81" s="752"/>
      <c r="H81" s="753"/>
      <c r="I81" s="754"/>
      <c r="J81" s="755"/>
    </row>
    <row r="82" spans="1:11" ht="9.9499999999999993" customHeight="1" x14ac:dyDescent="0.2">
      <c r="A82" s="28"/>
      <c r="B82" s="664"/>
      <c r="C82" s="812"/>
      <c r="D82" s="694"/>
      <c r="E82" s="752"/>
      <c r="F82" s="752"/>
      <c r="G82" s="752"/>
      <c r="H82" s="753"/>
      <c r="I82" s="754"/>
      <c r="J82" s="755"/>
    </row>
    <row r="83" spans="1:11" ht="14.25" x14ac:dyDescent="0.2">
      <c r="A83" s="28"/>
      <c r="B83" s="81" t="s">
        <v>3207</v>
      </c>
      <c r="C83" s="812"/>
      <c r="D83" s="694"/>
      <c r="E83" s="752"/>
      <c r="F83" s="752"/>
      <c r="G83" s="752"/>
      <c r="H83" s="753"/>
      <c r="I83" s="754"/>
      <c r="J83" s="755"/>
    </row>
    <row r="84" spans="1:11" ht="9.9499999999999993" customHeight="1" x14ac:dyDescent="0.2">
      <c r="A84" s="28"/>
      <c r="B84" s="38"/>
      <c r="C84" s="812"/>
      <c r="D84" s="694"/>
      <c r="E84" s="752"/>
      <c r="F84" s="752"/>
      <c r="G84" s="752"/>
      <c r="H84" s="753"/>
      <c r="I84" s="754"/>
      <c r="J84" s="755"/>
    </row>
    <row r="85" spans="1:11" ht="14.25" x14ac:dyDescent="0.2">
      <c r="A85" s="319" t="s">
        <v>77</v>
      </c>
      <c r="B85" s="38" t="s">
        <v>3199</v>
      </c>
      <c r="C85" s="812">
        <v>11</v>
      </c>
      <c r="D85" s="694" t="s">
        <v>199</v>
      </c>
      <c r="E85" s="667">
        <v>108.8</v>
      </c>
      <c r="F85" s="667">
        <v>0</v>
      </c>
      <c r="G85" s="667">
        <v>28.38</v>
      </c>
      <c r="H85" s="667">
        <v>0</v>
      </c>
      <c r="I85" s="668">
        <f>SUM(E85:H85)</f>
        <v>137.18</v>
      </c>
      <c r="J85" s="669">
        <f>I85*C85</f>
        <v>1508.98</v>
      </c>
      <c r="K85" s="670"/>
    </row>
    <row r="86" spans="1:11" ht="9.9499999999999993" customHeight="1" x14ac:dyDescent="0.2">
      <c r="A86" s="28"/>
      <c r="B86" s="38"/>
      <c r="C86" s="812"/>
      <c r="D86" s="694"/>
      <c r="E86" s="752"/>
      <c r="F86" s="752"/>
      <c r="G86" s="752"/>
      <c r="H86" s="753"/>
      <c r="I86" s="754"/>
      <c r="J86" s="755"/>
    </row>
    <row r="87" spans="1:11" ht="14.25" x14ac:dyDescent="0.2">
      <c r="A87" s="319" t="str">
        <f>IF(D87&gt;0,IF(INDEX(A65:A86,MATCH(REPT("z",255),A65:A86))="H","J",IF(INDEX(A65:A86,MATCH(REPT("z",255),A65:A86))="N","P",CHAR(CODE(INDEX(A65:A86,MATCH(REPT("z",255),A65:A86)))+1))),)</f>
        <v>B</v>
      </c>
      <c r="B87" s="38" t="s">
        <v>3204</v>
      </c>
      <c r="C87" s="812">
        <v>11</v>
      </c>
      <c r="D87" s="694" t="s">
        <v>199</v>
      </c>
      <c r="E87" s="667">
        <v>334.14</v>
      </c>
      <c r="F87" s="667">
        <v>0.6</v>
      </c>
      <c r="G87" s="667">
        <v>98.01</v>
      </c>
      <c r="H87" s="667">
        <v>0</v>
      </c>
      <c r="I87" s="668">
        <f>SUM(E87:H87)</f>
        <v>432.75</v>
      </c>
      <c r="J87" s="669">
        <f>I87*C87</f>
        <v>4760.25</v>
      </c>
      <c r="K87" s="670"/>
    </row>
    <row r="88" spans="1:11" ht="9.9499999999999993" customHeight="1" x14ac:dyDescent="0.2">
      <c r="A88" s="28"/>
      <c r="B88" s="38"/>
      <c r="C88" s="812"/>
      <c r="D88" s="694"/>
      <c r="E88" s="752"/>
      <c r="F88" s="752"/>
      <c r="G88" s="752"/>
      <c r="H88" s="753"/>
      <c r="I88" s="754"/>
      <c r="J88" s="755"/>
    </row>
    <row r="89" spans="1:11" ht="14.25" x14ac:dyDescent="0.2">
      <c r="A89" s="319" t="str">
        <f>IF(D89&gt;0,IF(INDEX(A67:A88,MATCH(REPT("z",255),A67:A88))="H","J",IF(INDEX(A67:A88,MATCH(REPT("z",255),A67:A88))="N","P",CHAR(CODE(INDEX(A67:A88,MATCH(REPT("z",255),A67:A88)))+1))),)</f>
        <v>C</v>
      </c>
      <c r="B89" s="38" t="s">
        <v>3208</v>
      </c>
      <c r="C89" s="812">
        <v>11</v>
      </c>
      <c r="D89" s="694" t="s">
        <v>199</v>
      </c>
      <c r="E89" s="667">
        <v>394.46</v>
      </c>
      <c r="F89" s="667">
        <v>0.6</v>
      </c>
      <c r="G89" s="667">
        <v>98.01</v>
      </c>
      <c r="H89" s="667">
        <v>0</v>
      </c>
      <c r="I89" s="668">
        <f>SUM(E89:H89)</f>
        <v>493.07</v>
      </c>
      <c r="J89" s="669">
        <f>I89*C89</f>
        <v>5423.77</v>
      </c>
      <c r="K89" s="670"/>
    </row>
    <row r="90" spans="1:11" ht="9.9499999999999993" customHeight="1" x14ac:dyDescent="0.2">
      <c r="A90" s="28"/>
      <c r="B90" s="664"/>
      <c r="C90" s="812"/>
      <c r="D90" s="694"/>
      <c r="E90" s="752"/>
      <c r="F90" s="752"/>
      <c r="G90" s="752"/>
      <c r="H90" s="753"/>
      <c r="I90" s="754"/>
      <c r="J90" s="755"/>
    </row>
    <row r="91" spans="1:11" ht="14.25" x14ac:dyDescent="0.2">
      <c r="A91" s="28"/>
      <c r="B91" s="81" t="s">
        <v>3209</v>
      </c>
      <c r="C91" s="812"/>
      <c r="D91" s="694"/>
      <c r="E91" s="752"/>
      <c r="F91" s="752"/>
      <c r="G91" s="752"/>
      <c r="H91" s="753"/>
      <c r="I91" s="754"/>
      <c r="J91" s="755"/>
    </row>
    <row r="92" spans="1:11" ht="9.9499999999999993" customHeight="1" x14ac:dyDescent="0.2">
      <c r="A92" s="28"/>
      <c r="B92" s="38"/>
      <c r="C92" s="812"/>
      <c r="D92" s="694"/>
      <c r="E92" s="752"/>
      <c r="F92" s="752"/>
      <c r="G92" s="752"/>
      <c r="H92" s="753"/>
      <c r="I92" s="754"/>
      <c r="J92" s="755"/>
    </row>
    <row r="93" spans="1:11" ht="14.25" x14ac:dyDescent="0.2">
      <c r="A93" s="319" t="str">
        <f>IF(D93&gt;0,IF(INDEX(A71:A92,MATCH(REPT("z",255),A71:A92))="H","J",IF(INDEX(A71:A92,MATCH(REPT("z",255),A71:A92))="N","P",CHAR(CODE(INDEX(A71:A92,MATCH(REPT("z",255),A71:A92)))+1))),)</f>
        <v>D</v>
      </c>
      <c r="B93" s="38" t="s">
        <v>3195</v>
      </c>
      <c r="C93" s="812">
        <v>8</v>
      </c>
      <c r="D93" s="694" t="s">
        <v>199</v>
      </c>
      <c r="E93" s="667">
        <v>2899.73</v>
      </c>
      <c r="F93" s="667">
        <v>0.6</v>
      </c>
      <c r="G93" s="667">
        <v>177.75</v>
      </c>
      <c r="H93" s="667">
        <v>0</v>
      </c>
      <c r="I93" s="668">
        <f>SUM(E93:H93)</f>
        <v>3078.08</v>
      </c>
      <c r="J93" s="669">
        <f>I93*C93</f>
        <v>24624.639999999999</v>
      </c>
      <c r="K93" s="670"/>
    </row>
    <row r="94" spans="1:11" ht="9.9499999999999993" customHeight="1" x14ac:dyDescent="0.2">
      <c r="A94" s="28"/>
      <c r="B94" s="38"/>
      <c r="C94" s="812"/>
      <c r="D94" s="694"/>
      <c r="E94" s="752"/>
      <c r="F94" s="752"/>
      <c r="G94" s="752"/>
      <c r="H94" s="753"/>
      <c r="I94" s="754"/>
      <c r="J94" s="755"/>
    </row>
    <row r="95" spans="1:11" ht="14.25" x14ac:dyDescent="0.2">
      <c r="A95" s="319" t="str">
        <f>IF(D95&gt;0,IF(INDEX(A89:A94,MATCH(REPT("z",255),A89:A94))="H","J",IF(INDEX(A89:A94,MATCH(REPT("z",255),A89:A94))="N","P",CHAR(CODE(INDEX(A89:A94,MATCH(REPT("z",255),A89:A94)))+1))),)</f>
        <v>E</v>
      </c>
      <c r="B95" s="38" t="s">
        <v>3196</v>
      </c>
      <c r="C95" s="812">
        <v>8</v>
      </c>
      <c r="D95" s="694" t="s">
        <v>199</v>
      </c>
      <c r="E95" s="667">
        <v>1004.31</v>
      </c>
      <c r="F95" s="667">
        <v>0.6</v>
      </c>
      <c r="G95" s="667">
        <v>152.57</v>
      </c>
      <c r="H95" s="667">
        <v>0</v>
      </c>
      <c r="I95" s="668">
        <f>SUM(E95:H95)</f>
        <v>1157.48</v>
      </c>
      <c r="J95" s="669">
        <f>I95*C95</f>
        <v>9259.84</v>
      </c>
      <c r="K95" s="670"/>
    </row>
    <row r="96" spans="1:11" ht="9.9499999999999993" customHeight="1" x14ac:dyDescent="0.2">
      <c r="A96" s="28"/>
      <c r="B96" s="38"/>
      <c r="C96" s="812"/>
      <c r="D96" s="694"/>
      <c r="E96" s="752"/>
      <c r="F96" s="752"/>
      <c r="G96" s="752"/>
      <c r="H96" s="753"/>
      <c r="I96" s="754"/>
      <c r="J96" s="755"/>
    </row>
    <row r="97" spans="1:11" ht="14.25" x14ac:dyDescent="0.2">
      <c r="A97" s="319" t="str">
        <f>IF(D97&gt;0,IF(INDEX(A77:A96,MATCH(REPT("z",255),A77:A96))="H","J",IF(INDEX(A77:A96,MATCH(REPT("z",255),A77:A96))="N","P",CHAR(CODE(INDEX(A77:A96,MATCH(REPT("z",255),A77:A96)))+1))),)</f>
        <v>F</v>
      </c>
      <c r="B97" s="38" t="s">
        <v>3197</v>
      </c>
      <c r="C97" s="812">
        <v>16</v>
      </c>
      <c r="D97" s="694" t="s">
        <v>199</v>
      </c>
      <c r="E97" s="667">
        <v>2207.23</v>
      </c>
      <c r="F97" s="667">
        <v>2.96</v>
      </c>
      <c r="G97" s="667">
        <v>256.26</v>
      </c>
      <c r="H97" s="667">
        <v>0</v>
      </c>
      <c r="I97" s="668">
        <f>SUM(E97:H97)</f>
        <v>2466.4499999999998</v>
      </c>
      <c r="J97" s="669">
        <f>I97*C97</f>
        <v>39463.199999999997</v>
      </c>
      <c r="K97" s="670"/>
    </row>
    <row r="98" spans="1:11" ht="9.9499999999999993" customHeight="1" x14ac:dyDescent="0.2">
      <c r="A98" s="28"/>
      <c r="B98" s="38"/>
      <c r="C98" s="812"/>
      <c r="D98" s="694"/>
      <c r="E98" s="752"/>
      <c r="F98" s="752"/>
      <c r="G98" s="752"/>
      <c r="H98" s="753"/>
      <c r="I98" s="754"/>
      <c r="J98" s="755"/>
    </row>
    <row r="99" spans="1:11" ht="14.25" x14ac:dyDescent="0.2">
      <c r="A99" s="319" t="str">
        <f>IF(D99&gt;0,IF(INDEX(A79:A98,MATCH(REPT("z",255),A79:A98))="H","J",IF(INDEX(A79:A98,MATCH(REPT("z",255),A79:A98))="N","P",CHAR(CODE(INDEX(A79:A98,MATCH(REPT("z",255),A79:A98)))+1))),)</f>
        <v>G</v>
      </c>
      <c r="B99" s="38" t="s">
        <v>3198</v>
      </c>
      <c r="C99" s="812">
        <v>8</v>
      </c>
      <c r="D99" s="694" t="s">
        <v>199</v>
      </c>
      <c r="E99" s="667">
        <v>1106.53</v>
      </c>
      <c r="F99" s="667">
        <v>0.6</v>
      </c>
      <c r="G99" s="667">
        <v>98.01</v>
      </c>
      <c r="H99" s="667">
        <v>0</v>
      </c>
      <c r="I99" s="668">
        <f>SUM(E99:H99)</f>
        <v>1205.1400000000001</v>
      </c>
      <c r="J99" s="669">
        <f>I99*C99</f>
        <v>9641.1200000000008</v>
      </c>
      <c r="K99" s="670"/>
    </row>
    <row r="100" spans="1:11" ht="9.9499999999999993" customHeight="1" x14ac:dyDescent="0.2">
      <c r="A100" s="28"/>
      <c r="B100" s="38"/>
      <c r="C100" s="812"/>
      <c r="D100" s="694"/>
      <c r="E100" s="752"/>
      <c r="F100" s="752"/>
      <c r="G100" s="752"/>
      <c r="H100" s="753"/>
      <c r="I100" s="754"/>
      <c r="J100" s="755"/>
    </row>
    <row r="101" spans="1:11" ht="14.25" x14ac:dyDescent="0.2">
      <c r="A101" s="319" t="str">
        <f>IF(D101&gt;0,IF(INDEX(A81:A100,MATCH(REPT("z",255),A81:A100))="H","J",IF(INDEX(A81:A100,MATCH(REPT("z",255),A81:A100))="N","P",CHAR(CODE(INDEX(A81:A100,MATCH(REPT("z",255),A81:A100)))+1))),)</f>
        <v>H</v>
      </c>
      <c r="B101" s="38" t="s">
        <v>3199</v>
      </c>
      <c r="C101" s="812">
        <v>8</v>
      </c>
      <c r="D101" s="694" t="s">
        <v>199</v>
      </c>
      <c r="E101" s="667">
        <v>108.8</v>
      </c>
      <c r="F101" s="667">
        <v>0</v>
      </c>
      <c r="G101" s="667">
        <v>28.38</v>
      </c>
      <c r="H101" s="667">
        <v>0</v>
      </c>
      <c r="I101" s="668">
        <f>SUM(E101:H101)</f>
        <v>137.18</v>
      </c>
      <c r="J101" s="669">
        <f>I101*C101</f>
        <v>1097.44</v>
      </c>
      <c r="K101" s="670"/>
    </row>
    <row r="102" spans="1:11" ht="9.9499999999999993" customHeight="1" x14ac:dyDescent="0.2">
      <c r="A102" s="28"/>
      <c r="B102" s="38"/>
      <c r="C102" s="812"/>
      <c r="D102" s="694"/>
      <c r="E102" s="752"/>
      <c r="F102" s="752"/>
      <c r="G102" s="752"/>
      <c r="H102" s="753"/>
      <c r="I102" s="754"/>
      <c r="J102" s="755"/>
    </row>
    <row r="103" spans="1:11" ht="14.25" x14ac:dyDescent="0.2">
      <c r="A103" s="28"/>
      <c r="B103" s="81" t="s">
        <v>3210</v>
      </c>
      <c r="C103" s="812"/>
      <c r="D103" s="694"/>
      <c r="E103" s="752"/>
      <c r="F103" s="752"/>
      <c r="G103" s="752"/>
      <c r="H103" s="753"/>
      <c r="I103" s="754"/>
      <c r="J103" s="755"/>
    </row>
    <row r="104" spans="1:11" ht="9.9499999999999993" customHeight="1" x14ac:dyDescent="0.2">
      <c r="A104" s="28"/>
      <c r="B104" s="38"/>
      <c r="C104" s="812"/>
      <c r="D104" s="694"/>
      <c r="E104" s="752"/>
      <c r="F104" s="752"/>
      <c r="G104" s="752"/>
      <c r="H104" s="753"/>
      <c r="I104" s="754"/>
      <c r="J104" s="755"/>
    </row>
    <row r="105" spans="1:11" ht="14.25" x14ac:dyDescent="0.2">
      <c r="A105" s="319" t="str">
        <f>IF(D105&gt;0,IF(INDEX(A93:A104,MATCH(REPT("z",255),A93:A104))="H","J",IF(INDEX(A93:A104,MATCH(REPT("z",255),A93:A104))="N","P",CHAR(CODE(INDEX(A93:A104,MATCH(REPT("z",255),A93:A104)))+1))),)</f>
        <v>J</v>
      </c>
      <c r="B105" s="38" t="s">
        <v>3195</v>
      </c>
      <c r="C105" s="812">
        <v>67</v>
      </c>
      <c r="D105" s="694" t="s">
        <v>199</v>
      </c>
      <c r="E105" s="667">
        <v>2899.73</v>
      </c>
      <c r="F105" s="667">
        <v>0.6</v>
      </c>
      <c r="G105" s="667">
        <v>177.75</v>
      </c>
      <c r="H105" s="667">
        <v>0</v>
      </c>
      <c r="I105" s="668">
        <f>SUM(E105:H105)</f>
        <v>3078.08</v>
      </c>
      <c r="J105" s="669">
        <f>I105*C105</f>
        <v>206231.36</v>
      </c>
      <c r="K105" s="670"/>
    </row>
    <row r="106" spans="1:11" ht="9.9499999999999993" customHeight="1" x14ac:dyDescent="0.2">
      <c r="A106" s="28"/>
      <c r="B106" s="38"/>
      <c r="C106" s="812"/>
      <c r="D106" s="694"/>
      <c r="E106" s="752"/>
      <c r="F106" s="752"/>
      <c r="G106" s="752"/>
      <c r="H106" s="753"/>
      <c r="I106" s="754"/>
      <c r="J106" s="755"/>
    </row>
    <row r="107" spans="1:11" ht="14.25" x14ac:dyDescent="0.2">
      <c r="A107" s="319" t="str">
        <f>IF(D107&gt;0,IF(INDEX(A95:A106,MATCH(REPT("z",255),A95:A106))="H","J",IF(INDEX(A95:A106,MATCH(REPT("z",255),A95:A106))="N","P",CHAR(CODE(INDEX(A95:A106,MATCH(REPT("z",255),A95:A106)))+1))),)</f>
        <v>K</v>
      </c>
      <c r="B107" s="38" t="s">
        <v>3196</v>
      </c>
      <c r="C107" s="812">
        <v>67</v>
      </c>
      <c r="D107" s="694" t="s">
        <v>199</v>
      </c>
      <c r="E107" s="667">
        <v>1004.31</v>
      </c>
      <c r="F107" s="667">
        <v>0.6</v>
      </c>
      <c r="G107" s="667">
        <v>152.57</v>
      </c>
      <c r="H107" s="667">
        <v>0</v>
      </c>
      <c r="I107" s="668">
        <f>SUM(E107:H107)</f>
        <v>1157.48</v>
      </c>
      <c r="J107" s="669">
        <f>I107*C107</f>
        <v>77551.16</v>
      </c>
      <c r="K107" s="670"/>
    </row>
    <row r="108" spans="1:11" ht="9.9499999999999993" customHeight="1" x14ac:dyDescent="0.2">
      <c r="A108" s="28"/>
      <c r="B108" s="38"/>
      <c r="C108" s="812"/>
      <c r="D108" s="694"/>
      <c r="E108" s="752"/>
      <c r="F108" s="752"/>
      <c r="G108" s="752"/>
      <c r="H108" s="753"/>
      <c r="I108" s="754"/>
      <c r="J108" s="755"/>
    </row>
    <row r="109" spans="1:11" ht="14.25" x14ac:dyDescent="0.2">
      <c r="A109" s="319" t="str">
        <f>IF(D109&gt;0,IF(INDEX(A97:A108,MATCH(REPT("z",255),A97:A108))="H","J",IF(INDEX(A97:A108,MATCH(REPT("z",255),A97:A108))="N","P",CHAR(CODE(INDEX(A97:A108,MATCH(REPT("z",255),A97:A108)))+1))),)</f>
        <v>L</v>
      </c>
      <c r="B109" s="38" t="s">
        <v>3197</v>
      </c>
      <c r="C109" s="812">
        <v>134</v>
      </c>
      <c r="D109" s="694" t="s">
        <v>199</v>
      </c>
      <c r="E109" s="667">
        <v>2207.23</v>
      </c>
      <c r="F109" s="667">
        <v>2.96</v>
      </c>
      <c r="G109" s="667">
        <v>256.26</v>
      </c>
      <c r="H109" s="667">
        <v>0</v>
      </c>
      <c r="I109" s="668">
        <f>SUM(E109:H109)</f>
        <v>2466.4499999999998</v>
      </c>
      <c r="J109" s="669">
        <f>I109*C109</f>
        <v>330504.3</v>
      </c>
      <c r="K109" s="670"/>
    </row>
    <row r="110" spans="1:11" ht="9.9499999999999993" customHeight="1" x14ac:dyDescent="0.2">
      <c r="A110" s="28"/>
      <c r="B110" s="38"/>
      <c r="C110" s="812"/>
      <c r="D110" s="694"/>
      <c r="E110" s="752"/>
      <c r="F110" s="752"/>
      <c r="G110" s="752"/>
      <c r="H110" s="753"/>
      <c r="I110" s="754"/>
      <c r="J110" s="755"/>
    </row>
    <row r="111" spans="1:11" ht="14.25" x14ac:dyDescent="0.2">
      <c r="A111" s="319" t="str">
        <f>IF(D111&gt;0,IF(INDEX(A99:A110,MATCH(REPT("z",255),A99:A110))="H","J",IF(INDEX(A99:A110,MATCH(REPT("z",255),A99:A110))="N","P",CHAR(CODE(INDEX(A99:A110,MATCH(REPT("z",255),A99:A110)))+1))),)</f>
        <v>M</v>
      </c>
      <c r="B111" s="38" t="s">
        <v>3199</v>
      </c>
      <c r="C111" s="812">
        <v>67</v>
      </c>
      <c r="D111" s="694" t="s">
        <v>199</v>
      </c>
      <c r="E111" s="667">
        <v>108.8</v>
      </c>
      <c r="F111" s="667">
        <v>0</v>
      </c>
      <c r="G111" s="667">
        <v>28.38</v>
      </c>
      <c r="H111" s="667">
        <v>0</v>
      </c>
      <c r="I111" s="668">
        <f>SUM(E111:H111)</f>
        <v>137.18</v>
      </c>
      <c r="J111" s="669">
        <f>I111*C111</f>
        <v>9191.06</v>
      </c>
      <c r="K111" s="670"/>
    </row>
    <row r="112" spans="1:11" ht="9.9499999999999993" customHeight="1" x14ac:dyDescent="0.2">
      <c r="A112" s="28"/>
      <c r="B112" s="38"/>
      <c r="C112" s="812"/>
      <c r="D112" s="694"/>
      <c r="E112" s="752"/>
      <c r="F112" s="752"/>
      <c r="G112" s="752"/>
      <c r="H112" s="753"/>
      <c r="I112" s="754"/>
      <c r="J112" s="755"/>
    </row>
    <row r="113" spans="1:11" ht="14.25" x14ac:dyDescent="0.2">
      <c r="A113" s="319" t="str">
        <f>IF(D113&gt;0,IF(INDEX(A101:A112,MATCH(REPT("z",255),A101:A112))="H","J",IF(INDEX(A101:A112,MATCH(REPT("z",255),A101:A112))="N","P",CHAR(CODE(INDEX(A101:A112,MATCH(REPT("z",255),A101:A112)))+1))),)</f>
        <v>N</v>
      </c>
      <c r="B113" s="38" t="s">
        <v>3204</v>
      </c>
      <c r="C113" s="812">
        <v>134</v>
      </c>
      <c r="D113" s="694" t="s">
        <v>199</v>
      </c>
      <c r="E113" s="667">
        <v>334.14</v>
      </c>
      <c r="F113" s="667">
        <v>0.6</v>
      </c>
      <c r="G113" s="667">
        <v>98.01</v>
      </c>
      <c r="H113" s="667">
        <v>0</v>
      </c>
      <c r="I113" s="668">
        <f>SUM(E113:H113)</f>
        <v>432.75</v>
      </c>
      <c r="J113" s="669">
        <f>I113*C113</f>
        <v>57988.5</v>
      </c>
      <c r="K113" s="670"/>
    </row>
    <row r="114" spans="1:11" ht="14.25" x14ac:dyDescent="0.2">
      <c r="A114" s="319"/>
      <c r="B114" s="38"/>
      <c r="C114" s="812"/>
      <c r="D114" s="694"/>
      <c r="E114" s="752"/>
      <c r="F114" s="752"/>
      <c r="G114" s="752"/>
      <c r="H114" s="753"/>
      <c r="I114" s="754"/>
      <c r="J114" s="755"/>
    </row>
    <row r="115" spans="1:11" ht="14.25" hidden="1" x14ac:dyDescent="0.2">
      <c r="A115" s="319"/>
      <c r="B115" s="38"/>
      <c r="C115" s="812"/>
      <c r="D115" s="694"/>
      <c r="E115" s="752"/>
      <c r="F115" s="752"/>
      <c r="G115" s="752"/>
      <c r="H115" s="753"/>
      <c r="I115" s="754"/>
      <c r="J115" s="755"/>
    </row>
    <row r="116" spans="1:11" ht="14.25" hidden="1" x14ac:dyDescent="0.2">
      <c r="A116" s="319"/>
      <c r="B116" s="38"/>
      <c r="C116" s="812"/>
      <c r="D116" s="694"/>
      <c r="E116" s="752"/>
      <c r="F116" s="752"/>
      <c r="G116" s="752"/>
      <c r="H116" s="753"/>
      <c r="I116" s="754"/>
      <c r="J116" s="755"/>
    </row>
    <row r="117" spans="1:11" ht="25.5" customHeight="1" x14ac:dyDescent="0.2">
      <c r="A117" s="319"/>
      <c r="B117" s="38"/>
      <c r="C117" s="812"/>
      <c r="D117" s="694"/>
      <c r="E117" s="752"/>
      <c r="F117" s="752"/>
      <c r="G117" s="752"/>
      <c r="H117" s="753"/>
      <c r="I117" s="754"/>
      <c r="J117" s="755"/>
    </row>
    <row r="118" spans="1:11" ht="15.75" thickBot="1" x14ac:dyDescent="0.3">
      <c r="A118" s="31"/>
      <c r="B118" s="56" t="s">
        <v>111</v>
      </c>
      <c r="C118" s="813"/>
      <c r="D118" s="707"/>
      <c r="E118" s="708"/>
      <c r="F118" s="708"/>
      <c r="G118" s="708"/>
      <c r="H118" s="709"/>
      <c r="I118" s="710"/>
      <c r="J118" s="710">
        <f>SUM(J83:J117)</f>
        <v>777245.62</v>
      </c>
      <c r="K118" s="746">
        <v>3</v>
      </c>
    </row>
    <row r="119" spans="1:11" ht="15" thickTop="1" x14ac:dyDescent="0.2">
      <c r="A119" s="28"/>
      <c r="B119" s="38"/>
      <c r="C119" s="812"/>
      <c r="D119" s="694"/>
      <c r="E119" s="752"/>
      <c r="F119" s="752"/>
      <c r="G119" s="752"/>
      <c r="H119" s="753"/>
      <c r="I119" s="754"/>
      <c r="J119" s="755"/>
    </row>
    <row r="120" spans="1:11" ht="45" x14ac:dyDescent="0.2">
      <c r="A120" s="28"/>
      <c r="B120" s="664" t="s">
        <v>3201</v>
      </c>
      <c r="C120" s="812"/>
      <c r="D120" s="694"/>
      <c r="E120" s="752"/>
      <c r="F120" s="752"/>
      <c r="G120" s="752"/>
      <c r="H120" s="753"/>
      <c r="I120" s="754"/>
      <c r="J120" s="755"/>
    </row>
    <row r="121" spans="1:11" ht="15" x14ac:dyDescent="0.2">
      <c r="A121" s="28"/>
      <c r="B121" s="664"/>
      <c r="C121" s="812"/>
      <c r="D121" s="694"/>
      <c r="E121" s="752"/>
      <c r="F121" s="752"/>
      <c r="G121" s="752"/>
      <c r="H121" s="753"/>
      <c r="I121" s="754"/>
      <c r="J121" s="755"/>
    </row>
    <row r="122" spans="1:11" ht="28.5" x14ac:dyDescent="0.2">
      <c r="A122" s="28"/>
      <c r="B122" s="34" t="s">
        <v>3202</v>
      </c>
      <c r="C122" s="812"/>
      <c r="D122" s="694"/>
      <c r="E122" s="752"/>
      <c r="F122" s="752"/>
      <c r="G122" s="752"/>
      <c r="H122" s="753"/>
      <c r="I122" s="754"/>
      <c r="J122" s="755"/>
    </row>
    <row r="123" spans="1:11" ht="14.25" x14ac:dyDescent="0.2">
      <c r="A123" s="28"/>
      <c r="B123" s="38"/>
      <c r="C123" s="812"/>
      <c r="D123" s="694"/>
      <c r="E123" s="752"/>
      <c r="F123" s="752"/>
      <c r="G123" s="752"/>
      <c r="H123" s="753"/>
      <c r="I123" s="754"/>
      <c r="J123" s="755"/>
    </row>
    <row r="124" spans="1:11" ht="14.25" x14ac:dyDescent="0.2">
      <c r="A124" s="28"/>
      <c r="B124" s="81" t="s">
        <v>3211</v>
      </c>
      <c r="C124" s="812"/>
      <c r="D124" s="694"/>
      <c r="E124" s="752"/>
      <c r="F124" s="752"/>
      <c r="G124" s="752"/>
      <c r="H124" s="753"/>
      <c r="I124" s="754"/>
      <c r="J124" s="755"/>
    </row>
    <row r="125" spans="1:11" ht="14.25" x14ac:dyDescent="0.2">
      <c r="A125" s="28"/>
      <c r="B125" s="38"/>
      <c r="C125" s="812"/>
      <c r="D125" s="694"/>
      <c r="E125" s="752"/>
      <c r="F125" s="752"/>
      <c r="G125" s="752"/>
      <c r="H125" s="753"/>
      <c r="I125" s="754"/>
      <c r="J125" s="755"/>
    </row>
    <row r="126" spans="1:11" ht="14.25" x14ac:dyDescent="0.2">
      <c r="A126" s="319" t="s">
        <v>77</v>
      </c>
      <c r="B126" s="38" t="s">
        <v>3195</v>
      </c>
      <c r="C126" s="812">
        <v>152</v>
      </c>
      <c r="D126" s="694" t="s">
        <v>199</v>
      </c>
      <c r="E126" s="667">
        <v>2899.73</v>
      </c>
      <c r="F126" s="667">
        <v>0.6</v>
      </c>
      <c r="G126" s="667">
        <v>177.75</v>
      </c>
      <c r="H126" s="667">
        <v>0</v>
      </c>
      <c r="I126" s="668">
        <f>SUM(E126:H126)</f>
        <v>3078.08</v>
      </c>
      <c r="J126" s="669">
        <f>I126*C126</f>
        <v>467868.15999999997</v>
      </c>
      <c r="K126" s="670"/>
    </row>
    <row r="127" spans="1:11" ht="14.25" x14ac:dyDescent="0.2">
      <c r="A127" s="28"/>
      <c r="B127" s="38"/>
      <c r="C127" s="812"/>
      <c r="D127" s="694"/>
      <c r="E127" s="752"/>
      <c r="F127" s="752"/>
      <c r="G127" s="752"/>
      <c r="H127" s="753"/>
      <c r="I127" s="754"/>
      <c r="J127" s="755"/>
    </row>
    <row r="128" spans="1:11" ht="14.25" x14ac:dyDescent="0.2">
      <c r="A128" s="319" t="str">
        <f>IF(D128&gt;0,IF(INDEX(A124:A127,MATCH(REPT("z",255),A124:A127))="H","J",IF(INDEX(A124:A127,MATCH(REPT("z",255),A124:A127))="N","P",CHAR(CODE(INDEX(A124:A127,MATCH(REPT("z",255),A124:A127)))+1))),)</f>
        <v>B</v>
      </c>
      <c r="B128" s="38" t="s">
        <v>3196</v>
      </c>
      <c r="C128" s="812">
        <v>152</v>
      </c>
      <c r="D128" s="694" t="s">
        <v>199</v>
      </c>
      <c r="E128" s="667">
        <v>1004.31</v>
      </c>
      <c r="F128" s="667">
        <v>0.6</v>
      </c>
      <c r="G128" s="667">
        <v>152.57</v>
      </c>
      <c r="H128" s="667">
        <v>0</v>
      </c>
      <c r="I128" s="668">
        <f>SUM(E128:H128)</f>
        <v>1157.48</v>
      </c>
      <c r="J128" s="669">
        <f>I128*C128</f>
        <v>175936.96</v>
      </c>
      <c r="K128" s="670"/>
    </row>
    <row r="129" spans="1:11" ht="15" x14ac:dyDescent="0.2">
      <c r="A129" s="28"/>
      <c r="B129" s="666"/>
      <c r="C129" s="812"/>
      <c r="D129" s="694"/>
      <c r="E129" s="752"/>
      <c r="F129" s="752"/>
      <c r="G129" s="752"/>
      <c r="H129" s="753"/>
      <c r="I129" s="754"/>
      <c r="J129" s="755"/>
    </row>
    <row r="130" spans="1:11" ht="14.25" x14ac:dyDescent="0.2">
      <c r="A130" s="319" t="str">
        <f>IF(D130&gt;0,IF(INDEX(A126:A129,MATCH(REPT("z",255),A126:A129))="H","J",IF(INDEX(A126:A129,MATCH(REPT("z",255),A126:A129))="N","P",CHAR(CODE(INDEX(A126:A129,MATCH(REPT("z",255),A126:A129)))+1))),)</f>
        <v>C</v>
      </c>
      <c r="B130" s="38" t="s">
        <v>3197</v>
      </c>
      <c r="C130" s="812">
        <v>304</v>
      </c>
      <c r="D130" s="694" t="s">
        <v>199</v>
      </c>
      <c r="E130" s="667">
        <v>1411.65</v>
      </c>
      <c r="F130" s="667">
        <v>2.96</v>
      </c>
      <c r="G130" s="667">
        <v>256.26</v>
      </c>
      <c r="H130" s="667">
        <v>0</v>
      </c>
      <c r="I130" s="668">
        <f>SUM(E130:H130)</f>
        <v>1670.87</v>
      </c>
      <c r="J130" s="669">
        <f>I130*C130</f>
        <v>507944.48</v>
      </c>
      <c r="K130" s="670"/>
    </row>
    <row r="131" spans="1:11" ht="15" x14ac:dyDescent="0.2">
      <c r="A131" s="28"/>
      <c r="B131" s="666"/>
      <c r="C131" s="812"/>
      <c r="D131" s="694"/>
      <c r="E131" s="752"/>
      <c r="F131" s="752"/>
      <c r="G131" s="752"/>
      <c r="H131" s="753"/>
      <c r="I131" s="754"/>
      <c r="J131" s="755"/>
    </row>
    <row r="132" spans="1:11" ht="14.25" x14ac:dyDescent="0.2">
      <c r="A132" s="319" t="str">
        <f>IF(D132&gt;0,IF(INDEX(A128:A131,MATCH(REPT("z",255),A128:A131))="H","J",IF(INDEX(A128:A131,MATCH(REPT("z",255),A128:A131))="N","P",CHAR(CODE(INDEX(A128:A131,MATCH(REPT("z",255),A128:A131)))+1))),)</f>
        <v>D</v>
      </c>
      <c r="B132" s="38" t="s">
        <v>3199</v>
      </c>
      <c r="C132" s="812">
        <v>152</v>
      </c>
      <c r="D132" s="694" t="s">
        <v>199</v>
      </c>
      <c r="E132" s="667">
        <v>108.8</v>
      </c>
      <c r="F132" s="667">
        <v>0</v>
      </c>
      <c r="G132" s="667">
        <v>28.38</v>
      </c>
      <c r="H132" s="667">
        <v>0</v>
      </c>
      <c r="I132" s="668">
        <f>SUM(E132:H132)</f>
        <v>137.18</v>
      </c>
      <c r="J132" s="669">
        <f>I132*C132</f>
        <v>20851.36</v>
      </c>
      <c r="K132" s="670"/>
    </row>
    <row r="133" spans="1:11" ht="14.25" x14ac:dyDescent="0.2">
      <c r="A133" s="28"/>
      <c r="B133" s="38"/>
      <c r="C133" s="812"/>
      <c r="D133" s="694"/>
      <c r="E133" s="752"/>
      <c r="F133" s="752"/>
      <c r="G133" s="752"/>
      <c r="H133" s="753"/>
      <c r="I133" s="754"/>
      <c r="J133" s="755"/>
    </row>
    <row r="134" spans="1:11" ht="14.25" x14ac:dyDescent="0.2">
      <c r="A134" s="319" t="str">
        <f>IF(D134&gt;0,IF(INDEX(A129:A133,MATCH(REPT("z",255),A129:A133))="H","J",IF(INDEX(A129:A133,MATCH(REPT("z",255),A129:A133))="N","P",CHAR(CODE(INDEX(A129:A133,MATCH(REPT("z",255),A129:A133)))+1))),)</f>
        <v>E</v>
      </c>
      <c r="B134" s="38" t="s">
        <v>3204</v>
      </c>
      <c r="C134" s="812">
        <v>152</v>
      </c>
      <c r="D134" s="694" t="s">
        <v>199</v>
      </c>
      <c r="E134" s="667">
        <v>334.14</v>
      </c>
      <c r="F134" s="667">
        <v>0.6</v>
      </c>
      <c r="G134" s="667">
        <v>98.01</v>
      </c>
      <c r="H134" s="667">
        <v>0</v>
      </c>
      <c r="I134" s="668">
        <f>SUM(E134:H134)</f>
        <v>432.75</v>
      </c>
      <c r="J134" s="669">
        <f>I134*C134</f>
        <v>65778</v>
      </c>
      <c r="K134" s="670"/>
    </row>
    <row r="135" spans="1:11" ht="14.25" x14ac:dyDescent="0.2">
      <c r="A135" s="28"/>
      <c r="B135" s="38"/>
      <c r="C135" s="812"/>
      <c r="D135" s="694"/>
      <c r="E135" s="752"/>
      <c r="F135" s="752"/>
      <c r="G135" s="752"/>
      <c r="H135" s="753"/>
      <c r="I135" s="754"/>
      <c r="J135" s="755"/>
    </row>
    <row r="136" spans="1:11" ht="14.25" x14ac:dyDescent="0.2">
      <c r="A136" s="28"/>
      <c r="B136" s="81" t="s">
        <v>3212</v>
      </c>
      <c r="C136" s="812"/>
      <c r="D136" s="694"/>
      <c r="E136" s="752"/>
      <c r="F136" s="752"/>
      <c r="G136" s="752"/>
      <c r="H136" s="753"/>
      <c r="I136" s="754"/>
      <c r="J136" s="755"/>
    </row>
    <row r="137" spans="1:11" ht="14.25" x14ac:dyDescent="0.2">
      <c r="A137" s="28"/>
      <c r="B137" s="38"/>
      <c r="C137" s="812"/>
      <c r="D137" s="694"/>
      <c r="E137" s="752"/>
      <c r="F137" s="752"/>
      <c r="G137" s="752"/>
      <c r="H137" s="753"/>
      <c r="I137" s="754"/>
      <c r="J137" s="755"/>
    </row>
    <row r="138" spans="1:11" ht="14.25" x14ac:dyDescent="0.2">
      <c r="A138" s="319" t="str">
        <f>IF(D138&gt;0,IF(INDEX(A129:A137,MATCH(REPT("z",255),A129:A137))="H","J",IF(INDEX(A129:A137,MATCH(REPT("z",255),A129:A137))="N","P",CHAR(CODE(INDEX(A129:A137,MATCH(REPT("z",255),A129:A137)))+1))),)</f>
        <v>F</v>
      </c>
      <c r="B138" s="38" t="s">
        <v>3195</v>
      </c>
      <c r="C138" s="812">
        <v>39</v>
      </c>
      <c r="D138" s="694" t="s">
        <v>199</v>
      </c>
      <c r="E138" s="667">
        <v>2899.73</v>
      </c>
      <c r="F138" s="667">
        <v>0.6</v>
      </c>
      <c r="G138" s="667">
        <v>177.75</v>
      </c>
      <c r="H138" s="667">
        <v>0</v>
      </c>
      <c r="I138" s="668">
        <f>SUM(E138:H138)</f>
        <v>3078.08</v>
      </c>
      <c r="J138" s="669">
        <f>I138*C138</f>
        <v>120045.12</v>
      </c>
      <c r="K138" s="670"/>
    </row>
    <row r="139" spans="1:11" ht="14.25" x14ac:dyDescent="0.2">
      <c r="A139" s="28"/>
      <c r="B139" s="38"/>
      <c r="C139" s="812"/>
      <c r="D139" s="694"/>
      <c r="E139" s="752"/>
      <c r="F139" s="752"/>
      <c r="G139" s="752"/>
      <c r="H139" s="753"/>
      <c r="I139" s="754"/>
      <c r="J139" s="755"/>
    </row>
    <row r="140" spans="1:11" ht="14.25" x14ac:dyDescent="0.2">
      <c r="A140" s="319" t="str">
        <f>IF(D140&gt;0,IF(INDEX(A129:A139,MATCH(REPT("z",255),A129:A139))="H","J",IF(INDEX(A129:A139,MATCH(REPT("z",255),A129:A139))="N","P",CHAR(CODE(INDEX(A129:A139,MATCH(REPT("z",255),A129:A139)))+1))),)</f>
        <v>G</v>
      </c>
      <c r="B140" s="38" t="s">
        <v>3196</v>
      </c>
      <c r="C140" s="812">
        <v>39</v>
      </c>
      <c r="D140" s="694" t="s">
        <v>199</v>
      </c>
      <c r="E140" s="667">
        <v>1004.31</v>
      </c>
      <c r="F140" s="667">
        <v>0.6</v>
      </c>
      <c r="G140" s="667">
        <v>152.57</v>
      </c>
      <c r="H140" s="667">
        <v>0</v>
      </c>
      <c r="I140" s="668">
        <f>SUM(E140:H140)</f>
        <v>1157.48</v>
      </c>
      <c r="J140" s="669">
        <f>I140*C140</f>
        <v>45141.72</v>
      </c>
      <c r="K140" s="670"/>
    </row>
    <row r="141" spans="1:11" ht="14.25" x14ac:dyDescent="0.2">
      <c r="A141" s="28"/>
      <c r="B141" s="38"/>
      <c r="C141" s="812"/>
      <c r="D141" s="694"/>
      <c r="E141" s="752"/>
      <c r="F141" s="752"/>
      <c r="G141" s="752"/>
      <c r="H141" s="753"/>
      <c r="I141" s="754"/>
      <c r="J141" s="755"/>
    </row>
    <row r="142" spans="1:11" ht="14.25" x14ac:dyDescent="0.2">
      <c r="A142" s="319" t="str">
        <f>IF(D142&gt;0,IF(INDEX(A130:A141,MATCH(REPT("z",255),A130:A141))="H","J",IF(INDEX(A130:A141,MATCH(REPT("z",255),A130:A141))="N","P",CHAR(CODE(INDEX(A130:A141,MATCH(REPT("z",255),A130:A141)))+1))),)</f>
        <v>H</v>
      </c>
      <c r="B142" s="38" t="s">
        <v>3197</v>
      </c>
      <c r="C142" s="812">
        <v>78</v>
      </c>
      <c r="D142" s="694" t="s">
        <v>199</v>
      </c>
      <c r="E142" s="667">
        <v>1411.65</v>
      </c>
      <c r="F142" s="667">
        <v>2.96</v>
      </c>
      <c r="G142" s="667">
        <v>256.26</v>
      </c>
      <c r="H142" s="667">
        <v>0</v>
      </c>
      <c r="I142" s="668">
        <f>SUM(E142:H142)</f>
        <v>1670.87</v>
      </c>
      <c r="J142" s="669">
        <f>I142*C142</f>
        <v>130327.86</v>
      </c>
      <c r="K142" s="670"/>
    </row>
    <row r="143" spans="1:11" ht="14.25" x14ac:dyDescent="0.2">
      <c r="A143" s="28"/>
      <c r="B143" s="38"/>
      <c r="C143" s="812"/>
      <c r="D143" s="694"/>
      <c r="E143" s="752"/>
      <c r="F143" s="752"/>
      <c r="G143" s="752"/>
      <c r="H143" s="753"/>
      <c r="I143" s="754"/>
      <c r="J143" s="755"/>
    </row>
    <row r="144" spans="1:11" ht="14.25" x14ac:dyDescent="0.2">
      <c r="A144" s="319" t="str">
        <f>IF(D144&gt;0,IF(INDEX(A132:A143,MATCH(REPT("z",255),A132:A143))="H","J",IF(INDEX(A132:A143,MATCH(REPT("z",255),A132:A143))="N","P",CHAR(CODE(INDEX(A132:A143,MATCH(REPT("z",255),A132:A143)))+1))),)</f>
        <v>J</v>
      </c>
      <c r="B144" s="38" t="s">
        <v>3199</v>
      </c>
      <c r="C144" s="812">
        <v>39</v>
      </c>
      <c r="D144" s="694" t="s">
        <v>199</v>
      </c>
      <c r="E144" s="667">
        <v>108.8</v>
      </c>
      <c r="F144" s="667">
        <v>0</v>
      </c>
      <c r="G144" s="667">
        <v>28.38</v>
      </c>
      <c r="H144" s="667">
        <v>0</v>
      </c>
      <c r="I144" s="668">
        <f>SUM(E144:H144)</f>
        <v>137.18</v>
      </c>
      <c r="J144" s="669">
        <f>I144*C144</f>
        <v>5350.02</v>
      </c>
      <c r="K144" s="670"/>
    </row>
    <row r="145" spans="1:11" ht="14.25" x14ac:dyDescent="0.2">
      <c r="A145" s="28"/>
      <c r="B145" s="38"/>
      <c r="C145" s="812"/>
      <c r="D145" s="694"/>
      <c r="E145" s="752"/>
      <c r="F145" s="752"/>
      <c r="G145" s="752"/>
      <c r="H145" s="753"/>
      <c r="I145" s="754"/>
      <c r="J145" s="755"/>
    </row>
    <row r="146" spans="1:11" ht="14.25" x14ac:dyDescent="0.2">
      <c r="A146" s="319" t="str">
        <f>IF(D146&gt;0,IF(INDEX(A134:A145,MATCH(REPT("z",255),A134:A145))="H","J",IF(INDEX(A134:A145,MATCH(REPT("z",255),A134:A145))="N","P",CHAR(CODE(INDEX(A134:A145,MATCH(REPT("z",255),A134:A145)))+1))),)</f>
        <v>K</v>
      </c>
      <c r="B146" s="38" t="s">
        <v>3204</v>
      </c>
      <c r="C146" s="812">
        <v>39</v>
      </c>
      <c r="D146" s="694" t="s">
        <v>199</v>
      </c>
      <c r="E146" s="667">
        <v>334.14</v>
      </c>
      <c r="F146" s="667">
        <v>0.6</v>
      </c>
      <c r="G146" s="667">
        <v>98.01</v>
      </c>
      <c r="H146" s="667">
        <v>0</v>
      </c>
      <c r="I146" s="668">
        <f>SUM(E146:H146)</f>
        <v>432.75</v>
      </c>
      <c r="J146" s="669">
        <f>I146*C146</f>
        <v>16877.25</v>
      </c>
      <c r="K146" s="670"/>
    </row>
    <row r="147" spans="1:11" ht="14.25" x14ac:dyDescent="0.2">
      <c r="A147" s="28"/>
      <c r="B147" s="38"/>
      <c r="C147" s="812"/>
      <c r="D147" s="694"/>
      <c r="E147" s="752"/>
      <c r="F147" s="752"/>
      <c r="G147" s="752"/>
      <c r="H147" s="753"/>
      <c r="I147" s="754"/>
      <c r="J147" s="755"/>
    </row>
    <row r="148" spans="1:11" ht="14.25" x14ac:dyDescent="0.2">
      <c r="A148" s="319" t="str">
        <f>IF(D148&gt;0,IF(INDEX(A136:A147,MATCH(REPT("z",255),A136:A147))="H","J",IF(INDEX(A136:A147,MATCH(REPT("z",255),A136:A147))="N","P",CHAR(CODE(INDEX(A136:A147,MATCH(REPT("z",255),A136:A147)))+1))),)</f>
        <v>L</v>
      </c>
      <c r="B148" s="38" t="s">
        <v>3208</v>
      </c>
      <c r="C148" s="812">
        <v>39</v>
      </c>
      <c r="D148" s="694" t="s">
        <v>199</v>
      </c>
      <c r="E148" s="667">
        <v>394.46</v>
      </c>
      <c r="F148" s="667">
        <v>0.6</v>
      </c>
      <c r="G148" s="667">
        <v>98.01</v>
      </c>
      <c r="H148" s="667">
        <v>0</v>
      </c>
      <c r="I148" s="668">
        <f>SUM(E148:H148)</f>
        <v>493.07</v>
      </c>
      <c r="J148" s="669">
        <f>I148*C148</f>
        <v>19229.73</v>
      </c>
      <c r="K148" s="670"/>
    </row>
    <row r="149" spans="1:11" ht="14.25" x14ac:dyDescent="0.2">
      <c r="A149" s="319"/>
      <c r="B149" s="38"/>
      <c r="C149" s="812"/>
      <c r="D149" s="694"/>
      <c r="E149" s="752"/>
      <c r="F149" s="752"/>
      <c r="G149" s="752"/>
      <c r="H149" s="753"/>
      <c r="I149" s="754"/>
      <c r="J149" s="755"/>
    </row>
    <row r="150" spans="1:11" ht="16.5" hidden="1" x14ac:dyDescent="0.2">
      <c r="A150" s="319"/>
      <c r="B150" s="38"/>
      <c r="C150" s="812"/>
      <c r="D150" s="694"/>
      <c r="E150" s="752"/>
      <c r="F150" s="752"/>
      <c r="G150" s="752"/>
      <c r="H150" s="753"/>
      <c r="I150" s="754"/>
      <c r="J150" s="755"/>
    </row>
    <row r="151" spans="1:11" ht="16.5" hidden="1" x14ac:dyDescent="0.2">
      <c r="A151" s="319"/>
      <c r="B151" s="38"/>
      <c r="C151" s="812"/>
      <c r="D151" s="694"/>
      <c r="E151" s="752"/>
      <c r="F151" s="752"/>
      <c r="G151" s="752"/>
      <c r="H151" s="753"/>
      <c r="I151" s="754"/>
      <c r="J151" s="755"/>
    </row>
    <row r="152" spans="1:11" ht="17.25" customHeight="1" x14ac:dyDescent="0.2">
      <c r="A152" s="319"/>
      <c r="B152" s="38"/>
      <c r="C152" s="812"/>
      <c r="D152" s="694"/>
      <c r="E152" s="752"/>
      <c r="F152" s="752"/>
      <c r="G152" s="752"/>
      <c r="H152" s="753"/>
      <c r="I152" s="754"/>
      <c r="J152" s="755"/>
    </row>
    <row r="153" spans="1:11" ht="19.5" customHeight="1" x14ac:dyDescent="0.2">
      <c r="A153" s="319"/>
      <c r="B153" s="38"/>
      <c r="C153" s="812"/>
      <c r="D153" s="694"/>
      <c r="E153" s="752"/>
      <c r="F153" s="752"/>
      <c r="G153" s="752"/>
      <c r="H153" s="753"/>
      <c r="I153" s="754"/>
      <c r="J153" s="755"/>
    </row>
    <row r="154" spans="1:11" ht="15.75" thickBot="1" x14ac:dyDescent="0.3">
      <c r="A154" s="31"/>
      <c r="B154" s="56" t="s">
        <v>111</v>
      </c>
      <c r="C154" s="813"/>
      <c r="D154" s="707"/>
      <c r="E154" s="708"/>
      <c r="F154" s="708"/>
      <c r="G154" s="708"/>
      <c r="H154" s="709"/>
      <c r="I154" s="710"/>
      <c r="J154" s="710">
        <f>SUM(J119:J153)</f>
        <v>1575350.66</v>
      </c>
      <c r="K154" s="746">
        <v>4</v>
      </c>
    </row>
    <row r="155" spans="1:11" ht="15" thickTop="1" x14ac:dyDescent="0.2">
      <c r="A155" s="28"/>
      <c r="B155" s="38"/>
      <c r="C155" s="812"/>
      <c r="D155" s="694"/>
      <c r="E155" s="752"/>
      <c r="F155" s="752"/>
      <c r="G155" s="752"/>
      <c r="H155" s="753"/>
      <c r="I155" s="754"/>
      <c r="J155" s="755"/>
    </row>
    <row r="156" spans="1:11" ht="45" x14ac:dyDescent="0.2">
      <c r="A156" s="28"/>
      <c r="B156" s="664" t="s">
        <v>3201</v>
      </c>
      <c r="C156" s="812"/>
      <c r="D156" s="694"/>
      <c r="E156" s="752"/>
      <c r="F156" s="752"/>
      <c r="G156" s="752"/>
      <c r="H156" s="753"/>
      <c r="I156" s="754"/>
      <c r="J156" s="755"/>
    </row>
    <row r="157" spans="1:11" ht="14.25" x14ac:dyDescent="0.2">
      <c r="A157" s="28"/>
      <c r="B157" s="38"/>
      <c r="C157" s="812"/>
      <c r="D157" s="694"/>
      <c r="E157" s="752"/>
      <c r="F157" s="752"/>
      <c r="G157" s="752"/>
      <c r="H157" s="753"/>
      <c r="I157" s="754"/>
      <c r="J157" s="755"/>
    </row>
    <row r="158" spans="1:11" ht="28.5" x14ac:dyDescent="0.2">
      <c r="A158" s="28"/>
      <c r="B158" s="34" t="s">
        <v>3202</v>
      </c>
      <c r="C158" s="812"/>
      <c r="D158" s="694"/>
      <c r="E158" s="752"/>
      <c r="F158" s="752"/>
      <c r="G158" s="752"/>
      <c r="H158" s="753"/>
      <c r="I158" s="754"/>
      <c r="J158" s="755"/>
    </row>
    <row r="159" spans="1:11" ht="14.25" x14ac:dyDescent="0.2">
      <c r="A159" s="28"/>
      <c r="B159" s="38"/>
      <c r="C159" s="812"/>
      <c r="D159" s="694"/>
      <c r="E159" s="752"/>
      <c r="F159" s="752"/>
      <c r="G159" s="752"/>
      <c r="H159" s="753"/>
      <c r="I159" s="754"/>
      <c r="J159" s="755"/>
    </row>
    <row r="160" spans="1:11" ht="14.25" x14ac:dyDescent="0.2">
      <c r="A160" s="28"/>
      <c r="B160" s="81" t="s">
        <v>3213</v>
      </c>
      <c r="C160" s="812"/>
      <c r="D160" s="694"/>
      <c r="E160" s="752"/>
      <c r="F160" s="752"/>
      <c r="G160" s="752"/>
      <c r="H160" s="753"/>
      <c r="I160" s="754"/>
      <c r="J160" s="755"/>
    </row>
    <row r="161" spans="1:11" ht="14.25" x14ac:dyDescent="0.2">
      <c r="A161" s="28"/>
      <c r="B161" s="38"/>
      <c r="C161" s="812"/>
      <c r="D161" s="694"/>
      <c r="E161" s="752"/>
      <c r="F161" s="752"/>
      <c r="G161" s="752"/>
      <c r="H161" s="753"/>
      <c r="I161" s="754"/>
      <c r="J161" s="755"/>
    </row>
    <row r="162" spans="1:11" ht="14.25" x14ac:dyDescent="0.2">
      <c r="A162" s="319" t="s">
        <v>77</v>
      </c>
      <c r="B162" s="38" t="s">
        <v>3195</v>
      </c>
      <c r="C162" s="812">
        <v>2</v>
      </c>
      <c r="D162" s="694" t="s">
        <v>199</v>
      </c>
      <c r="E162" s="667">
        <v>2899.73</v>
      </c>
      <c r="F162" s="667">
        <v>0.6</v>
      </c>
      <c r="G162" s="667">
        <v>177.75</v>
      </c>
      <c r="H162" s="667">
        <v>0</v>
      </c>
      <c r="I162" s="668">
        <f>SUM(E162:H162)</f>
        <v>3078.08</v>
      </c>
      <c r="J162" s="669">
        <f>I162*C162</f>
        <v>6156.16</v>
      </c>
      <c r="K162" s="670"/>
    </row>
    <row r="163" spans="1:11" ht="14.25" x14ac:dyDescent="0.2">
      <c r="A163" s="28"/>
      <c r="B163" s="38"/>
      <c r="C163" s="812"/>
      <c r="D163" s="694"/>
      <c r="E163" s="752"/>
      <c r="F163" s="752"/>
      <c r="G163" s="752"/>
      <c r="H163" s="753"/>
      <c r="I163" s="754"/>
      <c r="J163" s="755"/>
    </row>
    <row r="164" spans="1:11" ht="14.25" x14ac:dyDescent="0.2">
      <c r="A164" s="319" t="str">
        <f>IF(D164&gt;0,IF(INDEX(A142:A163,MATCH(REPT("z",255),A142:A163))="H","J",IF(INDEX(A142:A163,MATCH(REPT("z",255),A142:A163))="N","P",CHAR(CODE(INDEX(A142:A163,MATCH(REPT("z",255),A142:A163)))+1))),)</f>
        <v>B</v>
      </c>
      <c r="B164" s="38" t="s">
        <v>3196</v>
      </c>
      <c r="C164" s="812">
        <v>2</v>
      </c>
      <c r="D164" s="694" t="s">
        <v>199</v>
      </c>
      <c r="E164" s="667">
        <v>1004.31</v>
      </c>
      <c r="F164" s="667">
        <v>0.6</v>
      </c>
      <c r="G164" s="667">
        <v>152.57</v>
      </c>
      <c r="H164" s="667">
        <v>0</v>
      </c>
      <c r="I164" s="668">
        <f>SUM(E164:H164)</f>
        <v>1157.48</v>
      </c>
      <c r="J164" s="669">
        <f>I164*C164</f>
        <v>2314.96</v>
      </c>
      <c r="K164" s="670"/>
    </row>
    <row r="165" spans="1:11" ht="14.25" x14ac:dyDescent="0.2">
      <c r="A165" s="28"/>
      <c r="B165" s="38"/>
      <c r="C165" s="812"/>
      <c r="D165" s="694"/>
      <c r="E165" s="752"/>
      <c r="F165" s="752"/>
      <c r="G165" s="752"/>
      <c r="H165" s="753"/>
      <c r="I165" s="754"/>
      <c r="J165" s="755"/>
    </row>
    <row r="166" spans="1:11" ht="14.25" x14ac:dyDescent="0.2">
      <c r="A166" s="319" t="str">
        <f>IF(D166&gt;0,IF(INDEX(A144:A165,MATCH(REPT("z",255),A144:A165))="H","J",IF(INDEX(A144:A165,MATCH(REPT("z",255),A144:A165))="N","P",CHAR(CODE(INDEX(A144:A165,MATCH(REPT("z",255),A144:A165)))+1))),)</f>
        <v>C</v>
      </c>
      <c r="B166" s="38" t="s">
        <v>3197</v>
      </c>
      <c r="C166" s="812">
        <v>4</v>
      </c>
      <c r="D166" s="694" t="s">
        <v>199</v>
      </c>
      <c r="E166" s="667">
        <v>1411.65</v>
      </c>
      <c r="F166" s="667">
        <v>2.96</v>
      </c>
      <c r="G166" s="667">
        <v>256.26</v>
      </c>
      <c r="H166" s="667">
        <v>0</v>
      </c>
      <c r="I166" s="668">
        <f>SUM(E166:H166)</f>
        <v>1670.87</v>
      </c>
      <c r="J166" s="669">
        <f>I166*C166</f>
        <v>6683.48</v>
      </c>
      <c r="K166" s="670"/>
    </row>
    <row r="167" spans="1:11" ht="14.25" x14ac:dyDescent="0.2">
      <c r="A167" s="28"/>
      <c r="B167" s="38"/>
      <c r="C167" s="812"/>
      <c r="D167" s="694"/>
      <c r="E167" s="752"/>
      <c r="F167" s="752"/>
      <c r="G167" s="752"/>
      <c r="H167" s="753"/>
      <c r="I167" s="754"/>
      <c r="J167" s="755"/>
    </row>
    <row r="168" spans="1:11" ht="14.25" x14ac:dyDescent="0.2">
      <c r="A168" s="319" t="str">
        <f>IF(D168&gt;0,IF(INDEX(A146:A167,MATCH(REPT("z",255),A146:A167))="H","J",IF(INDEX(A146:A167,MATCH(REPT("z",255),A146:A167))="N","P",CHAR(CODE(INDEX(A146:A167,MATCH(REPT("z",255),A146:A167)))+1))),)</f>
        <v>D</v>
      </c>
      <c r="B168" s="38" t="s">
        <v>3199</v>
      </c>
      <c r="C168" s="812">
        <v>2</v>
      </c>
      <c r="D168" s="694" t="s">
        <v>199</v>
      </c>
      <c r="E168" s="667">
        <v>108.8</v>
      </c>
      <c r="F168" s="667">
        <v>0</v>
      </c>
      <c r="G168" s="667">
        <v>28.38</v>
      </c>
      <c r="H168" s="667">
        <v>0</v>
      </c>
      <c r="I168" s="668">
        <f>SUM(E168:H168)</f>
        <v>137.18</v>
      </c>
      <c r="J168" s="669">
        <f>I168*C168</f>
        <v>274.36</v>
      </c>
      <c r="K168" s="670"/>
    </row>
    <row r="169" spans="1:11" ht="14.25" x14ac:dyDescent="0.2">
      <c r="A169" s="28"/>
      <c r="B169" s="38"/>
      <c r="C169" s="812"/>
      <c r="D169" s="694"/>
      <c r="E169" s="752"/>
      <c r="F169" s="752"/>
      <c r="G169" s="752"/>
      <c r="H169" s="753"/>
      <c r="I169" s="754"/>
      <c r="J169" s="755"/>
    </row>
    <row r="170" spans="1:11" ht="14.25" x14ac:dyDescent="0.2">
      <c r="A170" s="319" t="str">
        <f>IF(D170&gt;0,IF(INDEX(A166:A169,MATCH(REPT("z",255),A166:A169))="H","J",IF(INDEX(A166:A169,MATCH(REPT("z",255),A166:A169))="N","P",CHAR(CODE(INDEX(A166:A169,MATCH(REPT("z",255),A166:A169)))+1))),)</f>
        <v>E</v>
      </c>
      <c r="B170" s="38" t="s">
        <v>3204</v>
      </c>
      <c r="C170" s="812">
        <v>2</v>
      </c>
      <c r="D170" s="694" t="s">
        <v>199</v>
      </c>
      <c r="E170" s="667">
        <v>334.14</v>
      </c>
      <c r="F170" s="667">
        <v>0.6</v>
      </c>
      <c r="G170" s="667">
        <v>98.01</v>
      </c>
      <c r="H170" s="667">
        <v>0</v>
      </c>
      <c r="I170" s="668">
        <f>SUM(E170:H170)</f>
        <v>432.75</v>
      </c>
      <c r="J170" s="669">
        <f>I170*C170</f>
        <v>865.5</v>
      </c>
      <c r="K170" s="670"/>
    </row>
    <row r="171" spans="1:11" ht="14.25" x14ac:dyDescent="0.2">
      <c r="A171" s="28"/>
      <c r="B171" s="38"/>
      <c r="C171" s="812"/>
      <c r="D171" s="694"/>
      <c r="E171" s="752"/>
      <c r="F171" s="752"/>
      <c r="G171" s="752"/>
      <c r="H171" s="753"/>
      <c r="I171" s="754"/>
      <c r="J171" s="755"/>
    </row>
    <row r="172" spans="1:11" ht="14.25" x14ac:dyDescent="0.2">
      <c r="A172" s="319" t="str">
        <f>IF(D172&gt;0,IF(INDEX(A154:A171,MATCH(REPT("z",255),A154:A171))="H","J",IF(INDEX(A154:A171,MATCH(REPT("z",255),A154:A171))="N","P",CHAR(CODE(INDEX(A154:A171,MATCH(REPT("z",255),A154:A171)))+1))),)</f>
        <v>F</v>
      </c>
      <c r="B172" s="38" t="s">
        <v>3208</v>
      </c>
      <c r="C172" s="812">
        <v>2</v>
      </c>
      <c r="D172" s="694" t="s">
        <v>199</v>
      </c>
      <c r="E172" s="667">
        <v>394.46</v>
      </c>
      <c r="F172" s="667">
        <v>0.6</v>
      </c>
      <c r="G172" s="667">
        <v>98.01</v>
      </c>
      <c r="H172" s="667">
        <v>0</v>
      </c>
      <c r="I172" s="668">
        <f>SUM(E172:H172)</f>
        <v>493.07</v>
      </c>
      <c r="J172" s="669">
        <f>I172*C172</f>
        <v>986.14</v>
      </c>
      <c r="K172" s="670"/>
    </row>
    <row r="173" spans="1:11" ht="14.25" x14ac:dyDescent="0.2">
      <c r="A173" s="28"/>
      <c r="B173" s="38"/>
      <c r="C173" s="812"/>
      <c r="D173" s="694"/>
      <c r="E173" s="752"/>
      <c r="F173" s="752"/>
      <c r="G173" s="752"/>
      <c r="H173" s="753"/>
      <c r="I173" s="754"/>
      <c r="J173" s="755"/>
    </row>
    <row r="174" spans="1:11" ht="14.25" x14ac:dyDescent="0.2">
      <c r="A174" s="28"/>
      <c r="B174" s="81" t="s">
        <v>3214</v>
      </c>
      <c r="C174" s="812"/>
      <c r="D174" s="694"/>
      <c r="E174" s="752"/>
      <c r="F174" s="752"/>
      <c r="G174" s="752"/>
      <c r="H174" s="753"/>
      <c r="I174" s="754"/>
      <c r="J174" s="755"/>
    </row>
    <row r="175" spans="1:11" ht="14.25" x14ac:dyDescent="0.2">
      <c r="A175" s="28"/>
      <c r="B175" s="38"/>
      <c r="C175" s="812"/>
      <c r="D175" s="694"/>
      <c r="E175" s="752"/>
      <c r="F175" s="752"/>
      <c r="G175" s="752"/>
      <c r="H175" s="753"/>
      <c r="I175" s="754"/>
      <c r="J175" s="755"/>
    </row>
    <row r="176" spans="1:11" ht="14.25" x14ac:dyDescent="0.2">
      <c r="A176" s="319" t="str">
        <f>IF(D176&gt;0,IF(INDEX(A158:A175,MATCH(REPT("z",255),A158:A175))="H","J",IF(INDEX(A158:A175,MATCH(REPT("z",255),A158:A175))="N","P",CHAR(CODE(INDEX(A158:A175,MATCH(REPT("z",255),A158:A175)))+1))),)</f>
        <v>G</v>
      </c>
      <c r="B176" s="38" t="s">
        <v>3195</v>
      </c>
      <c r="C176" s="812">
        <v>4</v>
      </c>
      <c r="D176" s="694" t="s">
        <v>199</v>
      </c>
      <c r="E176" s="667">
        <v>2899.73</v>
      </c>
      <c r="F176" s="667">
        <v>0.6</v>
      </c>
      <c r="G176" s="667">
        <v>177.75</v>
      </c>
      <c r="H176" s="667">
        <v>0</v>
      </c>
      <c r="I176" s="668">
        <f>SUM(E176:H176)</f>
        <v>3078.08</v>
      </c>
      <c r="J176" s="669">
        <f>I176*C176</f>
        <v>12312.32</v>
      </c>
      <c r="K176" s="670"/>
    </row>
    <row r="177" spans="1:11" ht="14.25" x14ac:dyDescent="0.2">
      <c r="A177" s="28"/>
      <c r="B177" s="38"/>
      <c r="C177" s="812"/>
      <c r="D177" s="694"/>
      <c r="E177" s="752"/>
      <c r="F177" s="752"/>
      <c r="G177" s="752"/>
      <c r="H177" s="753"/>
      <c r="I177" s="754"/>
      <c r="J177" s="755"/>
    </row>
    <row r="178" spans="1:11" ht="14.25" x14ac:dyDescent="0.2">
      <c r="A178" s="319" t="str">
        <f>IF(D178&gt;0,IF(INDEX(A167:A177,MATCH(REPT("z",255),A167:A177))="H","J",IF(INDEX(A167:A177,MATCH(REPT("z",255),A167:A177))="N","P",CHAR(CODE(INDEX(A167:A177,MATCH(REPT("z",255),A167:A177)))+1))),)</f>
        <v>H</v>
      </c>
      <c r="B178" s="38" t="s">
        <v>3196</v>
      </c>
      <c r="C178" s="812">
        <v>4</v>
      </c>
      <c r="D178" s="694" t="s">
        <v>199</v>
      </c>
      <c r="E178" s="667">
        <v>1004.31</v>
      </c>
      <c r="F178" s="667">
        <v>0.6</v>
      </c>
      <c r="G178" s="667">
        <v>152.57</v>
      </c>
      <c r="H178" s="667">
        <v>0</v>
      </c>
      <c r="I178" s="668">
        <f>SUM(E178:H178)</f>
        <v>1157.48</v>
      </c>
      <c r="J178" s="669">
        <f>I178*C178</f>
        <v>4629.92</v>
      </c>
      <c r="K178" s="670"/>
    </row>
    <row r="179" spans="1:11" ht="14.25" x14ac:dyDescent="0.2">
      <c r="A179" s="28"/>
      <c r="B179" s="38"/>
      <c r="C179" s="812"/>
      <c r="D179" s="694"/>
      <c r="E179" s="752"/>
      <c r="F179" s="752"/>
      <c r="G179" s="752"/>
      <c r="H179" s="753"/>
      <c r="I179" s="754"/>
      <c r="J179" s="755"/>
    </row>
    <row r="180" spans="1:11" ht="14.25" x14ac:dyDescent="0.2">
      <c r="A180" s="319" t="str">
        <f>IF(D180&gt;0,IF(INDEX(A168:A179,MATCH(REPT("z",255),A168:A179))="H","J",IF(INDEX(A168:A179,MATCH(REPT("z",255),A168:A179))="N","P",CHAR(CODE(INDEX(A168:A179,MATCH(REPT("z",255),A168:A179)))+1))),)</f>
        <v>J</v>
      </c>
      <c r="B180" s="38" t="s">
        <v>3204</v>
      </c>
      <c r="C180" s="812">
        <v>4</v>
      </c>
      <c r="D180" s="694" t="s">
        <v>199</v>
      </c>
      <c r="E180" s="667">
        <v>334.14</v>
      </c>
      <c r="F180" s="667">
        <v>0.6</v>
      </c>
      <c r="G180" s="667">
        <v>98.01</v>
      </c>
      <c r="H180" s="667">
        <v>0</v>
      </c>
      <c r="I180" s="668">
        <f>SUM(E180:H180)</f>
        <v>432.75</v>
      </c>
      <c r="J180" s="669">
        <f>I180*C180</f>
        <v>1731</v>
      </c>
      <c r="K180" s="670"/>
    </row>
    <row r="181" spans="1:11" ht="14.25" x14ac:dyDescent="0.2">
      <c r="A181" s="28"/>
      <c r="B181" s="38"/>
      <c r="C181" s="812"/>
      <c r="D181" s="694"/>
      <c r="E181" s="752"/>
      <c r="F181" s="752"/>
      <c r="G181" s="752"/>
      <c r="H181" s="753"/>
      <c r="I181" s="754"/>
      <c r="J181" s="755"/>
    </row>
    <row r="182" spans="1:11" ht="14.25" x14ac:dyDescent="0.2">
      <c r="A182" s="28"/>
      <c r="B182" s="81" t="s">
        <v>3215</v>
      </c>
      <c r="C182" s="812"/>
      <c r="D182" s="694"/>
      <c r="E182" s="752"/>
      <c r="F182" s="752"/>
      <c r="G182" s="752"/>
      <c r="H182" s="753"/>
      <c r="I182" s="754"/>
      <c r="J182" s="755"/>
    </row>
    <row r="183" spans="1:11" ht="14.25" x14ac:dyDescent="0.2">
      <c r="A183" s="28"/>
      <c r="B183" s="38"/>
      <c r="C183" s="812"/>
      <c r="D183" s="694"/>
      <c r="E183" s="752"/>
      <c r="F183" s="752"/>
      <c r="G183" s="752"/>
      <c r="H183" s="753"/>
      <c r="I183" s="754"/>
      <c r="J183" s="755"/>
    </row>
    <row r="184" spans="1:11" ht="14.25" x14ac:dyDescent="0.2">
      <c r="A184" s="319" t="str">
        <f>IF(D184&gt;0,IF(INDEX(A172:A183,MATCH(REPT("z",255),A172:A183))="H","J",IF(INDEX(A172:A183,MATCH(REPT("z",255),A172:A183))="N","P",CHAR(CODE(INDEX(A172:A183,MATCH(REPT("z",255),A172:A183)))+1))),)</f>
        <v>K</v>
      </c>
      <c r="B184" s="38" t="s">
        <v>3216</v>
      </c>
      <c r="C184" s="812">
        <v>3</v>
      </c>
      <c r="D184" s="694" t="s">
        <v>199</v>
      </c>
      <c r="E184" s="667">
        <v>2899.73</v>
      </c>
      <c r="F184" s="667">
        <v>0.6</v>
      </c>
      <c r="G184" s="667">
        <v>177.75</v>
      </c>
      <c r="H184" s="667">
        <v>0</v>
      </c>
      <c r="I184" s="668">
        <f>SUM(E184:H184)</f>
        <v>3078.08</v>
      </c>
      <c r="J184" s="669">
        <f>I184*C184</f>
        <v>9234.24</v>
      </c>
      <c r="K184" s="670"/>
    </row>
    <row r="185" spans="1:11" ht="14.25" x14ac:dyDescent="0.2">
      <c r="A185" s="28"/>
      <c r="B185" s="38"/>
      <c r="C185" s="812"/>
      <c r="D185" s="694"/>
      <c r="E185" s="752"/>
      <c r="F185" s="752"/>
      <c r="G185" s="752"/>
      <c r="H185" s="753"/>
      <c r="I185" s="754"/>
      <c r="J185" s="755"/>
    </row>
    <row r="186" spans="1:11" ht="14.25" x14ac:dyDescent="0.2">
      <c r="A186" s="319" t="str">
        <f>IF(D186&gt;0,IF(INDEX(A174:A185,MATCH(REPT("z",255),A174:A185))="H","J",IF(INDEX(A174:A185,MATCH(REPT("z",255),A174:A185))="N","P",CHAR(CODE(INDEX(A174:A185,MATCH(REPT("z",255),A174:A185)))+1))),)</f>
        <v>L</v>
      </c>
      <c r="B186" s="38" t="s">
        <v>3217</v>
      </c>
      <c r="C186" s="812">
        <v>3</v>
      </c>
      <c r="D186" s="694" t="s">
        <v>199</v>
      </c>
      <c r="E186" s="667">
        <v>1004.31</v>
      </c>
      <c r="F186" s="667">
        <v>0.6</v>
      </c>
      <c r="G186" s="667">
        <v>152.57</v>
      </c>
      <c r="H186" s="667">
        <v>0</v>
      </c>
      <c r="I186" s="668">
        <f>SUM(E186:H186)</f>
        <v>1157.48</v>
      </c>
      <c r="J186" s="669">
        <f>I186*C186</f>
        <v>3472.44</v>
      </c>
      <c r="K186" s="670"/>
    </row>
    <row r="187" spans="1:11" ht="14.25" hidden="1" x14ac:dyDescent="0.2">
      <c r="A187" s="28"/>
      <c r="B187" s="38"/>
      <c r="C187" s="812"/>
      <c r="D187" s="694"/>
      <c r="E187" s="752"/>
      <c r="F187" s="752"/>
      <c r="G187" s="752"/>
      <c r="H187" s="753"/>
      <c r="I187" s="754"/>
      <c r="J187" s="755"/>
    </row>
    <row r="188" spans="1:11" ht="14.25" hidden="1" x14ac:dyDescent="0.2">
      <c r="A188" s="28"/>
      <c r="B188" s="38"/>
      <c r="C188" s="812"/>
      <c r="D188" s="694"/>
      <c r="E188" s="752"/>
      <c r="F188" s="752"/>
      <c r="G188" s="752"/>
      <c r="H188" s="753"/>
      <c r="I188" s="754"/>
      <c r="J188" s="755"/>
    </row>
    <row r="189" spans="1:11" ht="30.75" customHeight="1" x14ac:dyDescent="0.2">
      <c r="A189" s="28"/>
      <c r="B189" s="38"/>
      <c r="C189" s="812"/>
      <c r="D189" s="694"/>
      <c r="E189" s="752"/>
      <c r="F189" s="752"/>
      <c r="G189" s="752"/>
      <c r="H189" s="753"/>
      <c r="I189" s="754"/>
      <c r="J189" s="755"/>
    </row>
    <row r="190" spans="1:11" ht="15.75" thickBot="1" x14ac:dyDescent="0.3">
      <c r="A190" s="31"/>
      <c r="B190" s="56" t="s">
        <v>111</v>
      </c>
      <c r="C190" s="813"/>
      <c r="D190" s="707"/>
      <c r="E190" s="708"/>
      <c r="F190" s="708"/>
      <c r="G190" s="708"/>
      <c r="H190" s="709"/>
      <c r="I190" s="710"/>
      <c r="J190" s="710">
        <f>SUM(J155:J189)</f>
        <v>48660.52</v>
      </c>
      <c r="K190" s="746">
        <v>5</v>
      </c>
    </row>
    <row r="191" spans="1:11" ht="15" thickTop="1" x14ac:dyDescent="0.2">
      <c r="A191" s="28"/>
      <c r="B191" s="38"/>
      <c r="C191" s="812"/>
      <c r="D191" s="694"/>
      <c r="E191" s="752"/>
      <c r="F191" s="752"/>
      <c r="G191" s="752"/>
      <c r="H191" s="753"/>
      <c r="I191" s="754"/>
      <c r="J191" s="755"/>
    </row>
    <row r="192" spans="1:11" ht="45" x14ac:dyDescent="0.2">
      <c r="A192" s="28"/>
      <c r="B192" s="664" t="s">
        <v>3201</v>
      </c>
      <c r="C192" s="812"/>
      <c r="D192" s="694"/>
      <c r="E192" s="752"/>
      <c r="F192" s="752"/>
      <c r="G192" s="752"/>
      <c r="H192" s="753"/>
      <c r="I192" s="754"/>
      <c r="J192" s="755"/>
    </row>
    <row r="193" spans="1:11" ht="14.25" x14ac:dyDescent="0.2">
      <c r="A193" s="28"/>
      <c r="B193" s="38"/>
      <c r="C193" s="812"/>
      <c r="D193" s="694"/>
      <c r="E193" s="752"/>
      <c r="F193" s="752"/>
      <c r="G193" s="752"/>
      <c r="H193" s="753"/>
      <c r="I193" s="754"/>
      <c r="J193" s="755"/>
    </row>
    <row r="194" spans="1:11" ht="28.5" x14ac:dyDescent="0.2">
      <c r="A194" s="28"/>
      <c r="B194" s="34" t="s">
        <v>3202</v>
      </c>
      <c r="C194" s="812"/>
      <c r="D194" s="694"/>
      <c r="E194" s="752"/>
      <c r="F194" s="752"/>
      <c r="G194" s="752"/>
      <c r="H194" s="753"/>
      <c r="I194" s="754"/>
      <c r="J194" s="755"/>
    </row>
    <row r="195" spans="1:11" ht="14.25" x14ac:dyDescent="0.2">
      <c r="A195" s="28"/>
      <c r="B195" s="38"/>
      <c r="C195" s="812"/>
      <c r="D195" s="694"/>
      <c r="E195" s="752"/>
      <c r="F195" s="752"/>
      <c r="G195" s="752"/>
      <c r="H195" s="753"/>
      <c r="I195" s="754"/>
      <c r="J195" s="755"/>
    </row>
    <row r="196" spans="1:11" ht="14.25" x14ac:dyDescent="0.2">
      <c r="A196" s="28"/>
      <c r="B196" s="81" t="s">
        <v>3218</v>
      </c>
      <c r="C196" s="812"/>
      <c r="D196" s="694"/>
      <c r="E196" s="752"/>
      <c r="F196" s="752"/>
      <c r="G196" s="752"/>
      <c r="H196" s="753"/>
      <c r="I196" s="754"/>
      <c r="J196" s="755"/>
    </row>
    <row r="197" spans="1:11" ht="14.25" x14ac:dyDescent="0.2">
      <c r="A197" s="28"/>
      <c r="B197" s="38"/>
      <c r="C197" s="812"/>
      <c r="D197" s="694"/>
      <c r="E197" s="752"/>
      <c r="F197" s="752"/>
      <c r="G197" s="752"/>
      <c r="H197" s="753"/>
      <c r="I197" s="754"/>
      <c r="J197" s="755"/>
    </row>
    <row r="198" spans="1:11" ht="14.25" x14ac:dyDescent="0.2">
      <c r="A198" s="319" t="s">
        <v>77</v>
      </c>
      <c r="B198" s="38" t="s">
        <v>3197</v>
      </c>
      <c r="C198" s="812">
        <v>6</v>
      </c>
      <c r="D198" s="694" t="s">
        <v>199</v>
      </c>
      <c r="E198" s="667">
        <v>1411.65</v>
      </c>
      <c r="F198" s="667">
        <v>2.96</v>
      </c>
      <c r="G198" s="667">
        <v>256.26</v>
      </c>
      <c r="H198" s="667">
        <v>0</v>
      </c>
      <c r="I198" s="668">
        <f>SUM(E198:H198)</f>
        <v>1670.87</v>
      </c>
      <c r="J198" s="669">
        <f>I198*C198</f>
        <v>10025.219999999999</v>
      </c>
      <c r="K198" s="670"/>
    </row>
    <row r="199" spans="1:11" ht="14.25" x14ac:dyDescent="0.2">
      <c r="A199" s="28"/>
      <c r="B199" s="38"/>
      <c r="C199" s="812"/>
      <c r="D199" s="694"/>
      <c r="E199" s="752"/>
      <c r="F199" s="752"/>
      <c r="G199" s="752"/>
      <c r="H199" s="753"/>
      <c r="I199" s="754"/>
      <c r="J199" s="755"/>
    </row>
    <row r="200" spans="1:11" ht="14.25" x14ac:dyDescent="0.2">
      <c r="A200" s="319" t="str">
        <f>IF(D200&gt;0,IF(INDEX(A178:A199,MATCH(REPT("z",255),A178:A199))="H","J",IF(INDEX(A178:A199,MATCH(REPT("z",255),A178:A199))="N","P",CHAR(CODE(INDEX(A178:A199,MATCH(REPT("z",255),A178:A199)))+1))),)</f>
        <v>B</v>
      </c>
      <c r="B200" s="38" t="s">
        <v>3199</v>
      </c>
      <c r="C200" s="812">
        <v>3</v>
      </c>
      <c r="D200" s="694" t="s">
        <v>199</v>
      </c>
      <c r="E200" s="667">
        <v>108.8</v>
      </c>
      <c r="F200" s="667">
        <v>0</v>
      </c>
      <c r="G200" s="667">
        <v>28.38</v>
      </c>
      <c r="H200" s="667">
        <v>0</v>
      </c>
      <c r="I200" s="668">
        <f>SUM(E200:H200)</f>
        <v>137.18</v>
      </c>
      <c r="J200" s="669">
        <f>I200*C200</f>
        <v>411.54</v>
      </c>
      <c r="K200" s="670"/>
    </row>
    <row r="201" spans="1:11" ht="14.25" x14ac:dyDescent="0.2">
      <c r="A201" s="28"/>
      <c r="B201" s="38"/>
      <c r="C201" s="812"/>
      <c r="D201" s="694"/>
      <c r="E201" s="752"/>
      <c r="F201" s="752"/>
      <c r="G201" s="752"/>
      <c r="H201" s="753"/>
      <c r="I201" s="754"/>
      <c r="J201" s="755"/>
    </row>
    <row r="202" spans="1:11" ht="14.25" x14ac:dyDescent="0.2">
      <c r="A202" s="319" t="str">
        <f>IF(D202&gt;0,IF(INDEX(A180:A201,MATCH(REPT("z",255),A180:A201))="H","J",IF(INDEX(A180:A201,MATCH(REPT("z",255),A180:A201))="N","P",CHAR(CODE(INDEX(A180:A201,MATCH(REPT("z",255),A180:A201)))+1))),)</f>
        <v>C</v>
      </c>
      <c r="B202" s="38" t="s">
        <v>3204</v>
      </c>
      <c r="C202" s="812">
        <v>6</v>
      </c>
      <c r="D202" s="694" t="s">
        <v>199</v>
      </c>
      <c r="E202" s="667">
        <v>334.14</v>
      </c>
      <c r="F202" s="667">
        <v>0.6</v>
      </c>
      <c r="G202" s="667">
        <v>98.01</v>
      </c>
      <c r="H202" s="667">
        <v>0</v>
      </c>
      <c r="I202" s="668">
        <f>SUM(E202:H202)</f>
        <v>432.75</v>
      </c>
      <c r="J202" s="669">
        <f>I202*C202</f>
        <v>2596.5</v>
      </c>
      <c r="K202" s="670"/>
    </row>
    <row r="203" spans="1:11" ht="14.25" x14ac:dyDescent="0.2">
      <c r="A203" s="28"/>
      <c r="B203" s="38"/>
      <c r="C203" s="812"/>
      <c r="D203" s="694"/>
      <c r="E203" s="752"/>
      <c r="F203" s="752"/>
      <c r="G203" s="752"/>
      <c r="H203" s="753"/>
      <c r="I203" s="754"/>
      <c r="J203" s="755"/>
    </row>
    <row r="204" spans="1:11" ht="14.25" x14ac:dyDescent="0.2">
      <c r="A204" s="28"/>
      <c r="B204" s="81" t="s">
        <v>3219</v>
      </c>
      <c r="C204" s="812"/>
      <c r="D204" s="694"/>
      <c r="E204" s="752"/>
      <c r="F204" s="752"/>
      <c r="G204" s="752"/>
      <c r="H204" s="753"/>
      <c r="I204" s="754"/>
      <c r="J204" s="755"/>
    </row>
    <row r="205" spans="1:11" ht="14.25" x14ac:dyDescent="0.2">
      <c r="A205" s="28"/>
      <c r="B205" s="38"/>
      <c r="C205" s="812"/>
      <c r="D205" s="694"/>
      <c r="E205" s="752"/>
      <c r="F205" s="752"/>
      <c r="G205" s="752"/>
      <c r="H205" s="753"/>
      <c r="I205" s="754"/>
      <c r="J205" s="755"/>
    </row>
    <row r="206" spans="1:11" ht="14.25" x14ac:dyDescent="0.2">
      <c r="A206" s="319" t="str">
        <f>IF(D206&gt;0,IF(INDEX(A186:A205,MATCH(REPT("z",255),A186:A205))="H","J",IF(INDEX(A186:A205,MATCH(REPT("z",255),A186:A205))="N","P",CHAR(CODE(INDEX(A186:A205,MATCH(REPT("z",255),A186:A205)))+1))),)</f>
        <v>D</v>
      </c>
      <c r="B206" s="38" t="s">
        <v>3195</v>
      </c>
      <c r="C206" s="812">
        <v>21</v>
      </c>
      <c r="D206" s="694" t="s">
        <v>199</v>
      </c>
      <c r="E206" s="667">
        <v>2899.73</v>
      </c>
      <c r="F206" s="667">
        <v>0.6</v>
      </c>
      <c r="G206" s="667">
        <v>177.75</v>
      </c>
      <c r="H206" s="667">
        <v>0</v>
      </c>
      <c r="I206" s="668">
        <f>SUM(E206:H206)</f>
        <v>3078.08</v>
      </c>
      <c r="J206" s="669">
        <f>I206*C206</f>
        <v>64639.68</v>
      </c>
      <c r="K206" s="670"/>
    </row>
    <row r="207" spans="1:11" ht="14.25" x14ac:dyDescent="0.2">
      <c r="A207" s="28"/>
      <c r="B207" s="38"/>
      <c r="C207" s="812"/>
      <c r="D207" s="694"/>
      <c r="E207" s="752"/>
      <c r="F207" s="752"/>
      <c r="G207" s="752"/>
      <c r="H207" s="753"/>
      <c r="I207" s="754"/>
      <c r="J207" s="755"/>
    </row>
    <row r="208" spans="1:11" ht="14.25" x14ac:dyDescent="0.2">
      <c r="A208" s="319" t="str">
        <f>IF(D208&gt;0,IF(INDEX(A204:A207,MATCH(REPT("z",255),A204:A207))="H","J",IF(INDEX(A204:A207,MATCH(REPT("z",255),A204:A207))="N","P",CHAR(CODE(INDEX(A204:A207,MATCH(REPT("z",255),A204:A207)))+1))),)</f>
        <v>E</v>
      </c>
      <c r="B208" s="38" t="s">
        <v>3196</v>
      </c>
      <c r="C208" s="812">
        <v>21</v>
      </c>
      <c r="D208" s="694" t="s">
        <v>199</v>
      </c>
      <c r="E208" s="667">
        <v>1004.31</v>
      </c>
      <c r="F208" s="667">
        <v>0.6</v>
      </c>
      <c r="G208" s="667">
        <v>152.57</v>
      </c>
      <c r="H208" s="667">
        <v>0</v>
      </c>
      <c r="I208" s="668">
        <f>SUM(E208:H208)</f>
        <v>1157.48</v>
      </c>
      <c r="J208" s="669">
        <f>I208*C208</f>
        <v>24307.08</v>
      </c>
      <c r="K208" s="670"/>
    </row>
    <row r="209" spans="1:11" ht="14.25" x14ac:dyDescent="0.2">
      <c r="A209" s="28"/>
      <c r="B209" s="38"/>
      <c r="C209" s="812"/>
      <c r="D209" s="694"/>
      <c r="E209" s="752"/>
      <c r="F209" s="752"/>
      <c r="G209" s="752"/>
      <c r="H209" s="753"/>
      <c r="I209" s="754"/>
      <c r="J209" s="755"/>
    </row>
    <row r="210" spans="1:11" ht="14.25" x14ac:dyDescent="0.2">
      <c r="A210" s="319" t="str">
        <f>IF(D210&gt;0,IF(INDEX(A190:A209,MATCH(REPT("z",255),A190:A209))="H","J",IF(INDEX(A190:A209,MATCH(REPT("z",255),A190:A209))="N","P",CHAR(CODE(INDEX(A190:A209,MATCH(REPT("z",255),A190:A209)))+1))),)</f>
        <v>F</v>
      </c>
      <c r="B210" s="38" t="s">
        <v>3199</v>
      </c>
      <c r="C210" s="812">
        <v>42</v>
      </c>
      <c r="D210" s="694" t="s">
        <v>199</v>
      </c>
      <c r="E210" s="667">
        <v>108.8</v>
      </c>
      <c r="F210" s="667">
        <v>0</v>
      </c>
      <c r="G210" s="667">
        <v>28.38</v>
      </c>
      <c r="H210" s="667">
        <v>0</v>
      </c>
      <c r="I210" s="668">
        <f>SUM(E210:H210)</f>
        <v>137.18</v>
      </c>
      <c r="J210" s="669">
        <f>I210*C210</f>
        <v>5761.56</v>
      </c>
      <c r="K210" s="670"/>
    </row>
    <row r="211" spans="1:11" ht="14.25" x14ac:dyDescent="0.2">
      <c r="A211" s="28"/>
      <c r="B211" s="38"/>
      <c r="C211" s="812"/>
      <c r="D211" s="694"/>
      <c r="E211" s="752"/>
      <c r="F211" s="752"/>
      <c r="G211" s="752"/>
      <c r="H211" s="753"/>
      <c r="I211" s="754"/>
      <c r="J211" s="755"/>
    </row>
    <row r="212" spans="1:11" ht="14.25" x14ac:dyDescent="0.2">
      <c r="A212" s="319" t="str">
        <f>IF(D212&gt;0,IF(INDEX(A192:A211,MATCH(REPT("z",255),A192:A211))="H","J",IF(INDEX(A192:A211,MATCH(REPT("z",255),A192:A211))="N","P",CHAR(CODE(INDEX(A192:A211,MATCH(REPT("z",255),A192:A211)))+1))),)</f>
        <v>G</v>
      </c>
      <c r="B212" s="38" t="s">
        <v>3208</v>
      </c>
      <c r="C212" s="812">
        <v>84</v>
      </c>
      <c r="D212" s="694" t="s">
        <v>199</v>
      </c>
      <c r="E212" s="667">
        <v>394.46</v>
      </c>
      <c r="F212" s="667">
        <v>0.6</v>
      </c>
      <c r="G212" s="667">
        <v>98.01</v>
      </c>
      <c r="H212" s="667">
        <v>0</v>
      </c>
      <c r="I212" s="668">
        <f>SUM(E212:H212)</f>
        <v>493.07</v>
      </c>
      <c r="J212" s="669">
        <f>I212*C212</f>
        <v>41417.879999999997</v>
      </c>
      <c r="K212" s="670"/>
    </row>
    <row r="213" spans="1:11" ht="14.25" x14ac:dyDescent="0.2">
      <c r="A213" s="28"/>
      <c r="B213" s="38"/>
      <c r="C213" s="812"/>
      <c r="D213" s="694"/>
      <c r="E213" s="752"/>
      <c r="F213" s="752"/>
      <c r="G213" s="752"/>
      <c r="H213" s="753"/>
      <c r="I213" s="754"/>
      <c r="J213" s="755"/>
    </row>
    <row r="214" spans="1:11" ht="14.25" x14ac:dyDescent="0.2">
      <c r="A214" s="28"/>
      <c r="B214" s="34"/>
      <c r="C214" s="812"/>
      <c r="D214" s="694"/>
      <c r="E214" s="752"/>
      <c r="F214" s="752"/>
      <c r="G214" s="752"/>
      <c r="H214" s="753"/>
      <c r="I214" s="754"/>
      <c r="J214" s="755"/>
    </row>
    <row r="215" spans="1:11" ht="14.25" x14ac:dyDescent="0.2">
      <c r="A215" s="28"/>
      <c r="B215" s="38"/>
      <c r="C215" s="812"/>
      <c r="D215" s="694"/>
      <c r="E215" s="752"/>
      <c r="F215" s="752"/>
      <c r="G215" s="752"/>
      <c r="H215" s="753"/>
      <c r="I215" s="754"/>
      <c r="J215" s="755"/>
    </row>
    <row r="216" spans="1:11" ht="14.25" hidden="1" x14ac:dyDescent="0.2">
      <c r="A216" s="319"/>
      <c r="B216" s="38"/>
      <c r="C216" s="812"/>
      <c r="D216" s="694"/>
      <c r="E216" s="752"/>
      <c r="F216" s="752"/>
      <c r="G216" s="752"/>
      <c r="H216" s="753"/>
      <c r="I216" s="754"/>
      <c r="J216" s="755"/>
    </row>
    <row r="217" spans="1:11" ht="14.25" hidden="1" x14ac:dyDescent="0.2">
      <c r="A217" s="28"/>
      <c r="B217" s="38"/>
      <c r="C217" s="812"/>
      <c r="D217" s="694"/>
      <c r="E217" s="752"/>
      <c r="F217" s="752"/>
      <c r="G217" s="752"/>
      <c r="H217" s="753"/>
      <c r="I217" s="754"/>
      <c r="J217" s="755"/>
    </row>
    <row r="218" spans="1:11" ht="14.25" x14ac:dyDescent="0.2">
      <c r="A218" s="319"/>
      <c r="B218" s="38"/>
      <c r="C218" s="812"/>
      <c r="D218" s="694"/>
      <c r="E218" s="752"/>
      <c r="F218" s="752"/>
      <c r="G218" s="752"/>
      <c r="H218" s="753"/>
      <c r="I218" s="754"/>
      <c r="J218" s="755"/>
    </row>
    <row r="219" spans="1:11" ht="14.25" x14ac:dyDescent="0.2">
      <c r="A219" s="319"/>
      <c r="B219" s="38"/>
      <c r="C219" s="812"/>
      <c r="D219" s="694"/>
      <c r="E219" s="752"/>
      <c r="F219" s="752"/>
      <c r="G219" s="752"/>
      <c r="H219" s="753"/>
      <c r="I219" s="754"/>
      <c r="J219" s="755"/>
    </row>
    <row r="220" spans="1:11" ht="14.25" x14ac:dyDescent="0.2">
      <c r="A220" s="319"/>
      <c r="B220" s="38"/>
      <c r="C220" s="812"/>
      <c r="D220" s="694"/>
      <c r="E220" s="752"/>
      <c r="F220" s="752"/>
      <c r="G220" s="752"/>
      <c r="H220" s="753"/>
      <c r="I220" s="754"/>
      <c r="J220" s="755"/>
    </row>
    <row r="221" spans="1:11" ht="21" customHeight="1" x14ac:dyDescent="0.2">
      <c r="A221" s="319"/>
      <c r="B221" s="38"/>
      <c r="C221" s="812"/>
      <c r="D221" s="694"/>
      <c r="E221" s="752"/>
      <c r="F221" s="752"/>
      <c r="G221" s="752"/>
      <c r="H221" s="753"/>
      <c r="I221" s="754"/>
      <c r="J221" s="755"/>
    </row>
    <row r="222" spans="1:11" ht="14.25" x14ac:dyDescent="0.2">
      <c r="A222" s="319"/>
      <c r="B222" s="38"/>
      <c r="C222" s="812"/>
      <c r="D222" s="694"/>
      <c r="E222" s="752"/>
      <c r="F222" s="752"/>
      <c r="G222" s="752"/>
      <c r="H222" s="753"/>
      <c r="I222" s="754"/>
      <c r="J222" s="755"/>
    </row>
    <row r="223" spans="1:11" ht="14.25" x14ac:dyDescent="0.2">
      <c r="A223" s="319"/>
      <c r="B223" s="38"/>
      <c r="C223" s="812"/>
      <c r="D223" s="694"/>
      <c r="E223" s="752"/>
      <c r="F223" s="752"/>
      <c r="G223" s="752"/>
      <c r="H223" s="753"/>
      <c r="I223" s="754"/>
      <c r="J223" s="755"/>
    </row>
    <row r="224" spans="1:11" ht="14.25" x14ac:dyDescent="0.2">
      <c r="A224" s="319"/>
      <c r="B224" s="38"/>
      <c r="C224" s="812"/>
      <c r="D224" s="694"/>
      <c r="E224" s="752"/>
      <c r="F224" s="752"/>
      <c r="G224" s="752"/>
      <c r="H224" s="753"/>
      <c r="I224" s="754"/>
      <c r="J224" s="755"/>
    </row>
    <row r="225" spans="1:11" ht="17.25" customHeight="1" x14ac:dyDescent="0.2">
      <c r="A225" s="319"/>
      <c r="B225" s="38"/>
      <c r="C225" s="812"/>
      <c r="D225" s="694"/>
      <c r="E225" s="752"/>
      <c r="F225" s="752"/>
      <c r="G225" s="752"/>
      <c r="H225" s="753"/>
      <c r="I225" s="754"/>
      <c r="J225" s="755"/>
    </row>
    <row r="226" spans="1:11" ht="15.75" thickBot="1" x14ac:dyDescent="0.3">
      <c r="A226" s="31"/>
      <c r="B226" s="56" t="s">
        <v>111</v>
      </c>
      <c r="C226" s="813"/>
      <c r="D226" s="707"/>
      <c r="E226" s="708"/>
      <c r="F226" s="708"/>
      <c r="G226" s="708"/>
      <c r="H226" s="709"/>
      <c r="I226" s="710"/>
      <c r="J226" s="710">
        <f>SUM(J191:J225)</f>
        <v>149159.46</v>
      </c>
      <c r="K226" s="746">
        <v>6</v>
      </c>
    </row>
    <row r="227" spans="1:11" ht="15" thickTop="1" x14ac:dyDescent="0.2">
      <c r="A227" s="28"/>
      <c r="B227" s="38"/>
      <c r="C227" s="812"/>
      <c r="D227" s="694"/>
      <c r="E227" s="752"/>
      <c r="F227" s="752"/>
      <c r="G227" s="752"/>
      <c r="H227" s="753"/>
      <c r="I227" s="754"/>
      <c r="J227" s="755"/>
    </row>
    <row r="228" spans="1:11" ht="15" x14ac:dyDescent="0.2">
      <c r="A228" s="28"/>
      <c r="B228" s="46" t="s">
        <v>3220</v>
      </c>
      <c r="C228" s="812"/>
      <c r="D228" s="694"/>
      <c r="E228" s="752"/>
      <c r="F228" s="752"/>
      <c r="G228" s="752"/>
      <c r="H228" s="753"/>
      <c r="I228" s="754"/>
      <c r="J228" s="755"/>
    </row>
    <row r="229" spans="1:11" ht="14.25" x14ac:dyDescent="0.2">
      <c r="A229" s="28"/>
      <c r="B229" s="38"/>
      <c r="C229" s="812"/>
      <c r="D229" s="694"/>
      <c r="E229" s="752"/>
      <c r="F229" s="752"/>
      <c r="G229" s="752"/>
      <c r="H229" s="753"/>
      <c r="I229" s="754"/>
      <c r="J229" s="755"/>
    </row>
    <row r="230" spans="1:11" ht="30.75" customHeight="1" x14ac:dyDescent="0.2">
      <c r="A230" s="28"/>
      <c r="B230" s="34" t="s">
        <v>3929</v>
      </c>
      <c r="C230" s="812"/>
      <c r="D230" s="694"/>
      <c r="E230" s="752"/>
      <c r="F230" s="752"/>
      <c r="G230" s="752"/>
      <c r="H230" s="753"/>
      <c r="I230" s="754"/>
      <c r="J230" s="755"/>
    </row>
    <row r="231" spans="1:11" ht="14.25" x14ac:dyDescent="0.2">
      <c r="A231" s="28"/>
      <c r="B231" s="38"/>
      <c r="C231" s="812"/>
      <c r="D231" s="694"/>
      <c r="E231" s="752"/>
      <c r="F231" s="752"/>
      <c r="G231" s="752"/>
      <c r="H231" s="753"/>
      <c r="I231" s="754"/>
      <c r="J231" s="755"/>
    </row>
    <row r="232" spans="1:11" ht="14.25" x14ac:dyDescent="0.2">
      <c r="A232" s="319" t="s">
        <v>77</v>
      </c>
      <c r="B232" s="38" t="s">
        <v>3221</v>
      </c>
      <c r="C232" s="812">
        <v>1</v>
      </c>
      <c r="D232" s="694" t="s">
        <v>65</v>
      </c>
      <c r="E232" s="667">
        <v>1587015.79</v>
      </c>
      <c r="F232" s="667">
        <v>66.08</v>
      </c>
      <c r="G232" s="667">
        <v>14442.15</v>
      </c>
      <c r="H232" s="667">
        <v>0</v>
      </c>
      <c r="I232" s="668">
        <f>SUM(E232:H232)</f>
        <v>1601524.02</v>
      </c>
      <c r="J232" s="669">
        <f>I232*C232</f>
        <v>1601524.02</v>
      </c>
      <c r="K232" s="670"/>
    </row>
    <row r="233" spans="1:11" ht="14.25" x14ac:dyDescent="0.2">
      <c r="A233" s="28"/>
      <c r="B233" s="38"/>
      <c r="C233" s="812"/>
      <c r="D233" s="694"/>
      <c r="E233" s="752"/>
      <c r="F233" s="752"/>
      <c r="G233" s="752"/>
      <c r="H233" s="753"/>
      <c r="I233" s="754"/>
      <c r="J233" s="755"/>
    </row>
    <row r="234" spans="1:11" ht="14.25" x14ac:dyDescent="0.2">
      <c r="A234" s="319" t="str">
        <f>IF(D234&gt;0,IF(INDEX(A216:A233,MATCH(REPT("z",255),A216:A233))="H","J",IF(INDEX(A216:A233,MATCH(REPT("z",255),A216:A233))="N","P",CHAR(CODE(INDEX(A216:A233,MATCH(REPT("z",255),A216:A233)))+1))),)</f>
        <v>B</v>
      </c>
      <c r="B234" s="38" t="s">
        <v>3222</v>
      </c>
      <c r="C234" s="812">
        <v>1</v>
      </c>
      <c r="D234" s="694" t="s">
        <v>65</v>
      </c>
      <c r="E234" s="667">
        <v>1587015.79</v>
      </c>
      <c r="F234" s="667">
        <v>66.08</v>
      </c>
      <c r="G234" s="667">
        <v>14442.15</v>
      </c>
      <c r="H234" s="667">
        <v>0</v>
      </c>
      <c r="I234" s="668">
        <f>SUM(E234:H234)</f>
        <v>1601524.02</v>
      </c>
      <c r="J234" s="669">
        <f>I234*C234</f>
        <v>1601524.02</v>
      </c>
      <c r="K234" s="670"/>
    </row>
    <row r="235" spans="1:11" ht="14.25" x14ac:dyDescent="0.2">
      <c r="A235" s="28"/>
      <c r="B235" s="38"/>
      <c r="C235" s="812"/>
      <c r="D235" s="694"/>
      <c r="E235" s="752"/>
      <c r="F235" s="752"/>
      <c r="G235" s="752"/>
      <c r="H235" s="753"/>
      <c r="I235" s="754"/>
      <c r="J235" s="755"/>
    </row>
    <row r="236" spans="1:11" ht="14.25" x14ac:dyDescent="0.2">
      <c r="A236" s="319" t="str">
        <f>IF(D236&gt;0,IF(INDEX(A218:A235,MATCH(REPT("z",255),A218:A235))="H","J",IF(INDEX(A218:A235,MATCH(REPT("z",255),A218:A235))="N","P",CHAR(CODE(INDEX(A218:A235,MATCH(REPT("z",255),A218:A235)))+1))),)</f>
        <v>C</v>
      </c>
      <c r="B236" s="38" t="s">
        <v>3223</v>
      </c>
      <c r="C236" s="812">
        <v>1</v>
      </c>
      <c r="D236" s="694" t="s">
        <v>65</v>
      </c>
      <c r="E236" s="667">
        <v>13796.92</v>
      </c>
      <c r="F236" s="667">
        <v>39.64</v>
      </c>
      <c r="G236" s="667">
        <v>1677.44</v>
      </c>
      <c r="H236" s="667">
        <v>0</v>
      </c>
      <c r="I236" s="668">
        <f>SUM(E236:H236)</f>
        <v>15514</v>
      </c>
      <c r="J236" s="669">
        <f>I236*C236</f>
        <v>15514</v>
      </c>
      <c r="K236" s="670"/>
    </row>
    <row r="237" spans="1:11" ht="14.25" x14ac:dyDescent="0.2">
      <c r="A237" s="28"/>
      <c r="B237" s="38"/>
      <c r="C237" s="812"/>
      <c r="D237" s="694"/>
      <c r="E237" s="752"/>
      <c r="F237" s="752"/>
      <c r="G237" s="752"/>
      <c r="H237" s="753"/>
      <c r="I237" s="754"/>
      <c r="J237" s="755"/>
    </row>
    <row r="238" spans="1:11" ht="14.25" x14ac:dyDescent="0.2">
      <c r="A238" s="28"/>
      <c r="B238" s="38"/>
      <c r="C238" s="812"/>
      <c r="D238" s="694"/>
      <c r="E238" s="752"/>
      <c r="F238" s="752"/>
      <c r="G238" s="752"/>
      <c r="H238" s="753"/>
      <c r="I238" s="754"/>
      <c r="J238" s="755"/>
    </row>
    <row r="239" spans="1:11" ht="15" x14ac:dyDescent="0.2">
      <c r="A239" s="28"/>
      <c r="B239" s="46"/>
      <c r="C239" s="812"/>
      <c r="D239" s="694"/>
      <c r="E239" s="752"/>
      <c r="F239" s="752"/>
      <c r="G239" s="752"/>
      <c r="H239" s="753"/>
      <c r="I239" s="754"/>
      <c r="J239" s="755"/>
    </row>
    <row r="240" spans="1:11" ht="14.25" x14ac:dyDescent="0.2">
      <c r="A240" s="28"/>
      <c r="B240" s="38"/>
      <c r="C240" s="812"/>
      <c r="D240" s="694"/>
      <c r="E240" s="752"/>
      <c r="F240" s="752"/>
      <c r="G240" s="752"/>
      <c r="H240" s="753"/>
      <c r="I240" s="754"/>
      <c r="J240" s="755"/>
    </row>
    <row r="241" spans="1:10" ht="14.25" x14ac:dyDescent="0.2">
      <c r="A241" s="28"/>
      <c r="B241" s="34"/>
      <c r="C241" s="812"/>
      <c r="D241" s="694"/>
      <c r="E241" s="752"/>
      <c r="F241" s="752"/>
      <c r="G241" s="752"/>
      <c r="H241" s="753"/>
      <c r="I241" s="754"/>
      <c r="J241" s="755"/>
    </row>
    <row r="242" spans="1:10" ht="14.25" x14ac:dyDescent="0.2">
      <c r="A242" s="28"/>
      <c r="B242" s="38"/>
      <c r="C242" s="812"/>
      <c r="D242" s="694"/>
      <c r="E242" s="752"/>
      <c r="F242" s="752"/>
      <c r="G242" s="752"/>
      <c r="H242" s="753"/>
      <c r="I242" s="754"/>
      <c r="J242" s="755"/>
    </row>
    <row r="243" spans="1:10" ht="14.25" x14ac:dyDescent="0.2">
      <c r="A243" s="319"/>
      <c r="B243" s="38"/>
      <c r="C243" s="812"/>
      <c r="D243" s="694"/>
      <c r="E243" s="752"/>
      <c r="F243" s="752"/>
      <c r="G243" s="752"/>
      <c r="H243" s="753"/>
      <c r="I243" s="754"/>
      <c r="J243" s="755"/>
    </row>
    <row r="244" spans="1:10" ht="14.25" x14ac:dyDescent="0.2">
      <c r="A244" s="28"/>
      <c r="B244" s="38"/>
      <c r="C244" s="812"/>
      <c r="D244" s="694"/>
      <c r="E244" s="752"/>
      <c r="F244" s="752"/>
      <c r="G244" s="752"/>
      <c r="H244" s="753"/>
      <c r="I244" s="754"/>
      <c r="J244" s="755"/>
    </row>
    <row r="245" spans="1:10" ht="14.25" x14ac:dyDescent="0.2">
      <c r="A245" s="319"/>
      <c r="B245" s="38"/>
      <c r="C245" s="812"/>
      <c r="D245" s="694"/>
      <c r="E245" s="752"/>
      <c r="F245" s="752"/>
      <c r="G245" s="752"/>
      <c r="H245" s="753"/>
      <c r="I245" s="754"/>
      <c r="J245" s="755"/>
    </row>
    <row r="246" spans="1:10" ht="14.25" x14ac:dyDescent="0.2">
      <c r="A246" s="28"/>
      <c r="B246" s="38"/>
      <c r="C246" s="812"/>
      <c r="D246" s="694"/>
      <c r="E246" s="752"/>
      <c r="F246" s="752"/>
      <c r="G246" s="752"/>
      <c r="H246" s="753"/>
      <c r="I246" s="754"/>
      <c r="J246" s="755"/>
    </row>
    <row r="247" spans="1:10" ht="14.25" x14ac:dyDescent="0.2">
      <c r="A247" s="319"/>
      <c r="B247" s="38"/>
      <c r="C247" s="812"/>
      <c r="D247" s="694"/>
      <c r="E247" s="752"/>
      <c r="F247" s="752"/>
      <c r="G247" s="752"/>
      <c r="H247" s="753"/>
      <c r="I247" s="754"/>
      <c r="J247" s="755"/>
    </row>
    <row r="248" spans="1:10" ht="14.25" x14ac:dyDescent="0.2">
      <c r="A248" s="28"/>
      <c r="B248" s="38"/>
      <c r="C248" s="812"/>
      <c r="D248" s="694"/>
      <c r="E248" s="752"/>
      <c r="F248" s="752"/>
      <c r="G248" s="752"/>
      <c r="H248" s="753"/>
      <c r="I248" s="754"/>
      <c r="J248" s="755"/>
    </row>
    <row r="249" spans="1:10" ht="14.25" x14ac:dyDescent="0.2">
      <c r="A249" s="28"/>
      <c r="B249" s="38"/>
      <c r="C249" s="812"/>
      <c r="D249" s="694"/>
      <c r="E249" s="752"/>
      <c r="F249" s="752"/>
      <c r="G249" s="752"/>
      <c r="H249" s="753"/>
      <c r="I249" s="754"/>
      <c r="J249" s="755"/>
    </row>
    <row r="250" spans="1:10" ht="14.25" x14ac:dyDescent="0.2">
      <c r="A250" s="28"/>
      <c r="B250" s="38"/>
      <c r="C250" s="812"/>
      <c r="D250" s="694"/>
      <c r="E250" s="752"/>
      <c r="F250" s="752"/>
      <c r="G250" s="752"/>
      <c r="H250" s="753"/>
      <c r="I250" s="754"/>
      <c r="J250" s="755"/>
    </row>
    <row r="251" spans="1:10" ht="14.25" x14ac:dyDescent="0.2">
      <c r="A251" s="28"/>
      <c r="B251" s="38"/>
      <c r="C251" s="812"/>
      <c r="D251" s="694"/>
      <c r="E251" s="752"/>
      <c r="F251" s="752"/>
      <c r="G251" s="752"/>
      <c r="H251" s="753"/>
      <c r="I251" s="754"/>
      <c r="J251" s="755"/>
    </row>
    <row r="252" spans="1:10" ht="14.25" x14ac:dyDescent="0.2">
      <c r="A252" s="28"/>
      <c r="B252" s="38"/>
      <c r="C252" s="812"/>
      <c r="D252" s="694"/>
      <c r="E252" s="752"/>
      <c r="F252" s="752"/>
      <c r="G252" s="752"/>
      <c r="H252" s="753"/>
      <c r="I252" s="754"/>
      <c r="J252" s="755"/>
    </row>
    <row r="253" spans="1:10" ht="14.25" x14ac:dyDescent="0.2">
      <c r="A253" s="28"/>
      <c r="B253" s="38"/>
      <c r="C253" s="812"/>
      <c r="D253" s="694"/>
      <c r="E253" s="752"/>
      <c r="F253" s="752"/>
      <c r="G253" s="752"/>
      <c r="H253" s="753"/>
      <c r="I253" s="754"/>
      <c r="J253" s="755"/>
    </row>
    <row r="254" spans="1:10" ht="14.25" x14ac:dyDescent="0.2">
      <c r="A254" s="28"/>
      <c r="B254" s="38"/>
      <c r="C254" s="812"/>
      <c r="D254" s="694"/>
      <c r="E254" s="752"/>
      <c r="F254" s="752"/>
      <c r="G254" s="752"/>
      <c r="H254" s="753"/>
      <c r="I254" s="754"/>
      <c r="J254" s="755"/>
    </row>
    <row r="255" spans="1:10" ht="14.25" x14ac:dyDescent="0.2">
      <c r="A255" s="28"/>
      <c r="B255" s="38"/>
      <c r="C255" s="812"/>
      <c r="D255" s="694"/>
      <c r="E255" s="752"/>
      <c r="F255" s="752"/>
      <c r="G255" s="752"/>
      <c r="H255" s="753"/>
      <c r="I255" s="754"/>
      <c r="J255" s="755"/>
    </row>
    <row r="256" spans="1:10" ht="14.25" hidden="1" x14ac:dyDescent="0.2">
      <c r="A256" s="28"/>
      <c r="B256" s="38"/>
      <c r="C256" s="812"/>
      <c r="D256" s="694"/>
      <c r="E256" s="752"/>
      <c r="F256" s="752"/>
      <c r="G256" s="752"/>
      <c r="H256" s="753"/>
      <c r="I256" s="754"/>
      <c r="J256" s="755"/>
    </row>
    <row r="257" spans="1:11" ht="14.25" x14ac:dyDescent="0.2">
      <c r="A257" s="28"/>
      <c r="B257" s="38"/>
      <c r="C257" s="812"/>
      <c r="D257" s="694"/>
      <c r="E257" s="752"/>
      <c r="F257" s="752"/>
      <c r="G257" s="752"/>
      <c r="H257" s="753"/>
      <c r="I257" s="754"/>
      <c r="J257" s="755"/>
    </row>
    <row r="258" spans="1:11" ht="10.5" customHeight="1" x14ac:dyDescent="0.2">
      <c r="A258" s="28"/>
      <c r="B258" s="38"/>
      <c r="C258" s="812"/>
      <c r="D258" s="694"/>
      <c r="E258" s="752"/>
      <c r="F258" s="752"/>
      <c r="G258" s="752"/>
      <c r="H258" s="753"/>
      <c r="I258" s="754"/>
      <c r="J258" s="755"/>
    </row>
    <row r="259" spans="1:11" ht="14.25" x14ac:dyDescent="0.2">
      <c r="A259" s="28"/>
      <c r="B259" s="38"/>
      <c r="C259" s="812"/>
      <c r="D259" s="694"/>
      <c r="E259" s="752"/>
      <c r="F259" s="752"/>
      <c r="G259" s="752"/>
      <c r="H259" s="753"/>
      <c r="I259" s="754"/>
      <c r="J259" s="755"/>
    </row>
    <row r="260" spans="1:11" ht="14.25" x14ac:dyDescent="0.2">
      <c r="A260" s="28"/>
      <c r="B260" s="38"/>
      <c r="C260" s="812"/>
      <c r="D260" s="694"/>
      <c r="E260" s="752"/>
      <c r="F260" s="752"/>
      <c r="G260" s="752"/>
      <c r="H260" s="753"/>
      <c r="I260" s="754"/>
      <c r="J260" s="755"/>
    </row>
    <row r="261" spans="1:11" ht="14.25" x14ac:dyDescent="0.2">
      <c r="A261" s="28"/>
      <c r="B261" s="38"/>
      <c r="C261" s="812"/>
      <c r="D261" s="694"/>
      <c r="E261" s="752"/>
      <c r="F261" s="752"/>
      <c r="G261" s="752"/>
      <c r="H261" s="753"/>
      <c r="I261" s="754"/>
      <c r="J261" s="755"/>
    </row>
    <row r="262" spans="1:11" ht="14.25" x14ac:dyDescent="0.2">
      <c r="A262" s="28"/>
      <c r="B262" s="38"/>
      <c r="C262" s="812"/>
      <c r="D262" s="694"/>
      <c r="E262" s="752"/>
      <c r="F262" s="752"/>
      <c r="G262" s="752"/>
      <c r="H262" s="753"/>
      <c r="I262" s="754"/>
      <c r="J262" s="755"/>
    </row>
    <row r="263" spans="1:11" ht="20.25" customHeight="1" x14ac:dyDescent="0.2">
      <c r="A263" s="28"/>
      <c r="B263" s="38"/>
      <c r="C263" s="812"/>
      <c r="D263" s="694"/>
      <c r="E263" s="752"/>
      <c r="F263" s="752"/>
      <c r="G263" s="752"/>
      <c r="H263" s="753"/>
      <c r="I263" s="754"/>
      <c r="J263" s="755"/>
    </row>
    <row r="264" spans="1:11" ht="15.75" thickBot="1" x14ac:dyDescent="0.3">
      <c r="A264" s="31"/>
      <c r="B264" s="56" t="s">
        <v>111</v>
      </c>
      <c r="C264" s="813"/>
      <c r="D264" s="707"/>
      <c r="E264" s="708"/>
      <c r="F264" s="708"/>
      <c r="G264" s="708"/>
      <c r="H264" s="709"/>
      <c r="I264" s="710"/>
      <c r="J264" s="710">
        <f>SUM(J229:J263)</f>
        <v>3218562.04</v>
      </c>
      <c r="K264" s="746">
        <v>7</v>
      </c>
    </row>
    <row r="265" spans="1:11" ht="15" thickTop="1" x14ac:dyDescent="0.2">
      <c r="A265" s="28"/>
      <c r="B265" s="38"/>
      <c r="C265" s="812"/>
      <c r="D265" s="694"/>
      <c r="E265" s="752"/>
      <c r="F265" s="752"/>
      <c r="G265" s="752"/>
      <c r="H265" s="753"/>
      <c r="I265" s="754"/>
      <c r="J265" s="755"/>
    </row>
    <row r="266" spans="1:11" ht="15" x14ac:dyDescent="0.2">
      <c r="A266" s="28"/>
      <c r="B266" s="46" t="s">
        <v>3224</v>
      </c>
      <c r="C266" s="812"/>
      <c r="D266" s="694"/>
      <c r="E266" s="752"/>
      <c r="F266" s="752"/>
      <c r="G266" s="752"/>
      <c r="H266" s="753"/>
      <c r="I266" s="754"/>
      <c r="J266" s="755"/>
    </row>
    <row r="267" spans="1:11" ht="14.25" x14ac:dyDescent="0.2">
      <c r="A267" s="28"/>
      <c r="B267" s="38"/>
      <c r="C267" s="812"/>
      <c r="D267" s="694"/>
      <c r="E267" s="752"/>
      <c r="F267" s="752"/>
      <c r="G267" s="752"/>
      <c r="H267" s="753"/>
      <c r="I267" s="754"/>
      <c r="J267" s="755"/>
    </row>
    <row r="268" spans="1:11" ht="42.75" x14ac:dyDescent="0.2">
      <c r="A268" s="28"/>
      <c r="B268" s="34" t="s">
        <v>3930</v>
      </c>
      <c r="C268" s="812"/>
      <c r="D268" s="694"/>
      <c r="E268" s="752"/>
      <c r="F268" s="752"/>
      <c r="G268" s="752"/>
      <c r="H268" s="753"/>
      <c r="I268" s="754"/>
      <c r="J268" s="755"/>
    </row>
    <row r="269" spans="1:11" ht="14.25" x14ac:dyDescent="0.2">
      <c r="A269" s="28"/>
      <c r="B269" s="38"/>
      <c r="C269" s="812"/>
      <c r="D269" s="694"/>
      <c r="E269" s="752"/>
      <c r="F269" s="752"/>
      <c r="G269" s="752"/>
      <c r="H269" s="753"/>
      <c r="I269" s="754"/>
      <c r="J269" s="755"/>
    </row>
    <row r="270" spans="1:11" ht="14.25" x14ac:dyDescent="0.2">
      <c r="A270" s="28"/>
      <c r="B270" s="34" t="s">
        <v>3225</v>
      </c>
      <c r="C270" s="812"/>
      <c r="D270" s="694"/>
      <c r="E270" s="752"/>
      <c r="F270" s="752"/>
      <c r="G270" s="752"/>
      <c r="H270" s="753"/>
      <c r="I270" s="754"/>
      <c r="J270" s="755"/>
    </row>
    <row r="271" spans="1:11" ht="14.25" x14ac:dyDescent="0.2">
      <c r="A271" s="28"/>
      <c r="B271" s="38"/>
      <c r="C271" s="812"/>
      <c r="D271" s="694"/>
      <c r="E271" s="752"/>
      <c r="F271" s="752"/>
      <c r="G271" s="752"/>
      <c r="H271" s="753"/>
      <c r="I271" s="754"/>
      <c r="J271" s="755"/>
    </row>
    <row r="272" spans="1:11" ht="14.25" x14ac:dyDescent="0.2">
      <c r="A272" s="319" t="s">
        <v>77</v>
      </c>
      <c r="B272" s="38" t="s">
        <v>3226</v>
      </c>
      <c r="C272" s="812">
        <v>442</v>
      </c>
      <c r="D272" s="694" t="s">
        <v>199</v>
      </c>
      <c r="E272" s="667">
        <v>1281.06</v>
      </c>
      <c r="F272" s="667">
        <v>8.5</v>
      </c>
      <c r="G272" s="667">
        <v>126.52</v>
      </c>
      <c r="H272" s="667">
        <v>0</v>
      </c>
      <c r="I272" s="668">
        <f>SUM(E272:H272)</f>
        <v>1416.08</v>
      </c>
      <c r="J272" s="669">
        <f>I272*C272</f>
        <v>625907.36</v>
      </c>
      <c r="K272" s="670"/>
    </row>
    <row r="273" spans="1:11" ht="14.25" x14ac:dyDescent="0.2">
      <c r="A273" s="28"/>
      <c r="B273" s="38"/>
      <c r="C273" s="812"/>
      <c r="D273" s="694"/>
      <c r="E273" s="752"/>
      <c r="F273" s="752"/>
      <c r="G273" s="752"/>
      <c r="H273" s="753"/>
      <c r="I273" s="754"/>
      <c r="J273" s="755"/>
    </row>
    <row r="274" spans="1:11" ht="14.25" x14ac:dyDescent="0.2">
      <c r="A274" s="319" t="str">
        <f>IF(D274&gt;0,IF(INDEX(A210:A273,MATCH(REPT("z",255),A210:A273))="H","J",IF(INDEX(A210:A273,MATCH(REPT("z",255),A210:A273))="N","P",CHAR(CODE(INDEX(A210:A273,MATCH(REPT("z",255),A210:A273)))+1))),)</f>
        <v>B</v>
      </c>
      <c r="B274" s="38" t="s">
        <v>3227</v>
      </c>
      <c r="C274" s="812">
        <f>180-8</f>
        <v>172</v>
      </c>
      <c r="D274" s="694" t="s">
        <v>199</v>
      </c>
      <c r="E274" s="667">
        <v>1271.1500000000001</v>
      </c>
      <c r="F274" s="667">
        <v>10.88</v>
      </c>
      <c r="G274" s="667">
        <v>136.59</v>
      </c>
      <c r="H274" s="667">
        <v>0</v>
      </c>
      <c r="I274" s="668">
        <f>SUM(E274:H274)</f>
        <v>1418.62</v>
      </c>
      <c r="J274" s="669">
        <f>I274*C274</f>
        <v>244002.64</v>
      </c>
      <c r="K274" s="670"/>
    </row>
    <row r="275" spans="1:11" ht="14.25" x14ac:dyDescent="0.2">
      <c r="A275" s="28"/>
      <c r="B275" s="38"/>
      <c r="C275" s="812"/>
      <c r="D275" s="694"/>
      <c r="E275" s="752"/>
      <c r="F275" s="752"/>
      <c r="G275" s="752"/>
      <c r="H275" s="753"/>
      <c r="I275" s="754"/>
      <c r="J275" s="755"/>
    </row>
    <row r="276" spans="1:11" ht="28.5" x14ac:dyDescent="0.2">
      <c r="A276" s="319" t="str">
        <f>IF(D276&gt;0,IF(INDEX(A212:A275,MATCH(REPT("z",255),A212:A275))="H","J",IF(INDEX(A212:A275,MATCH(REPT("z",255),A212:A275))="N","P",CHAR(CODE(INDEX(A212:A275,MATCH(REPT("z",255),A212:A275)))+1))),)</f>
        <v>C</v>
      </c>
      <c r="B276" s="38" t="s">
        <v>3228</v>
      </c>
      <c r="C276" s="812">
        <f>116-20</f>
        <v>96</v>
      </c>
      <c r="D276" s="694" t="s">
        <v>199</v>
      </c>
      <c r="E276" s="667">
        <v>1384.11</v>
      </c>
      <c r="F276" s="667">
        <v>10.88</v>
      </c>
      <c r="G276" s="667">
        <v>136.59</v>
      </c>
      <c r="H276" s="667">
        <v>0</v>
      </c>
      <c r="I276" s="668">
        <f>SUM(E276:H276)</f>
        <v>1531.58</v>
      </c>
      <c r="J276" s="669">
        <f>I276*C276</f>
        <v>147031.67999999999</v>
      </c>
      <c r="K276" s="670"/>
    </row>
    <row r="277" spans="1:11" ht="14.25" x14ac:dyDescent="0.2">
      <c r="A277" s="28"/>
      <c r="B277" s="38"/>
      <c r="C277" s="812"/>
      <c r="D277" s="694"/>
      <c r="E277" s="752"/>
      <c r="F277" s="752"/>
      <c r="G277" s="752"/>
      <c r="H277" s="753"/>
      <c r="I277" s="754"/>
      <c r="J277" s="755"/>
    </row>
    <row r="278" spans="1:11" ht="14.25" x14ac:dyDescent="0.2">
      <c r="A278" s="319" t="str">
        <f>IF(D278&gt;0,IF(INDEX(A266:A277,MATCH(REPT("z",255),A266:A277))="H","J",IF(INDEX(A266:A277,MATCH(REPT("z",255),A266:A277))="N","P",CHAR(CODE(INDEX(A266:A277,MATCH(REPT("z",255),A266:A277)))+1))),)</f>
        <v>D</v>
      </c>
      <c r="B278" s="38" t="s">
        <v>3229</v>
      </c>
      <c r="C278" s="812">
        <v>8</v>
      </c>
      <c r="D278" s="694" t="s">
        <v>199</v>
      </c>
      <c r="E278" s="667">
        <v>2857.05</v>
      </c>
      <c r="F278" s="667">
        <v>8.5</v>
      </c>
      <c r="G278" s="667">
        <v>126.52</v>
      </c>
      <c r="H278" s="667">
        <v>0</v>
      </c>
      <c r="I278" s="668">
        <f>SUM(E278:H278)</f>
        <v>2992.07</v>
      </c>
      <c r="J278" s="669">
        <f>I278*C278</f>
        <v>23936.560000000001</v>
      </c>
      <c r="K278" s="670"/>
    </row>
    <row r="279" spans="1:11" ht="14.25" x14ac:dyDescent="0.2">
      <c r="A279" s="28"/>
      <c r="B279" s="38"/>
      <c r="C279" s="812"/>
      <c r="D279" s="694"/>
      <c r="E279" s="752"/>
      <c r="F279" s="752"/>
      <c r="G279" s="752"/>
      <c r="H279" s="753"/>
      <c r="I279" s="754"/>
      <c r="J279" s="755"/>
    </row>
    <row r="280" spans="1:11" ht="14.25" x14ac:dyDescent="0.2">
      <c r="A280" s="319" t="str">
        <f>IF(D280&gt;0,IF(INDEX(A268:A279,MATCH(REPT("z",255),A268:A279))="H","J",IF(INDEX(A268:A279,MATCH(REPT("z",255),A268:A279))="N","P",CHAR(CODE(INDEX(A268:A279,MATCH(REPT("z",255),A268:A279)))+1))),)</f>
        <v>E</v>
      </c>
      <c r="B280" s="38" t="s">
        <v>3230</v>
      </c>
      <c r="C280" s="812">
        <v>6</v>
      </c>
      <c r="D280" s="694" t="s">
        <v>199</v>
      </c>
      <c r="E280" s="667">
        <v>2891.83</v>
      </c>
      <c r="F280" s="667">
        <v>10.88</v>
      </c>
      <c r="G280" s="667">
        <v>136.59</v>
      </c>
      <c r="H280" s="667">
        <v>0</v>
      </c>
      <c r="I280" s="668">
        <f>SUM(E280:H280)</f>
        <v>3039.3</v>
      </c>
      <c r="J280" s="669">
        <f>I280*C280</f>
        <v>18235.8</v>
      </c>
      <c r="K280" s="670"/>
    </row>
    <row r="281" spans="1:11" ht="15" x14ac:dyDescent="0.2">
      <c r="A281" s="28"/>
      <c r="B281" s="46"/>
      <c r="C281" s="812"/>
      <c r="D281" s="694"/>
      <c r="E281" s="752"/>
      <c r="F281" s="752"/>
      <c r="G281" s="752"/>
      <c r="H281" s="753"/>
      <c r="I281" s="754"/>
      <c r="J281" s="755"/>
    </row>
    <row r="282" spans="1:11" ht="14.25" x14ac:dyDescent="0.2">
      <c r="A282" s="28"/>
      <c r="B282" s="34" t="s">
        <v>3231</v>
      </c>
      <c r="C282" s="812"/>
      <c r="D282" s="694"/>
      <c r="E282" s="752"/>
      <c r="F282" s="752"/>
      <c r="G282" s="752"/>
      <c r="H282" s="753"/>
      <c r="I282" s="754"/>
      <c r="J282" s="755"/>
    </row>
    <row r="283" spans="1:11" ht="14.25" x14ac:dyDescent="0.2">
      <c r="A283" s="28"/>
      <c r="B283" s="38"/>
      <c r="C283" s="812"/>
      <c r="D283" s="694"/>
      <c r="E283" s="752"/>
      <c r="F283" s="752"/>
      <c r="G283" s="752"/>
      <c r="H283" s="753"/>
      <c r="I283" s="754"/>
      <c r="J283" s="755"/>
    </row>
    <row r="284" spans="1:11" ht="14.25" x14ac:dyDescent="0.2">
      <c r="A284" s="319" t="str">
        <f>IF(D284&gt;0,IF(INDEX(A273:A283,MATCH(REPT("z",255),A273:A283))="H","J",IF(INDEX(A273:A283,MATCH(REPT("z",255),A273:A283))="N","P",CHAR(CODE(INDEX(A273:A283,MATCH(REPT("z",255),A273:A283)))+1))),)</f>
        <v>F</v>
      </c>
      <c r="B284" s="38" t="s">
        <v>3227</v>
      </c>
      <c r="C284" s="812">
        <v>8</v>
      </c>
      <c r="D284" s="694" t="s">
        <v>199</v>
      </c>
      <c r="E284" s="667">
        <v>1412.01</v>
      </c>
      <c r="F284" s="667">
        <v>8.5</v>
      </c>
      <c r="G284" s="667">
        <v>126.52</v>
      </c>
      <c r="H284" s="667">
        <v>0</v>
      </c>
      <c r="I284" s="668">
        <f>SUM(E284:H284)</f>
        <v>1547.03</v>
      </c>
      <c r="J284" s="669">
        <f>I284*C284</f>
        <v>12376.24</v>
      </c>
      <c r="K284" s="670"/>
    </row>
    <row r="285" spans="1:11" ht="14.25" x14ac:dyDescent="0.2">
      <c r="A285" s="28"/>
      <c r="B285" s="38"/>
      <c r="C285" s="812"/>
      <c r="D285" s="694"/>
      <c r="E285" s="752"/>
      <c r="F285" s="752"/>
      <c r="G285" s="752"/>
      <c r="H285" s="753"/>
      <c r="I285" s="754"/>
      <c r="J285" s="755"/>
    </row>
    <row r="286" spans="1:11" ht="28.5" x14ac:dyDescent="0.2">
      <c r="A286" s="319" t="str">
        <f>IF(D286&gt;0,IF(INDEX(A281:A285,MATCH(REPT("z",255),A281:A285))="H","J",IF(INDEX(A281:A285,MATCH(REPT("z",255),A281:A285))="N","P",CHAR(CODE(INDEX(A281:A285,MATCH(REPT("z",255),A281:A285)))+1))),)</f>
        <v>G</v>
      </c>
      <c r="B286" s="38" t="s">
        <v>3228</v>
      </c>
      <c r="C286" s="812">
        <v>20</v>
      </c>
      <c r="D286" s="694" t="s">
        <v>199</v>
      </c>
      <c r="E286" s="667">
        <v>1545.75</v>
      </c>
      <c r="F286" s="667">
        <v>10.88</v>
      </c>
      <c r="G286" s="667">
        <v>136.59</v>
      </c>
      <c r="H286" s="667">
        <v>0</v>
      </c>
      <c r="I286" s="668">
        <f>SUM(E286:H286)</f>
        <v>1693.22</v>
      </c>
      <c r="J286" s="669">
        <f>I286*C286</f>
        <v>33864.400000000001</v>
      </c>
      <c r="K286" s="670"/>
    </row>
    <row r="287" spans="1:11" ht="7.5" customHeight="1" x14ac:dyDescent="0.2">
      <c r="A287" s="28"/>
      <c r="B287" s="38"/>
      <c r="C287" s="812"/>
      <c r="D287" s="694"/>
      <c r="E287" s="752"/>
      <c r="F287" s="752"/>
      <c r="G287" s="752"/>
      <c r="H287" s="753"/>
      <c r="I287" s="754"/>
      <c r="J287" s="755"/>
    </row>
    <row r="288" spans="1:11" ht="14.25" x14ac:dyDescent="0.2">
      <c r="A288" s="28"/>
      <c r="B288" s="360" t="s">
        <v>3232</v>
      </c>
      <c r="C288" s="812"/>
      <c r="D288" s="694"/>
      <c r="E288" s="752"/>
      <c r="F288" s="752"/>
      <c r="G288" s="752"/>
      <c r="H288" s="753"/>
      <c r="I288" s="754"/>
      <c r="J288" s="755"/>
    </row>
    <row r="289" spans="1:11" ht="14.25" x14ac:dyDescent="0.2">
      <c r="A289" s="28"/>
      <c r="B289" s="38"/>
      <c r="C289" s="812"/>
      <c r="D289" s="694"/>
      <c r="E289" s="752"/>
      <c r="F289" s="752"/>
      <c r="G289" s="752"/>
      <c r="H289" s="753"/>
      <c r="I289" s="754"/>
      <c r="J289" s="755"/>
    </row>
    <row r="290" spans="1:11" ht="14.25" x14ac:dyDescent="0.2">
      <c r="A290" s="319" t="str">
        <f>IF(D290&gt;0,IF(INDEX(A281:A289,MATCH(REPT("z",255),A281:A289))="H","J",IF(INDEX(A281:A289,MATCH(REPT("z",255),A281:A289))="N","P",CHAR(CODE(INDEX(A281:A289,MATCH(REPT("z",255),A281:A289)))+1))),)</f>
        <v>H</v>
      </c>
      <c r="B290" s="352" t="s">
        <v>3233</v>
      </c>
      <c r="C290" s="812">
        <f>+C280+C278+C276+C274+C272+C284+C286</f>
        <v>752</v>
      </c>
      <c r="D290" s="694" t="s">
        <v>199</v>
      </c>
      <c r="E290" s="667">
        <v>260.89999999999998</v>
      </c>
      <c r="F290" s="667">
        <v>0</v>
      </c>
      <c r="G290" s="667">
        <v>0</v>
      </c>
      <c r="H290" s="667">
        <v>0</v>
      </c>
      <c r="I290" s="668">
        <f>SUM(E290:H290)</f>
        <v>260.89999999999998</v>
      </c>
      <c r="J290" s="669">
        <f>I290*C290</f>
        <v>196196.8</v>
      </c>
      <c r="K290" s="670"/>
    </row>
    <row r="291" spans="1:11" ht="7.5" customHeight="1" x14ac:dyDescent="0.2">
      <c r="A291" s="28"/>
      <c r="B291" s="38"/>
      <c r="C291" s="812"/>
      <c r="D291" s="694"/>
      <c r="E291" s="752"/>
      <c r="F291" s="752"/>
      <c r="G291" s="752"/>
      <c r="H291" s="753"/>
      <c r="I291" s="754"/>
      <c r="J291" s="755"/>
    </row>
    <row r="292" spans="1:11" ht="14.25" x14ac:dyDescent="0.2">
      <c r="A292" s="28"/>
      <c r="B292" s="34" t="s">
        <v>3234</v>
      </c>
      <c r="C292" s="812"/>
      <c r="D292" s="694"/>
      <c r="E292" s="752"/>
      <c r="F292" s="752"/>
      <c r="G292" s="752"/>
      <c r="H292" s="753"/>
      <c r="I292" s="754"/>
      <c r="J292" s="755"/>
    </row>
    <row r="293" spans="1:11" ht="7.5" customHeight="1" x14ac:dyDescent="0.2">
      <c r="A293" s="28"/>
      <c r="B293" s="38"/>
      <c r="C293" s="812"/>
      <c r="D293" s="694"/>
      <c r="E293" s="752"/>
      <c r="F293" s="752"/>
      <c r="G293" s="752"/>
      <c r="H293" s="753"/>
      <c r="I293" s="754"/>
      <c r="J293" s="755"/>
    </row>
    <row r="294" spans="1:11" ht="14.25" x14ac:dyDescent="0.2">
      <c r="A294" s="28"/>
      <c r="B294" s="38" t="s">
        <v>3235</v>
      </c>
      <c r="C294" s="812">
        <v>47</v>
      </c>
      <c r="D294" s="694" t="s">
        <v>199</v>
      </c>
      <c r="E294" s="667">
        <v>4796.47</v>
      </c>
      <c r="F294" s="667">
        <v>3.94</v>
      </c>
      <c r="G294" s="667">
        <v>302.24</v>
      </c>
      <c r="H294" s="667">
        <v>0</v>
      </c>
      <c r="I294" s="668">
        <f>SUM(E294:H294)</f>
        <v>5102.6499999999996</v>
      </c>
      <c r="J294" s="669">
        <f>I294*C294</f>
        <v>239824.55</v>
      </c>
      <c r="K294" s="670"/>
    </row>
    <row r="295" spans="1:11" ht="7.5" customHeight="1" x14ac:dyDescent="0.2">
      <c r="A295" s="28"/>
      <c r="B295" s="38"/>
      <c r="C295" s="812"/>
      <c r="D295" s="694"/>
      <c r="E295" s="752"/>
      <c r="F295" s="752"/>
      <c r="G295" s="752"/>
      <c r="H295" s="753"/>
      <c r="I295" s="754"/>
      <c r="J295" s="755"/>
    </row>
    <row r="296" spans="1:11" ht="28.5" x14ac:dyDescent="0.2">
      <c r="A296" s="28"/>
      <c r="B296" s="356" t="s">
        <v>3931</v>
      </c>
      <c r="C296" s="812"/>
      <c r="D296" s="694"/>
      <c r="E296" s="752"/>
      <c r="F296" s="752"/>
      <c r="G296" s="752"/>
      <c r="H296" s="753"/>
      <c r="I296" s="754"/>
      <c r="J296" s="755"/>
    </row>
    <row r="297" spans="1:11" ht="27.75" customHeight="1" x14ac:dyDescent="0.2">
      <c r="A297" s="28"/>
      <c r="B297" s="38"/>
      <c r="C297" s="812"/>
      <c r="D297" s="694"/>
      <c r="E297" s="752"/>
      <c r="F297" s="752"/>
      <c r="G297" s="752"/>
      <c r="H297" s="753"/>
      <c r="I297" s="754"/>
      <c r="J297" s="755"/>
    </row>
    <row r="298" spans="1:11" ht="15.75" thickBot="1" x14ac:dyDescent="0.3">
      <c r="A298" s="31"/>
      <c r="B298" s="56" t="s">
        <v>111</v>
      </c>
      <c r="C298" s="813"/>
      <c r="D298" s="707"/>
      <c r="E298" s="708"/>
      <c r="F298" s="708"/>
      <c r="G298" s="708"/>
      <c r="H298" s="709"/>
      <c r="I298" s="710"/>
      <c r="J298" s="710">
        <f>SUM(J266:J297)</f>
        <v>1541376.03</v>
      </c>
      <c r="K298" s="746">
        <v>8</v>
      </c>
    </row>
    <row r="299" spans="1:11" ht="15" thickTop="1" x14ac:dyDescent="0.2">
      <c r="A299" s="28"/>
      <c r="B299" s="38"/>
      <c r="C299" s="812"/>
      <c r="D299" s="694"/>
      <c r="E299" s="752"/>
      <c r="F299" s="752"/>
      <c r="G299" s="752"/>
      <c r="H299" s="753"/>
      <c r="I299" s="754"/>
      <c r="J299" s="755"/>
    </row>
    <row r="300" spans="1:11" ht="15" x14ac:dyDescent="0.2">
      <c r="A300" s="28"/>
      <c r="B300" s="46" t="s">
        <v>3236</v>
      </c>
      <c r="C300" s="812"/>
      <c r="D300" s="694"/>
      <c r="E300" s="752"/>
      <c r="F300" s="752"/>
      <c r="G300" s="752"/>
      <c r="H300" s="753"/>
      <c r="I300" s="754"/>
      <c r="J300" s="755"/>
    </row>
    <row r="301" spans="1:11" ht="14.25" x14ac:dyDescent="0.2">
      <c r="A301" s="28"/>
      <c r="B301" s="38"/>
      <c r="C301" s="812"/>
      <c r="D301" s="694"/>
      <c r="E301" s="752"/>
      <c r="F301" s="752"/>
      <c r="G301" s="752"/>
      <c r="H301" s="753"/>
      <c r="I301" s="754"/>
      <c r="J301" s="755"/>
    </row>
    <row r="302" spans="1:11" ht="28.5" x14ac:dyDescent="0.2">
      <c r="A302" s="28"/>
      <c r="B302" s="34" t="s">
        <v>3932</v>
      </c>
      <c r="C302" s="812"/>
      <c r="D302" s="694"/>
      <c r="E302" s="752"/>
      <c r="F302" s="752"/>
      <c r="G302" s="752"/>
      <c r="H302" s="753"/>
      <c r="I302" s="754"/>
      <c r="J302" s="755"/>
    </row>
    <row r="303" spans="1:11" ht="14.25" x14ac:dyDescent="0.2">
      <c r="A303" s="28"/>
      <c r="B303" s="38"/>
      <c r="C303" s="812"/>
      <c r="D303" s="694"/>
      <c r="E303" s="752"/>
      <c r="F303" s="752"/>
      <c r="G303" s="752"/>
      <c r="H303" s="753"/>
      <c r="I303" s="754"/>
      <c r="J303" s="755"/>
    </row>
    <row r="304" spans="1:11" ht="14.25" x14ac:dyDescent="0.2">
      <c r="A304" s="319" t="s">
        <v>77</v>
      </c>
      <c r="B304" s="38" t="s">
        <v>3237</v>
      </c>
      <c r="C304" s="812">
        <v>2</v>
      </c>
      <c r="D304" s="694" t="s">
        <v>199</v>
      </c>
      <c r="E304" s="667">
        <v>15014.3</v>
      </c>
      <c r="F304" s="667">
        <v>19.989999999999998</v>
      </c>
      <c r="G304" s="667">
        <v>661.39</v>
      </c>
      <c r="H304" s="667">
        <v>0</v>
      </c>
      <c r="I304" s="668">
        <f>SUM(E304:H304)</f>
        <v>15695.68</v>
      </c>
      <c r="J304" s="669">
        <f>I304*C304</f>
        <v>31391.360000000001</v>
      </c>
      <c r="K304" s="670"/>
    </row>
    <row r="305" spans="1:11" ht="14.25" x14ac:dyDescent="0.2">
      <c r="A305" s="28"/>
      <c r="B305" s="38"/>
      <c r="C305" s="812"/>
      <c r="D305" s="694"/>
      <c r="E305" s="752"/>
      <c r="F305" s="752"/>
      <c r="G305" s="752"/>
      <c r="H305" s="753"/>
      <c r="I305" s="754"/>
      <c r="J305" s="755"/>
    </row>
    <row r="306" spans="1:11" ht="14.25" x14ac:dyDescent="0.2">
      <c r="A306" s="319" t="str">
        <f>IF(D306&gt;0,IF(INDEX(A298:A305,MATCH(REPT("z",255),A298:A305))="H","J",IF(INDEX(A298:A305,MATCH(REPT("z",255),A298:A305))="N","P",CHAR(CODE(INDEX(A298:A305,MATCH(REPT("z",255),A298:A305)))+1))),)</f>
        <v>B</v>
      </c>
      <c r="B306" s="38" t="s">
        <v>3238</v>
      </c>
      <c r="C306" s="812">
        <v>4</v>
      </c>
      <c r="D306" s="694" t="s">
        <v>199</v>
      </c>
      <c r="E306" s="667">
        <v>29706.14</v>
      </c>
      <c r="F306" s="667">
        <v>59.96</v>
      </c>
      <c r="G306" s="667">
        <v>1984.19</v>
      </c>
      <c r="H306" s="667">
        <v>0</v>
      </c>
      <c r="I306" s="668">
        <f>SUM(E306:H306)</f>
        <v>31750.29</v>
      </c>
      <c r="J306" s="669">
        <f>I306*C306</f>
        <v>127001.16</v>
      </c>
      <c r="K306" s="670"/>
    </row>
    <row r="307" spans="1:11" ht="14.25" x14ac:dyDescent="0.2">
      <c r="A307" s="28"/>
      <c r="B307" s="38"/>
      <c r="C307" s="812"/>
      <c r="D307" s="694"/>
      <c r="E307" s="752"/>
      <c r="F307" s="752"/>
      <c r="G307" s="752"/>
      <c r="H307" s="753"/>
      <c r="I307" s="754"/>
      <c r="J307" s="755"/>
    </row>
    <row r="308" spans="1:11" ht="14.25" x14ac:dyDescent="0.2">
      <c r="A308" s="319" t="str">
        <f>IF(D308&gt;0,IF(INDEX(A298:A307,MATCH(REPT("z",255),A298:A307))="H","J",IF(INDEX(A298:A307,MATCH(REPT("z",255),A298:A307))="N","P",CHAR(CODE(INDEX(A298:A307,MATCH(REPT("z",255),A298:A307)))+1))),)</f>
        <v>C</v>
      </c>
      <c r="B308" s="38" t="s">
        <v>3239</v>
      </c>
      <c r="C308" s="812">
        <v>1</v>
      </c>
      <c r="D308" s="694" t="s">
        <v>65</v>
      </c>
      <c r="E308" s="667">
        <v>5825.33</v>
      </c>
      <c r="F308" s="667">
        <v>236.25</v>
      </c>
      <c r="G308" s="667">
        <v>7554.53</v>
      </c>
      <c r="H308" s="667">
        <v>0</v>
      </c>
      <c r="I308" s="668">
        <f>SUM(E308:H308)</f>
        <v>13616.11</v>
      </c>
      <c r="J308" s="669">
        <f>I308*C308</f>
        <v>13616.11</v>
      </c>
      <c r="K308" s="670"/>
    </row>
    <row r="309" spans="1:11" ht="14.25" x14ac:dyDescent="0.2">
      <c r="A309" s="28"/>
      <c r="B309" s="38"/>
      <c r="C309" s="812"/>
      <c r="D309" s="694"/>
      <c r="E309" s="752"/>
      <c r="F309" s="752"/>
      <c r="G309" s="752"/>
      <c r="H309" s="753"/>
      <c r="I309" s="754"/>
      <c r="J309" s="755"/>
    </row>
    <row r="310" spans="1:11" ht="14.25" x14ac:dyDescent="0.2">
      <c r="A310" s="28"/>
      <c r="B310" s="34"/>
      <c r="C310" s="812"/>
      <c r="D310" s="694"/>
      <c r="E310" s="752"/>
      <c r="F310" s="752"/>
      <c r="G310" s="752"/>
      <c r="H310" s="753"/>
      <c r="I310" s="754"/>
      <c r="J310" s="755"/>
    </row>
    <row r="311" spans="1:11" ht="14.25" x14ac:dyDescent="0.2">
      <c r="A311" s="28"/>
      <c r="B311" s="38"/>
      <c r="C311" s="812"/>
      <c r="D311" s="694"/>
      <c r="E311" s="752"/>
      <c r="F311" s="752"/>
      <c r="G311" s="752"/>
      <c r="H311" s="753"/>
      <c r="I311" s="754"/>
      <c r="J311" s="755"/>
    </row>
    <row r="312" spans="1:11" ht="14.25" x14ac:dyDescent="0.2">
      <c r="A312" s="319"/>
      <c r="B312" s="38"/>
      <c r="C312" s="812"/>
      <c r="D312" s="694"/>
      <c r="E312" s="752"/>
      <c r="F312" s="752"/>
      <c r="G312" s="752"/>
      <c r="H312" s="753"/>
      <c r="I312" s="754"/>
      <c r="J312" s="755"/>
    </row>
    <row r="313" spans="1:11" ht="14.25" x14ac:dyDescent="0.2">
      <c r="A313" s="28"/>
      <c r="B313" s="38"/>
      <c r="C313" s="812"/>
      <c r="D313" s="694"/>
      <c r="E313" s="752"/>
      <c r="F313" s="752"/>
      <c r="G313" s="752"/>
      <c r="H313" s="753"/>
      <c r="I313" s="754"/>
      <c r="J313" s="755"/>
    </row>
    <row r="314" spans="1:11" ht="14.25" x14ac:dyDescent="0.2">
      <c r="A314" s="319"/>
      <c r="B314" s="38"/>
      <c r="C314" s="812"/>
      <c r="D314" s="694"/>
      <c r="E314" s="752"/>
      <c r="F314" s="752"/>
      <c r="G314" s="752"/>
      <c r="H314" s="753"/>
      <c r="I314" s="754"/>
      <c r="J314" s="755"/>
    </row>
    <row r="315" spans="1:11" ht="14.25" x14ac:dyDescent="0.2">
      <c r="A315" s="28"/>
      <c r="B315" s="38"/>
      <c r="C315" s="812"/>
      <c r="D315" s="694"/>
      <c r="E315" s="752"/>
      <c r="F315" s="752"/>
      <c r="G315" s="752"/>
      <c r="H315" s="753"/>
      <c r="I315" s="754"/>
      <c r="J315" s="755"/>
    </row>
    <row r="316" spans="1:11" ht="14.25" x14ac:dyDescent="0.2">
      <c r="A316" s="361"/>
      <c r="B316" s="362"/>
      <c r="C316" s="814"/>
      <c r="D316" s="756"/>
      <c r="E316" s="752"/>
      <c r="F316" s="752"/>
      <c r="G316" s="752"/>
      <c r="H316" s="753"/>
      <c r="I316" s="754"/>
      <c r="J316" s="755"/>
    </row>
    <row r="317" spans="1:11" ht="14.25" x14ac:dyDescent="0.2">
      <c r="A317" s="28"/>
      <c r="B317" s="38"/>
      <c r="C317" s="812"/>
      <c r="D317" s="694"/>
      <c r="E317" s="752"/>
      <c r="F317" s="752"/>
      <c r="G317" s="752"/>
      <c r="H317" s="753"/>
      <c r="I317" s="754"/>
      <c r="J317" s="755"/>
    </row>
    <row r="318" spans="1:11" ht="14.25" x14ac:dyDescent="0.2">
      <c r="A318" s="319"/>
      <c r="B318" s="38"/>
      <c r="C318" s="812"/>
      <c r="D318" s="694"/>
      <c r="E318" s="752"/>
      <c r="F318" s="752"/>
      <c r="G318" s="752"/>
      <c r="H318" s="753"/>
      <c r="I318" s="754"/>
      <c r="J318" s="755"/>
    </row>
    <row r="319" spans="1:11" ht="14.25" x14ac:dyDescent="0.2">
      <c r="A319" s="28"/>
      <c r="B319" s="38"/>
      <c r="C319" s="812"/>
      <c r="D319" s="694"/>
      <c r="E319" s="752"/>
      <c r="F319" s="752"/>
      <c r="G319" s="752"/>
      <c r="H319" s="753"/>
      <c r="I319" s="754"/>
      <c r="J319" s="755"/>
    </row>
    <row r="320" spans="1:11" ht="14.25" x14ac:dyDescent="0.2">
      <c r="A320" s="28"/>
      <c r="B320" s="38"/>
      <c r="C320" s="812"/>
      <c r="D320" s="694"/>
      <c r="E320" s="752"/>
      <c r="F320" s="752"/>
      <c r="G320" s="752"/>
      <c r="H320" s="753"/>
      <c r="I320" s="754"/>
      <c r="J320" s="755"/>
    </row>
    <row r="321" spans="1:11" ht="14.25" x14ac:dyDescent="0.2">
      <c r="A321" s="28"/>
      <c r="B321" s="38"/>
      <c r="C321" s="812"/>
      <c r="D321" s="694"/>
      <c r="E321" s="752"/>
      <c r="F321" s="752"/>
      <c r="G321" s="752"/>
      <c r="H321" s="753"/>
      <c r="I321" s="754"/>
      <c r="J321" s="755"/>
    </row>
    <row r="322" spans="1:11" ht="14.25" x14ac:dyDescent="0.2">
      <c r="A322" s="28"/>
      <c r="B322" s="38"/>
      <c r="C322" s="812"/>
      <c r="D322" s="694"/>
      <c r="E322" s="752"/>
      <c r="F322" s="752"/>
      <c r="G322" s="752"/>
      <c r="H322" s="753"/>
      <c r="I322" s="754"/>
      <c r="J322" s="755"/>
    </row>
    <row r="323" spans="1:11" ht="14.25" x14ac:dyDescent="0.2">
      <c r="A323" s="28"/>
      <c r="B323" s="38"/>
      <c r="C323" s="812"/>
      <c r="D323" s="694"/>
      <c r="E323" s="752"/>
      <c r="F323" s="752"/>
      <c r="G323" s="752"/>
      <c r="H323" s="753"/>
      <c r="I323" s="754"/>
      <c r="J323" s="755"/>
    </row>
    <row r="324" spans="1:11" ht="14.25" x14ac:dyDescent="0.2">
      <c r="A324" s="28"/>
      <c r="B324" s="38"/>
      <c r="C324" s="812"/>
      <c r="D324" s="694"/>
      <c r="E324" s="752"/>
      <c r="F324" s="752"/>
      <c r="G324" s="752"/>
      <c r="H324" s="753"/>
      <c r="I324" s="754"/>
      <c r="J324" s="755"/>
    </row>
    <row r="325" spans="1:11" ht="14.25" x14ac:dyDescent="0.2">
      <c r="A325" s="28"/>
      <c r="B325" s="38"/>
      <c r="C325" s="812"/>
      <c r="D325" s="694"/>
      <c r="E325" s="752"/>
      <c r="F325" s="752"/>
      <c r="G325" s="752"/>
      <c r="H325" s="753"/>
      <c r="I325" s="754"/>
      <c r="J325" s="755"/>
    </row>
    <row r="326" spans="1:11" ht="14.25" x14ac:dyDescent="0.2">
      <c r="A326" s="28"/>
      <c r="B326" s="38"/>
      <c r="C326" s="812"/>
      <c r="D326" s="694"/>
      <c r="E326" s="752"/>
      <c r="F326" s="752"/>
      <c r="G326" s="752"/>
      <c r="H326" s="753"/>
      <c r="I326" s="754"/>
      <c r="J326" s="755"/>
    </row>
    <row r="327" spans="1:11" ht="14.25" x14ac:dyDescent="0.2">
      <c r="A327" s="28"/>
      <c r="B327" s="38"/>
      <c r="C327" s="812"/>
      <c r="D327" s="694"/>
      <c r="E327" s="752"/>
      <c r="F327" s="752"/>
      <c r="G327" s="752"/>
      <c r="H327" s="753"/>
      <c r="I327" s="754"/>
      <c r="J327" s="755"/>
    </row>
    <row r="328" spans="1:11" ht="14.25" x14ac:dyDescent="0.2">
      <c r="A328" s="28"/>
      <c r="B328" s="38"/>
      <c r="C328" s="812"/>
      <c r="D328" s="694"/>
      <c r="E328" s="752"/>
      <c r="F328" s="752"/>
      <c r="G328" s="752"/>
      <c r="H328" s="753"/>
      <c r="I328" s="754"/>
      <c r="J328" s="755"/>
    </row>
    <row r="329" spans="1:11" ht="14.25" x14ac:dyDescent="0.2">
      <c r="A329" s="28"/>
      <c r="B329" s="38"/>
      <c r="C329" s="812"/>
      <c r="D329" s="694"/>
      <c r="E329" s="752"/>
      <c r="F329" s="752"/>
      <c r="G329" s="752"/>
      <c r="H329" s="753"/>
      <c r="I329" s="754"/>
      <c r="J329" s="755"/>
    </row>
    <row r="330" spans="1:11" ht="14.25" hidden="1" x14ac:dyDescent="0.2">
      <c r="A330" s="28"/>
      <c r="B330" s="38"/>
      <c r="C330" s="812"/>
      <c r="D330" s="694"/>
      <c r="E330" s="752"/>
      <c r="F330" s="752"/>
      <c r="G330" s="752"/>
      <c r="H330" s="753"/>
      <c r="I330" s="754"/>
      <c r="J330" s="755"/>
    </row>
    <row r="331" spans="1:11" ht="14.25" hidden="1" x14ac:dyDescent="0.2">
      <c r="A331" s="28"/>
      <c r="B331" s="38"/>
      <c r="C331" s="812"/>
      <c r="D331" s="694"/>
      <c r="E331" s="752"/>
      <c r="F331" s="752"/>
      <c r="G331" s="752"/>
      <c r="H331" s="753"/>
      <c r="I331" s="754"/>
      <c r="J331" s="755"/>
    </row>
    <row r="332" spans="1:11" ht="14.25" x14ac:dyDescent="0.2">
      <c r="A332" s="28"/>
      <c r="B332" s="38"/>
      <c r="C332" s="812"/>
      <c r="D332" s="694"/>
      <c r="E332" s="752"/>
      <c r="F332" s="752"/>
      <c r="G332" s="752"/>
      <c r="H332" s="753"/>
      <c r="I332" s="754"/>
      <c r="J332" s="755"/>
    </row>
    <row r="333" spans="1:11" ht="27" customHeight="1" x14ac:dyDescent="0.2">
      <c r="A333" s="28"/>
      <c r="B333" s="38"/>
      <c r="C333" s="812"/>
      <c r="D333" s="694"/>
      <c r="E333" s="752"/>
      <c r="F333" s="752"/>
      <c r="G333" s="752"/>
      <c r="H333" s="753"/>
      <c r="I333" s="754"/>
      <c r="J333" s="755"/>
    </row>
    <row r="334" spans="1:11" ht="14.25" x14ac:dyDescent="0.2">
      <c r="A334" s="28"/>
      <c r="B334" s="38"/>
      <c r="C334" s="812"/>
      <c r="D334" s="694"/>
      <c r="E334" s="752"/>
      <c r="F334" s="752"/>
      <c r="G334" s="752"/>
      <c r="H334" s="753"/>
      <c r="I334" s="754"/>
      <c r="J334" s="755"/>
    </row>
    <row r="335" spans="1:11" ht="22.5" customHeight="1" x14ac:dyDescent="0.2">
      <c r="A335" s="28"/>
      <c r="B335" s="38"/>
      <c r="C335" s="812"/>
      <c r="D335" s="694"/>
      <c r="E335" s="752"/>
      <c r="F335" s="752"/>
      <c r="G335" s="752"/>
      <c r="H335" s="753"/>
      <c r="I335" s="754"/>
      <c r="J335" s="755"/>
    </row>
    <row r="336" spans="1:11" ht="15.75" thickBot="1" x14ac:dyDescent="0.3">
      <c r="A336" s="31"/>
      <c r="B336" s="56" t="s">
        <v>111</v>
      </c>
      <c r="C336" s="813"/>
      <c r="D336" s="707"/>
      <c r="E336" s="708"/>
      <c r="F336" s="708"/>
      <c r="G336" s="708"/>
      <c r="H336" s="709"/>
      <c r="I336" s="710"/>
      <c r="J336" s="710">
        <f>SUM(J304:J335)</f>
        <v>172008.63</v>
      </c>
      <c r="K336" s="746">
        <v>9</v>
      </c>
    </row>
    <row r="337" spans="1:11" ht="15" thickTop="1" x14ac:dyDescent="0.2">
      <c r="A337" s="28"/>
      <c r="B337" s="38"/>
      <c r="C337" s="812"/>
      <c r="D337" s="694"/>
      <c r="E337" s="752"/>
      <c r="F337" s="752"/>
      <c r="G337" s="752"/>
      <c r="H337" s="753"/>
      <c r="I337" s="754"/>
      <c r="J337" s="755"/>
    </row>
    <row r="338" spans="1:11" ht="15" x14ac:dyDescent="0.2">
      <c r="A338" s="28"/>
      <c r="B338" s="190" t="s">
        <v>3240</v>
      </c>
      <c r="C338" s="812"/>
      <c r="D338" s="694"/>
      <c r="E338" s="752"/>
      <c r="F338" s="752"/>
      <c r="G338" s="752"/>
      <c r="H338" s="753"/>
      <c r="I338" s="754"/>
      <c r="J338" s="755"/>
    </row>
    <row r="339" spans="1:11" ht="15" x14ac:dyDescent="0.2">
      <c r="A339" s="28"/>
      <c r="B339" s="46"/>
      <c r="C339" s="812"/>
      <c r="D339" s="694"/>
      <c r="E339" s="752"/>
      <c r="F339" s="752"/>
      <c r="G339" s="752"/>
      <c r="H339" s="753"/>
      <c r="I339" s="754"/>
      <c r="J339" s="755"/>
    </row>
    <row r="340" spans="1:11" ht="29.25" customHeight="1" x14ac:dyDescent="0.2">
      <c r="A340" s="28"/>
      <c r="B340" s="34" t="s">
        <v>3933</v>
      </c>
      <c r="C340" s="812"/>
      <c r="D340" s="694"/>
      <c r="E340" s="752"/>
      <c r="F340" s="752"/>
      <c r="G340" s="752"/>
      <c r="H340" s="753"/>
      <c r="I340" s="754"/>
      <c r="J340" s="755"/>
    </row>
    <row r="341" spans="1:11" ht="14.25" x14ac:dyDescent="0.2">
      <c r="A341" s="28"/>
      <c r="B341" s="38"/>
      <c r="C341" s="812"/>
      <c r="D341" s="694"/>
      <c r="E341" s="752"/>
      <c r="F341" s="752"/>
      <c r="G341" s="752"/>
      <c r="H341" s="753"/>
      <c r="I341" s="754"/>
      <c r="J341" s="755"/>
    </row>
    <row r="342" spans="1:11" ht="14.25" x14ac:dyDescent="0.2">
      <c r="A342" s="319" t="s">
        <v>77</v>
      </c>
      <c r="B342" s="38" t="s">
        <v>3934</v>
      </c>
      <c r="C342" s="812">
        <v>1197</v>
      </c>
      <c r="D342" s="694" t="s">
        <v>199</v>
      </c>
      <c r="E342" s="667">
        <v>78.38</v>
      </c>
      <c r="F342" s="667">
        <v>1.59</v>
      </c>
      <c r="G342" s="667">
        <v>42.28</v>
      </c>
      <c r="H342" s="667">
        <v>0</v>
      </c>
      <c r="I342" s="668">
        <f>SUM(E342:H342)</f>
        <v>122.25</v>
      </c>
      <c r="J342" s="669">
        <f>I342*C342</f>
        <v>146333.25</v>
      </c>
      <c r="K342" s="670"/>
    </row>
    <row r="343" spans="1:11" ht="14.25" x14ac:dyDescent="0.2">
      <c r="A343" s="28"/>
      <c r="B343" s="38"/>
      <c r="C343" s="812"/>
      <c r="D343" s="694"/>
      <c r="E343" s="752"/>
      <c r="F343" s="752"/>
      <c r="G343" s="752"/>
      <c r="H343" s="753"/>
      <c r="I343" s="754"/>
      <c r="J343" s="755"/>
    </row>
    <row r="344" spans="1:11" ht="14.25" x14ac:dyDescent="0.2">
      <c r="A344" s="319" t="str">
        <f>IF(D344&gt;0,IF(INDEX(A317:A343,MATCH(REPT("z",255),A317:A343))="H","J",IF(INDEX(A317:A343,MATCH(REPT("z",255),A317:A343))="N","P",CHAR(CODE(INDEX(A317:A343,MATCH(REPT("z",255),A317:A343)))+1))),)</f>
        <v>B</v>
      </c>
      <c r="B344" s="38" t="s">
        <v>3241</v>
      </c>
      <c r="C344" s="812">
        <v>102</v>
      </c>
      <c r="D344" s="694" t="s">
        <v>199</v>
      </c>
      <c r="E344" s="667">
        <v>350.64</v>
      </c>
      <c r="F344" s="667">
        <v>3.17</v>
      </c>
      <c r="G344" s="667">
        <v>50.67</v>
      </c>
      <c r="H344" s="667">
        <v>0</v>
      </c>
      <c r="I344" s="668">
        <f>SUM(E344:H344)</f>
        <v>404.48</v>
      </c>
      <c r="J344" s="669">
        <f>I344*C344</f>
        <v>41256.959999999999</v>
      </c>
      <c r="K344" s="670"/>
    </row>
    <row r="345" spans="1:11" ht="14.25" x14ac:dyDescent="0.2">
      <c r="A345" s="28"/>
      <c r="B345" s="38"/>
      <c r="C345" s="812"/>
      <c r="D345" s="694"/>
      <c r="E345" s="752"/>
      <c r="F345" s="752"/>
      <c r="G345" s="752"/>
      <c r="H345" s="753"/>
      <c r="I345" s="754"/>
      <c r="J345" s="755"/>
    </row>
    <row r="346" spans="1:11" ht="14.25" x14ac:dyDescent="0.2">
      <c r="A346" s="319" t="str">
        <f>IF(D346&gt;0,IF(INDEX(A336:A345,MATCH(REPT("z",255),A336:A345))="H","J",IF(INDEX(A336:A345,MATCH(REPT("z",255),A336:A345))="N","P",CHAR(CODE(INDEX(A336:A345,MATCH(REPT("z",255),A336:A345)))+1))),)</f>
        <v>C</v>
      </c>
      <c r="B346" s="38" t="s">
        <v>3242</v>
      </c>
      <c r="C346" s="812">
        <v>1308</v>
      </c>
      <c r="D346" s="694" t="s">
        <v>199</v>
      </c>
      <c r="E346" s="667">
        <v>62.2</v>
      </c>
      <c r="F346" s="667">
        <v>1.19</v>
      </c>
      <c r="G346" s="667">
        <v>38.08</v>
      </c>
      <c r="H346" s="667">
        <v>0</v>
      </c>
      <c r="I346" s="668">
        <f>SUM(E346:H346)</f>
        <v>101.47</v>
      </c>
      <c r="J346" s="669">
        <f>I346*C346</f>
        <v>132722.76</v>
      </c>
      <c r="K346" s="670"/>
    </row>
    <row r="347" spans="1:11" ht="14.25" x14ac:dyDescent="0.2">
      <c r="A347" s="28"/>
      <c r="B347" s="38"/>
      <c r="C347" s="812"/>
      <c r="D347" s="694"/>
      <c r="E347" s="752"/>
      <c r="F347" s="752"/>
      <c r="G347" s="752"/>
      <c r="H347" s="753"/>
      <c r="I347" s="754"/>
      <c r="J347" s="755"/>
    </row>
    <row r="348" spans="1:11" ht="14.25" x14ac:dyDescent="0.2">
      <c r="A348" s="319" t="str">
        <f>IF(D348&gt;0,IF(INDEX(A338:A347,MATCH(REPT("z",255),A338:A347))="H","J",IF(INDEX(A338:A347,MATCH(REPT("z",255),A338:A347))="N","P",CHAR(CODE(INDEX(A338:A347,MATCH(REPT("z",255),A338:A347)))+1))),)</f>
        <v>D</v>
      </c>
      <c r="B348" s="38" t="s">
        <v>3243</v>
      </c>
      <c r="C348" s="812">
        <v>176</v>
      </c>
      <c r="D348" s="694" t="s">
        <v>199</v>
      </c>
      <c r="E348" s="667">
        <v>70.38</v>
      </c>
      <c r="F348" s="667">
        <v>1.19</v>
      </c>
      <c r="G348" s="667">
        <v>38.08</v>
      </c>
      <c r="H348" s="667">
        <v>0</v>
      </c>
      <c r="I348" s="668">
        <f>SUM(E348:H348)</f>
        <v>109.65</v>
      </c>
      <c r="J348" s="669">
        <f>I348*C348</f>
        <v>19298.400000000001</v>
      </c>
      <c r="K348" s="670"/>
    </row>
    <row r="349" spans="1:11" ht="14.25" x14ac:dyDescent="0.2">
      <c r="A349" s="28"/>
      <c r="B349" s="38"/>
      <c r="C349" s="812"/>
      <c r="D349" s="694"/>
      <c r="E349" s="752"/>
      <c r="F349" s="752"/>
      <c r="G349" s="752"/>
      <c r="H349" s="753"/>
      <c r="I349" s="754"/>
      <c r="J349" s="755"/>
    </row>
    <row r="350" spans="1:11" ht="14.25" x14ac:dyDescent="0.2">
      <c r="A350" s="319" t="str">
        <f>IF(D350&gt;0,IF(INDEX(A318:A349,MATCH(REPT("z",255),A318:A349))="H","J",IF(INDEX(A318:A349,MATCH(REPT("z",255),A318:A349))="N","P",CHAR(CODE(INDEX(A318:A349,MATCH(REPT("z",255),A318:A349)))+1))),)</f>
        <v>E</v>
      </c>
      <c r="B350" s="38" t="s">
        <v>3244</v>
      </c>
      <c r="C350" s="812">
        <v>31</v>
      </c>
      <c r="D350" s="694" t="s">
        <v>199</v>
      </c>
      <c r="E350" s="667">
        <v>57.66</v>
      </c>
      <c r="F350" s="667">
        <v>1.19</v>
      </c>
      <c r="G350" s="667">
        <v>38.08</v>
      </c>
      <c r="H350" s="667">
        <v>0</v>
      </c>
      <c r="I350" s="668">
        <f>SUM(E350:H350)</f>
        <v>96.93</v>
      </c>
      <c r="J350" s="669">
        <f>I350*C350</f>
        <v>3004.83</v>
      </c>
      <c r="K350" s="670"/>
    </row>
    <row r="351" spans="1:11" ht="14.25" x14ac:dyDescent="0.2">
      <c r="A351" s="28"/>
      <c r="B351" s="38"/>
      <c r="C351" s="812"/>
      <c r="D351" s="694"/>
      <c r="E351" s="752"/>
      <c r="F351" s="752"/>
      <c r="G351" s="752"/>
      <c r="H351" s="753"/>
      <c r="I351" s="754"/>
      <c r="J351" s="755"/>
    </row>
    <row r="352" spans="1:11" ht="14.25" x14ac:dyDescent="0.2">
      <c r="A352" s="319" t="str">
        <f>IF(D352&gt;0,IF(INDEX(A340:A351,MATCH(REPT("z",255),A340:A351))="H","J",IF(INDEX(A340:A351,MATCH(REPT("z",255),A340:A351))="N","P",CHAR(CODE(INDEX(A340:A351,MATCH(REPT("z",255),A340:A351)))+1))),)</f>
        <v>F</v>
      </c>
      <c r="B352" s="38" t="s">
        <v>3245</v>
      </c>
      <c r="C352" s="812">
        <v>38</v>
      </c>
      <c r="D352" s="694" t="s">
        <v>199</v>
      </c>
      <c r="E352" s="667">
        <v>57.66</v>
      </c>
      <c r="F352" s="667">
        <v>1.19</v>
      </c>
      <c r="G352" s="667">
        <v>38.08</v>
      </c>
      <c r="H352" s="667">
        <v>0</v>
      </c>
      <c r="I352" s="668">
        <f>SUM(E352:H352)</f>
        <v>96.93</v>
      </c>
      <c r="J352" s="669">
        <f>I352*C352</f>
        <v>3683.34</v>
      </c>
      <c r="K352" s="670"/>
    </row>
    <row r="353" spans="1:11" ht="14.25" x14ac:dyDescent="0.2">
      <c r="A353" s="28"/>
      <c r="B353" s="38"/>
      <c r="C353" s="812"/>
      <c r="D353" s="694"/>
      <c r="E353" s="752"/>
      <c r="F353" s="752"/>
      <c r="G353" s="752"/>
      <c r="H353" s="753"/>
      <c r="I353" s="754"/>
      <c r="J353" s="755"/>
    </row>
    <row r="354" spans="1:11" ht="14.25" x14ac:dyDescent="0.2">
      <c r="A354" s="319" t="str">
        <f>IF(D354&gt;0,IF(INDEX(A342:A353,MATCH(REPT("z",255),A342:A353))="H","J",IF(INDEX(A342:A353,MATCH(REPT("z",255),A342:A353))="N","P",CHAR(CODE(INDEX(A342:A353,MATCH(REPT("z",255),A342:A353)))+1))),)</f>
        <v>G</v>
      </c>
      <c r="B354" s="38" t="s">
        <v>3246</v>
      </c>
      <c r="C354" s="812">
        <v>298</v>
      </c>
      <c r="D354" s="694" t="s">
        <v>199</v>
      </c>
      <c r="E354" s="667">
        <v>90.04</v>
      </c>
      <c r="F354" s="667">
        <v>0</v>
      </c>
      <c r="G354" s="667">
        <v>46.44</v>
      </c>
      <c r="H354" s="667">
        <v>0</v>
      </c>
      <c r="I354" s="668">
        <f>SUM(E354:H354)</f>
        <v>136.47999999999999</v>
      </c>
      <c r="J354" s="669">
        <f>I354*C354</f>
        <v>40671.040000000001</v>
      </c>
      <c r="K354" s="670"/>
    </row>
    <row r="355" spans="1:11" ht="14.25" x14ac:dyDescent="0.2">
      <c r="A355" s="28"/>
      <c r="B355" s="38"/>
      <c r="C355" s="812"/>
      <c r="D355" s="694"/>
      <c r="E355" s="752"/>
      <c r="F355" s="752"/>
      <c r="G355" s="752"/>
      <c r="H355" s="753"/>
      <c r="I355" s="754"/>
      <c r="J355" s="755"/>
    </row>
    <row r="356" spans="1:11" ht="14.25" x14ac:dyDescent="0.2">
      <c r="A356" s="319" t="str">
        <f>IF(D356&gt;0,IF(INDEX(A344:A355,MATCH(REPT("z",255),A344:A355))="H","J",IF(INDEX(A344:A355,MATCH(REPT("z",255),A344:A355))="N","P",CHAR(CODE(INDEX(A344:A355,MATCH(REPT("z",255),A344:A355)))+1))),)</f>
        <v>H</v>
      </c>
      <c r="B356" s="127" t="s">
        <v>3247</v>
      </c>
      <c r="C356" s="812">
        <v>388</v>
      </c>
      <c r="D356" s="694" t="s">
        <v>199</v>
      </c>
      <c r="E356" s="667">
        <v>90.04</v>
      </c>
      <c r="F356" s="667">
        <v>0</v>
      </c>
      <c r="G356" s="667">
        <v>46.44</v>
      </c>
      <c r="H356" s="667">
        <v>0</v>
      </c>
      <c r="I356" s="668">
        <f>SUM(E356:H356)</f>
        <v>136.47999999999999</v>
      </c>
      <c r="J356" s="669">
        <f>I356*C356</f>
        <v>52954.239999999998</v>
      </c>
      <c r="K356" s="670"/>
    </row>
    <row r="357" spans="1:11" ht="14.25" x14ac:dyDescent="0.2">
      <c r="A357" s="28"/>
      <c r="B357" s="38"/>
      <c r="C357" s="812"/>
      <c r="D357" s="694"/>
      <c r="E357" s="752"/>
      <c r="F357" s="752"/>
      <c r="G357" s="752"/>
      <c r="H357" s="753"/>
      <c r="I357" s="754"/>
      <c r="J357" s="755"/>
    </row>
    <row r="358" spans="1:11" ht="14.25" x14ac:dyDescent="0.2">
      <c r="A358" s="319" t="str">
        <f>IF(D358&gt;0,IF(INDEX(A346:A357,MATCH(REPT("z",255),A346:A357))="H","J",IF(INDEX(A346:A357,MATCH(REPT("z",255),A346:A357))="N","P",CHAR(CODE(INDEX(A346:A357,MATCH(REPT("z",255),A346:A357)))+1))),)</f>
        <v>J</v>
      </c>
      <c r="B358" s="127" t="s">
        <v>3248</v>
      </c>
      <c r="C358" s="812">
        <v>65</v>
      </c>
      <c r="D358" s="694" t="s">
        <v>199</v>
      </c>
      <c r="E358" s="667">
        <v>166.42</v>
      </c>
      <c r="F358" s="667">
        <v>0</v>
      </c>
      <c r="G358" s="667">
        <v>46.44</v>
      </c>
      <c r="H358" s="667">
        <v>0</v>
      </c>
      <c r="I358" s="668">
        <f>SUM(E358:H358)</f>
        <v>212.86</v>
      </c>
      <c r="J358" s="669">
        <f>I358*C358</f>
        <v>13835.9</v>
      </c>
      <c r="K358" s="670"/>
    </row>
    <row r="359" spans="1:11" ht="14.25" x14ac:dyDescent="0.2">
      <c r="A359" s="28"/>
      <c r="B359" s="127"/>
      <c r="C359" s="812"/>
      <c r="D359" s="694"/>
      <c r="E359" s="752"/>
      <c r="F359" s="752"/>
      <c r="G359" s="752"/>
      <c r="H359" s="753"/>
      <c r="I359" s="754"/>
      <c r="J359" s="755"/>
    </row>
    <row r="360" spans="1:11" ht="14.25" x14ac:dyDescent="0.2">
      <c r="A360" s="319" t="str">
        <f>IF(D360&gt;0,IF(INDEX(A348:A359,MATCH(REPT("z",255),A348:A359))="H","J",IF(INDEX(A348:A359,MATCH(REPT("z",255),A348:A359))="N","P",CHAR(CODE(INDEX(A348:A359,MATCH(REPT("z",255),A348:A359)))+1))),)</f>
        <v>K</v>
      </c>
      <c r="B360" s="127" t="s">
        <v>3249</v>
      </c>
      <c r="C360" s="812">
        <v>985</v>
      </c>
      <c r="D360" s="694" t="s">
        <v>199</v>
      </c>
      <c r="E360" s="667">
        <v>116.04</v>
      </c>
      <c r="F360" s="667">
        <v>0</v>
      </c>
      <c r="G360" s="667">
        <v>46.44</v>
      </c>
      <c r="H360" s="667">
        <v>0</v>
      </c>
      <c r="I360" s="668">
        <f>SUM(E360:H360)</f>
        <v>162.47999999999999</v>
      </c>
      <c r="J360" s="669">
        <f>I360*C360</f>
        <v>160042.79999999999</v>
      </c>
      <c r="K360" s="670"/>
    </row>
    <row r="361" spans="1:11" ht="14.25" x14ac:dyDescent="0.2">
      <c r="A361" s="28"/>
      <c r="B361" s="127"/>
      <c r="C361" s="812"/>
      <c r="D361" s="694"/>
      <c r="E361" s="752"/>
      <c r="F361" s="752"/>
      <c r="G361" s="752"/>
      <c r="H361" s="753"/>
      <c r="I361" s="754"/>
      <c r="J361" s="755"/>
    </row>
    <row r="362" spans="1:11" ht="14.25" x14ac:dyDescent="0.2">
      <c r="A362" s="319" t="str">
        <f>IF(D362&gt;0,IF(INDEX(A350:A361,MATCH(REPT("z",255),A350:A361))="H","J",IF(INDEX(A350:A361,MATCH(REPT("z",255),A350:A361))="N","P",CHAR(CODE(INDEX(A350:A361,MATCH(REPT("z",255),A350:A361)))+1))),)</f>
        <v>L</v>
      </c>
      <c r="B362" s="127" t="s">
        <v>3250</v>
      </c>
      <c r="C362" s="812">
        <v>5</v>
      </c>
      <c r="D362" s="694" t="s">
        <v>199</v>
      </c>
      <c r="E362" s="667">
        <v>149.41999999999999</v>
      </c>
      <c r="F362" s="667">
        <v>0</v>
      </c>
      <c r="G362" s="667">
        <v>46.44</v>
      </c>
      <c r="H362" s="667">
        <v>0</v>
      </c>
      <c r="I362" s="668">
        <f>SUM(E362:H362)</f>
        <v>195.86</v>
      </c>
      <c r="J362" s="669">
        <f>I362*C362</f>
        <v>979.3</v>
      </c>
      <c r="K362" s="670"/>
    </row>
    <row r="363" spans="1:11" ht="14.25" x14ac:dyDescent="0.2">
      <c r="A363" s="28"/>
      <c r="B363" s="127"/>
      <c r="C363" s="812"/>
      <c r="D363" s="694"/>
      <c r="E363" s="752"/>
      <c r="F363" s="752"/>
      <c r="G363" s="752"/>
      <c r="H363" s="753"/>
      <c r="I363" s="754"/>
      <c r="J363" s="755"/>
    </row>
    <row r="364" spans="1:11" ht="14.25" x14ac:dyDescent="0.2">
      <c r="A364" s="319" t="str">
        <f>IF(D364&gt;0,IF(INDEX(A352:A363,MATCH(REPT("z",255),A352:A363))="H","J",IF(INDEX(A352:A363,MATCH(REPT("z",255),A352:A363))="N","P",CHAR(CODE(INDEX(A352:A363,MATCH(REPT("z",255),A352:A363)))+1))),)</f>
        <v>M</v>
      </c>
      <c r="B364" s="127" t="s">
        <v>3251</v>
      </c>
      <c r="C364" s="812">
        <v>34</v>
      </c>
      <c r="D364" s="694" t="s">
        <v>199</v>
      </c>
      <c r="E364" s="667">
        <v>207.26</v>
      </c>
      <c r="F364" s="667">
        <v>0</v>
      </c>
      <c r="G364" s="667">
        <v>46.44</v>
      </c>
      <c r="H364" s="667">
        <v>0</v>
      </c>
      <c r="I364" s="668">
        <f>SUM(E364:H364)</f>
        <v>253.7</v>
      </c>
      <c r="J364" s="669">
        <f>I364*C364</f>
        <v>8625.7999999999993</v>
      </c>
      <c r="K364" s="670"/>
    </row>
    <row r="365" spans="1:11" ht="14.25" x14ac:dyDescent="0.2">
      <c r="A365" s="28"/>
      <c r="B365" s="127"/>
      <c r="C365" s="812"/>
      <c r="D365" s="694"/>
      <c r="E365" s="752"/>
      <c r="F365" s="752"/>
      <c r="G365" s="752"/>
      <c r="H365" s="753"/>
      <c r="I365" s="754"/>
      <c r="J365" s="755"/>
    </row>
    <row r="366" spans="1:11" ht="14.25" x14ac:dyDescent="0.2">
      <c r="A366" s="319" t="str">
        <f>IF(D366&gt;0,IF(INDEX(A354:A365,MATCH(REPT("z",255),A354:A365))="H","J",IF(INDEX(A354:A365,MATCH(REPT("z",255),A354:A365))="N","P",CHAR(CODE(INDEX(A354:A365,MATCH(REPT("z",255),A354:A365)))+1))),)</f>
        <v>N</v>
      </c>
      <c r="B366" s="127" t="s">
        <v>3252</v>
      </c>
      <c r="C366" s="812">
        <v>153</v>
      </c>
      <c r="D366" s="694" t="s">
        <v>199</v>
      </c>
      <c r="E366" s="667">
        <v>61.57</v>
      </c>
      <c r="F366" s="667">
        <v>0</v>
      </c>
      <c r="G366" s="667">
        <v>17.09</v>
      </c>
      <c r="H366" s="667">
        <v>0</v>
      </c>
      <c r="I366" s="668">
        <f>SUM(E366:H366)</f>
        <v>78.66</v>
      </c>
      <c r="J366" s="669">
        <f>I366*C366</f>
        <v>12034.98</v>
      </c>
      <c r="K366" s="670"/>
    </row>
    <row r="367" spans="1:11" ht="14.25" hidden="1" x14ac:dyDescent="0.2">
      <c r="A367" s="28"/>
      <c r="B367" s="127"/>
      <c r="C367" s="812"/>
      <c r="D367" s="694"/>
      <c r="E367" s="752"/>
      <c r="F367" s="752"/>
      <c r="G367" s="752"/>
      <c r="H367" s="753"/>
      <c r="I367" s="754"/>
      <c r="J367" s="755"/>
    </row>
    <row r="368" spans="1:11" ht="14.25" hidden="1" x14ac:dyDescent="0.2">
      <c r="A368" s="28"/>
      <c r="B368" s="38"/>
      <c r="C368" s="812"/>
      <c r="D368" s="694"/>
      <c r="E368" s="752"/>
      <c r="F368" s="752"/>
      <c r="G368" s="752"/>
      <c r="H368" s="753"/>
      <c r="I368" s="754"/>
      <c r="J368" s="755"/>
    </row>
    <row r="369" spans="1:11" ht="14.25" x14ac:dyDescent="0.2">
      <c r="A369" s="28"/>
      <c r="B369" s="38"/>
      <c r="C369" s="812"/>
      <c r="D369" s="694"/>
      <c r="E369" s="752"/>
      <c r="F369" s="752"/>
      <c r="G369" s="752"/>
      <c r="H369" s="753"/>
      <c r="I369" s="754"/>
      <c r="J369" s="755"/>
    </row>
    <row r="370" spans="1:11" ht="14.25" x14ac:dyDescent="0.2">
      <c r="A370" s="28"/>
      <c r="B370" s="38"/>
      <c r="C370" s="812"/>
      <c r="D370" s="694"/>
      <c r="E370" s="752"/>
      <c r="F370" s="752"/>
      <c r="G370" s="752"/>
      <c r="H370" s="753"/>
      <c r="I370" s="754"/>
      <c r="J370" s="755"/>
    </row>
    <row r="371" spans="1:11" ht="21" customHeight="1" x14ac:dyDescent="0.2">
      <c r="A371" s="28"/>
      <c r="B371" s="38"/>
      <c r="C371" s="812"/>
      <c r="D371" s="694"/>
      <c r="E371" s="752"/>
      <c r="F371" s="752"/>
      <c r="G371" s="752"/>
      <c r="H371" s="753"/>
      <c r="I371" s="754"/>
      <c r="J371" s="755"/>
    </row>
    <row r="372" spans="1:11" ht="14.25" x14ac:dyDescent="0.2">
      <c r="A372" s="28"/>
      <c r="B372" s="38"/>
      <c r="C372" s="812"/>
      <c r="D372" s="694"/>
      <c r="E372" s="752"/>
      <c r="F372" s="752"/>
      <c r="G372" s="752"/>
      <c r="H372" s="753"/>
      <c r="I372" s="754"/>
      <c r="J372" s="755"/>
    </row>
    <row r="373" spans="1:11" ht="17.25" customHeight="1" x14ac:dyDescent="0.2">
      <c r="A373" s="28"/>
      <c r="B373" s="38"/>
      <c r="C373" s="812"/>
      <c r="D373" s="694"/>
      <c r="E373" s="752"/>
      <c r="F373" s="752"/>
      <c r="G373" s="752"/>
      <c r="H373" s="753"/>
      <c r="I373" s="754"/>
      <c r="J373" s="755"/>
    </row>
    <row r="374" spans="1:11" ht="15.75" thickBot="1" x14ac:dyDescent="0.3">
      <c r="A374" s="31"/>
      <c r="B374" s="56" t="s">
        <v>111</v>
      </c>
      <c r="C374" s="813"/>
      <c r="D374" s="707"/>
      <c r="E374" s="708"/>
      <c r="F374" s="708"/>
      <c r="G374" s="708"/>
      <c r="H374" s="709"/>
      <c r="I374" s="710"/>
      <c r="J374" s="710">
        <f>SUM(J342:J373)</f>
        <v>635443.6</v>
      </c>
      <c r="K374" s="746">
        <v>10</v>
      </c>
    </row>
    <row r="375" spans="1:11" ht="15.75" thickTop="1" x14ac:dyDescent="0.25">
      <c r="A375" s="58"/>
      <c r="B375" s="59"/>
      <c r="C375" s="815"/>
      <c r="D375" s="715"/>
      <c r="E375" s="717"/>
      <c r="F375" s="717"/>
      <c r="G375" s="717"/>
      <c r="H375" s="716"/>
      <c r="I375" s="718"/>
      <c r="J375" s="719"/>
    </row>
    <row r="376" spans="1:11" ht="15" x14ac:dyDescent="0.25">
      <c r="A376" s="58"/>
      <c r="B376" s="190" t="s">
        <v>3253</v>
      </c>
      <c r="C376" s="815"/>
      <c r="D376" s="715"/>
      <c r="E376" s="717"/>
      <c r="F376" s="717"/>
      <c r="G376" s="717"/>
      <c r="H376" s="716"/>
      <c r="I376" s="718"/>
      <c r="J376" s="719"/>
    </row>
    <row r="377" spans="1:11" ht="15" x14ac:dyDescent="0.25">
      <c r="A377" s="58"/>
      <c r="B377" s="46"/>
      <c r="C377" s="815"/>
      <c r="D377" s="715"/>
      <c r="E377" s="717"/>
      <c r="F377" s="717"/>
      <c r="G377" s="717"/>
      <c r="H377" s="716"/>
      <c r="I377" s="718"/>
      <c r="J377" s="719"/>
    </row>
    <row r="378" spans="1:11" ht="42.75" x14ac:dyDescent="0.2">
      <c r="A378" s="28"/>
      <c r="B378" s="34" t="s">
        <v>3935</v>
      </c>
      <c r="C378" s="812"/>
      <c r="D378" s="694"/>
      <c r="E378" s="752"/>
      <c r="F378" s="752"/>
      <c r="G378" s="752"/>
      <c r="H378" s="753"/>
      <c r="I378" s="754"/>
      <c r="J378" s="755"/>
    </row>
    <row r="379" spans="1:11" ht="14.25" x14ac:dyDescent="0.2">
      <c r="A379" s="28"/>
      <c r="B379" s="34"/>
      <c r="C379" s="812"/>
      <c r="D379" s="694"/>
      <c r="E379" s="752"/>
      <c r="F379" s="752"/>
      <c r="G379" s="752"/>
      <c r="H379" s="753"/>
      <c r="I379" s="754"/>
      <c r="J379" s="755"/>
    </row>
    <row r="380" spans="1:11" ht="14.25" x14ac:dyDescent="0.2">
      <c r="A380" s="28" t="s">
        <v>77</v>
      </c>
      <c r="B380" s="38" t="s">
        <v>3254</v>
      </c>
      <c r="C380" s="812">
        <v>113</v>
      </c>
      <c r="D380" s="694" t="s">
        <v>199</v>
      </c>
      <c r="E380" s="667">
        <v>280.48</v>
      </c>
      <c r="F380" s="667">
        <v>2.37</v>
      </c>
      <c r="G380" s="667">
        <v>38.020000000000003</v>
      </c>
      <c r="H380" s="667">
        <v>0</v>
      </c>
      <c r="I380" s="668">
        <f>SUM(E380:H380)</f>
        <v>320.87</v>
      </c>
      <c r="J380" s="669">
        <f>I380*C380</f>
        <v>36258.31</v>
      </c>
      <c r="K380" s="670"/>
    </row>
    <row r="381" spans="1:11" ht="14.25" x14ac:dyDescent="0.2">
      <c r="A381" s="28"/>
      <c r="B381" s="38"/>
      <c r="C381" s="812"/>
      <c r="D381" s="694"/>
      <c r="E381" s="752"/>
      <c r="F381" s="752"/>
      <c r="G381" s="752"/>
      <c r="H381" s="753"/>
      <c r="I381" s="754"/>
      <c r="J381" s="755"/>
    </row>
    <row r="382" spans="1:11" ht="14.25" x14ac:dyDescent="0.2">
      <c r="A382" s="319" t="str">
        <f>IF(D382&gt;0,IF(INDEX(A367:A381,MATCH(REPT("z",255),A367:A381))="H","J",IF(INDEX(A367:A381,MATCH(REPT("z",255),A367:A381))="N","P",CHAR(CODE(INDEX(A367:A381,MATCH(REPT("z",255),A367:A381)))+1))),)</f>
        <v>B</v>
      </c>
      <c r="B382" s="38" t="s">
        <v>3255</v>
      </c>
      <c r="C382" s="812">
        <v>27</v>
      </c>
      <c r="D382" s="694" t="s">
        <v>199</v>
      </c>
      <c r="E382" s="667">
        <v>280.48</v>
      </c>
      <c r="F382" s="667">
        <v>2.37</v>
      </c>
      <c r="G382" s="667">
        <v>38.020000000000003</v>
      </c>
      <c r="H382" s="667">
        <v>0</v>
      </c>
      <c r="I382" s="668">
        <f>SUM(E382:H382)</f>
        <v>320.87</v>
      </c>
      <c r="J382" s="669">
        <f>I382*C382</f>
        <v>8663.49</v>
      </c>
      <c r="K382" s="670"/>
    </row>
    <row r="383" spans="1:11" ht="14.25" x14ac:dyDescent="0.2">
      <c r="A383" s="28"/>
      <c r="B383" s="38"/>
      <c r="C383" s="812"/>
      <c r="D383" s="694"/>
      <c r="E383" s="752"/>
      <c r="F383" s="752"/>
      <c r="G383" s="752"/>
      <c r="H383" s="753"/>
      <c r="I383" s="754"/>
      <c r="J383" s="755"/>
    </row>
    <row r="384" spans="1:11" ht="14.25" x14ac:dyDescent="0.2">
      <c r="A384" s="319" t="str">
        <f>IF(D384&gt;0,IF(INDEX(A374:A383,MATCH(REPT("z",255),A374:A383))="H","J",IF(INDEX(A374:A383,MATCH(REPT("z",255),A374:A383))="N","P",CHAR(CODE(INDEX(A374:A383,MATCH(REPT("z",255),A374:A383)))+1))),)</f>
        <v>C</v>
      </c>
      <c r="B384" s="38" t="s">
        <v>3256</v>
      </c>
      <c r="C384" s="812">
        <v>8</v>
      </c>
      <c r="D384" s="694" t="s">
        <v>199</v>
      </c>
      <c r="E384" s="667">
        <v>280.48</v>
      </c>
      <c r="F384" s="667">
        <v>2.37</v>
      </c>
      <c r="G384" s="667">
        <v>38.020000000000003</v>
      </c>
      <c r="H384" s="667">
        <v>0</v>
      </c>
      <c r="I384" s="668">
        <f>SUM(E384:H384)</f>
        <v>320.87</v>
      </c>
      <c r="J384" s="669">
        <f>I384*C384</f>
        <v>2566.96</v>
      </c>
      <c r="K384" s="670"/>
    </row>
    <row r="385" spans="1:11" ht="14.25" x14ac:dyDescent="0.2">
      <c r="A385" s="28"/>
      <c r="B385" s="38"/>
      <c r="C385" s="812"/>
      <c r="D385" s="694"/>
      <c r="E385" s="752"/>
      <c r="F385" s="752"/>
      <c r="G385" s="752"/>
      <c r="H385" s="753"/>
      <c r="I385" s="754"/>
      <c r="J385" s="755"/>
    </row>
    <row r="386" spans="1:11" ht="14.25" x14ac:dyDescent="0.2">
      <c r="A386" s="319" t="str">
        <f>IF(D386&gt;0,IF(INDEX(A374:A385,MATCH(REPT("z",255),A374:A385))="H","J",IF(INDEX(A374:A385,MATCH(REPT("z",255),A374:A385))="N","P",CHAR(CODE(INDEX(A374:A385,MATCH(REPT("z",255),A374:A385)))+1))),)</f>
        <v>D</v>
      </c>
      <c r="B386" s="38" t="s">
        <v>3257</v>
      </c>
      <c r="C386" s="812">
        <v>46</v>
      </c>
      <c r="D386" s="694" t="s">
        <v>199</v>
      </c>
      <c r="E386" s="667">
        <v>280.48</v>
      </c>
      <c r="F386" s="667">
        <v>2.37</v>
      </c>
      <c r="G386" s="667">
        <v>38.020000000000003</v>
      </c>
      <c r="H386" s="667">
        <v>0</v>
      </c>
      <c r="I386" s="668">
        <f>SUM(E386:H386)</f>
        <v>320.87</v>
      </c>
      <c r="J386" s="669">
        <f>I386*C386</f>
        <v>14760.02</v>
      </c>
      <c r="K386" s="670"/>
    </row>
    <row r="387" spans="1:11" ht="14.25" x14ac:dyDescent="0.2">
      <c r="A387" s="28"/>
      <c r="B387" s="38"/>
      <c r="C387" s="812"/>
      <c r="D387" s="694"/>
      <c r="E387" s="752"/>
      <c r="F387" s="752"/>
      <c r="G387" s="752"/>
      <c r="H387" s="753"/>
      <c r="I387" s="754"/>
      <c r="J387" s="755"/>
    </row>
    <row r="388" spans="1:11" ht="14.25" x14ac:dyDescent="0.2">
      <c r="A388" s="319" t="str">
        <f>IF(D388&gt;0,IF(INDEX(A376:A387,MATCH(REPT("z",255),A376:A387))="H","J",IF(INDEX(A376:A387,MATCH(REPT("z",255),A376:A387))="N","P",CHAR(CODE(INDEX(A376:A387,MATCH(REPT("z",255),A376:A387)))+1))),)</f>
        <v>E</v>
      </c>
      <c r="B388" s="38" t="s">
        <v>3258</v>
      </c>
      <c r="C388" s="812">
        <v>142</v>
      </c>
      <c r="D388" s="694" t="s">
        <v>199</v>
      </c>
      <c r="E388" s="667">
        <v>280.48</v>
      </c>
      <c r="F388" s="667">
        <v>2.37</v>
      </c>
      <c r="G388" s="667">
        <v>38.020000000000003</v>
      </c>
      <c r="H388" s="667">
        <v>0</v>
      </c>
      <c r="I388" s="668">
        <f>SUM(E388:H388)</f>
        <v>320.87</v>
      </c>
      <c r="J388" s="669">
        <f>I388*C388</f>
        <v>45563.54</v>
      </c>
      <c r="K388" s="670"/>
    </row>
    <row r="389" spans="1:11" ht="14.25" x14ac:dyDescent="0.2">
      <c r="A389" s="28"/>
      <c r="B389" s="38"/>
      <c r="C389" s="812"/>
      <c r="D389" s="694"/>
      <c r="E389" s="752"/>
      <c r="F389" s="752"/>
      <c r="G389" s="752"/>
      <c r="H389" s="753"/>
      <c r="I389" s="754"/>
      <c r="J389" s="755"/>
    </row>
    <row r="390" spans="1:11" ht="14.25" x14ac:dyDescent="0.2">
      <c r="A390" s="319" t="str">
        <f>IF(D390&gt;0,IF(INDEX(A378:A389,MATCH(REPT("z",255),A378:A389))="H","J",IF(INDEX(A378:A389,MATCH(REPT("z",255),A378:A389))="N","P",CHAR(CODE(INDEX(A378:A389,MATCH(REPT("z",255),A378:A389)))+1))),)</f>
        <v>F</v>
      </c>
      <c r="B390" s="38" t="s">
        <v>3259</v>
      </c>
      <c r="C390" s="812">
        <v>17</v>
      </c>
      <c r="D390" s="694" t="s">
        <v>199</v>
      </c>
      <c r="E390" s="667">
        <v>280.48</v>
      </c>
      <c r="F390" s="667">
        <v>2.37</v>
      </c>
      <c r="G390" s="667">
        <v>38.020000000000003</v>
      </c>
      <c r="H390" s="667">
        <v>0</v>
      </c>
      <c r="I390" s="668">
        <f>SUM(E390:H390)</f>
        <v>320.87</v>
      </c>
      <c r="J390" s="669">
        <f>I390*C390</f>
        <v>5454.79</v>
      </c>
      <c r="K390" s="670"/>
    </row>
    <row r="391" spans="1:11" ht="14.25" x14ac:dyDescent="0.2">
      <c r="A391" s="28"/>
      <c r="B391" s="38"/>
      <c r="C391" s="812"/>
      <c r="D391" s="694"/>
      <c r="E391" s="752"/>
      <c r="F391" s="752"/>
      <c r="G391" s="752"/>
      <c r="H391" s="753"/>
      <c r="I391" s="754"/>
      <c r="J391" s="755"/>
    </row>
    <row r="392" spans="1:11" ht="14.25" x14ac:dyDescent="0.2">
      <c r="A392" s="319" t="str">
        <f>IF(D392&gt;0,IF(INDEX(A380:A391,MATCH(REPT("z",255),A380:A391))="H","J",IF(INDEX(A380:A391,MATCH(REPT("z",255),A380:A391))="N","P",CHAR(CODE(INDEX(A380:A391,MATCH(REPT("z",255),A380:A391)))+1))),)</f>
        <v>G</v>
      </c>
      <c r="B392" s="38" t="s">
        <v>3260</v>
      </c>
      <c r="C392" s="812">
        <v>3</v>
      </c>
      <c r="D392" s="694" t="s">
        <v>199</v>
      </c>
      <c r="E392" s="667">
        <v>280.48</v>
      </c>
      <c r="F392" s="667">
        <v>2.37</v>
      </c>
      <c r="G392" s="667">
        <v>38.020000000000003</v>
      </c>
      <c r="H392" s="667">
        <v>0</v>
      </c>
      <c r="I392" s="668">
        <f>SUM(E392:H392)</f>
        <v>320.87</v>
      </c>
      <c r="J392" s="669">
        <f>I392*C392</f>
        <v>962.61</v>
      </c>
      <c r="K392" s="670"/>
    </row>
    <row r="393" spans="1:11" ht="14.25" x14ac:dyDescent="0.2">
      <c r="A393" s="28"/>
      <c r="B393" s="38"/>
      <c r="C393" s="812"/>
      <c r="D393" s="694"/>
      <c r="E393" s="752"/>
      <c r="F393" s="752"/>
      <c r="G393" s="752"/>
      <c r="H393" s="753"/>
      <c r="I393" s="754"/>
      <c r="J393" s="755"/>
    </row>
    <row r="394" spans="1:11" ht="14.25" x14ac:dyDescent="0.2">
      <c r="A394" s="319" t="str">
        <f>IF(D394&gt;0,IF(INDEX(A382:A393,MATCH(REPT("z",255),A382:A393))="H","J",IF(INDEX(A382:A393,MATCH(REPT("z",255),A382:A393))="N","P",CHAR(CODE(INDEX(A382:A393,MATCH(REPT("z",255),A382:A393)))+1))),)</f>
        <v>H</v>
      </c>
      <c r="B394" s="38" t="s">
        <v>3261</v>
      </c>
      <c r="C394" s="812">
        <v>21</v>
      </c>
      <c r="D394" s="694" t="s">
        <v>199</v>
      </c>
      <c r="E394" s="667">
        <v>280.48</v>
      </c>
      <c r="F394" s="667">
        <v>2.37</v>
      </c>
      <c r="G394" s="667">
        <v>38.020000000000003</v>
      </c>
      <c r="H394" s="667">
        <v>0</v>
      </c>
      <c r="I394" s="668">
        <f>SUM(E394:H394)</f>
        <v>320.87</v>
      </c>
      <c r="J394" s="669">
        <f>I394*C394</f>
        <v>6738.27</v>
      </c>
      <c r="K394" s="670"/>
    </row>
    <row r="395" spans="1:11" ht="14.25" x14ac:dyDescent="0.2">
      <c r="A395" s="28"/>
      <c r="B395" s="38"/>
      <c r="C395" s="812"/>
      <c r="D395" s="694"/>
      <c r="E395" s="752"/>
      <c r="F395" s="752"/>
      <c r="G395" s="752"/>
      <c r="H395" s="753"/>
      <c r="I395" s="754"/>
      <c r="J395" s="755"/>
    </row>
    <row r="396" spans="1:11" ht="14.25" x14ac:dyDescent="0.2">
      <c r="A396" s="319" t="str">
        <f>IF(D396&gt;0,IF(INDEX(A384:A395,MATCH(REPT("z",255),A384:A395))="H","J",IF(INDEX(A384:A395,MATCH(REPT("z",255),A384:A395))="N","P",CHAR(CODE(INDEX(A384:A395,MATCH(REPT("z",255),A384:A395)))+1))),)</f>
        <v>J</v>
      </c>
      <c r="B396" s="38" t="s">
        <v>3262</v>
      </c>
      <c r="C396" s="812">
        <v>11</v>
      </c>
      <c r="D396" s="694" t="s">
        <v>199</v>
      </c>
      <c r="E396" s="667">
        <v>280.48</v>
      </c>
      <c r="F396" s="667">
        <v>2.37</v>
      </c>
      <c r="G396" s="667">
        <v>38.020000000000003</v>
      </c>
      <c r="H396" s="667">
        <v>0</v>
      </c>
      <c r="I396" s="668">
        <f>SUM(E396:H396)</f>
        <v>320.87</v>
      </c>
      <c r="J396" s="669">
        <f>I396*C396</f>
        <v>3529.57</v>
      </c>
      <c r="K396" s="670"/>
    </row>
    <row r="397" spans="1:11" ht="14.25" x14ac:dyDescent="0.2">
      <c r="A397" s="28"/>
      <c r="B397" s="38"/>
      <c r="C397" s="812"/>
      <c r="D397" s="694"/>
      <c r="E397" s="752"/>
      <c r="F397" s="752"/>
      <c r="G397" s="752"/>
      <c r="H397" s="753"/>
      <c r="I397" s="754"/>
      <c r="J397" s="755"/>
    </row>
    <row r="398" spans="1:11" ht="14.25" x14ac:dyDescent="0.2">
      <c r="A398" s="319" t="str">
        <f>IF(D398&gt;0,IF(INDEX(A386:A397,MATCH(REPT("z",255),A386:A397))="H","J",IF(INDEX(A386:A397,MATCH(REPT("z",255),A386:A397))="N","P",CHAR(CODE(INDEX(A386:A397,MATCH(REPT("z",255),A386:A397)))+1))),)</f>
        <v>K</v>
      </c>
      <c r="B398" s="38" t="s">
        <v>3263</v>
      </c>
      <c r="C398" s="812">
        <v>2</v>
      </c>
      <c r="D398" s="694" t="s">
        <v>199</v>
      </c>
      <c r="E398" s="667">
        <v>280.48</v>
      </c>
      <c r="F398" s="667">
        <v>2.37</v>
      </c>
      <c r="G398" s="667">
        <v>38.020000000000003</v>
      </c>
      <c r="H398" s="667">
        <v>0</v>
      </c>
      <c r="I398" s="668">
        <f>SUM(E398:H398)</f>
        <v>320.87</v>
      </c>
      <c r="J398" s="669">
        <f>I398*C398</f>
        <v>641.74</v>
      </c>
      <c r="K398" s="670"/>
    </row>
    <row r="399" spans="1:11" ht="14.25" x14ac:dyDescent="0.2">
      <c r="A399" s="28"/>
      <c r="B399" s="38"/>
      <c r="C399" s="812"/>
      <c r="D399" s="694"/>
      <c r="E399" s="752"/>
      <c r="F399" s="752"/>
      <c r="G399" s="752"/>
      <c r="H399" s="753"/>
      <c r="I399" s="754"/>
      <c r="J399" s="755"/>
    </row>
    <row r="400" spans="1:11" ht="14.25" x14ac:dyDescent="0.2">
      <c r="A400" s="319" t="str">
        <f>IF(D400&gt;0,IF(INDEX(A388:A399,MATCH(REPT("z",255),A388:A399))="H","J",IF(INDEX(A388:A399,MATCH(REPT("z",255),A388:A399))="N","P",CHAR(CODE(INDEX(A388:A399,MATCH(REPT("z",255),A388:A399)))+1))),)</f>
        <v>L</v>
      </c>
      <c r="B400" s="38" t="s">
        <v>3264</v>
      </c>
      <c r="C400" s="812">
        <v>9</v>
      </c>
      <c r="D400" s="694" t="s">
        <v>199</v>
      </c>
      <c r="E400" s="667">
        <v>280.48</v>
      </c>
      <c r="F400" s="667">
        <v>2.37</v>
      </c>
      <c r="G400" s="667">
        <v>38.020000000000003</v>
      </c>
      <c r="H400" s="667">
        <v>0</v>
      </c>
      <c r="I400" s="668">
        <f>SUM(E400:H400)</f>
        <v>320.87</v>
      </c>
      <c r="J400" s="669">
        <f>I400*C400</f>
        <v>2887.83</v>
      </c>
      <c r="K400" s="670"/>
    </row>
    <row r="401" spans="1:11" ht="14.25" x14ac:dyDescent="0.2">
      <c r="A401" s="28"/>
      <c r="B401" s="38"/>
      <c r="C401" s="812"/>
      <c r="D401" s="694"/>
      <c r="E401" s="752"/>
      <c r="F401" s="752"/>
      <c r="G401" s="752"/>
      <c r="H401" s="753"/>
      <c r="I401" s="754"/>
      <c r="J401" s="755"/>
    </row>
    <row r="402" spans="1:11" ht="28.5" x14ac:dyDescent="0.2">
      <c r="A402" s="28"/>
      <c r="B402" s="34" t="s">
        <v>3936</v>
      </c>
      <c r="C402" s="812"/>
      <c r="D402" s="694"/>
      <c r="E402" s="752"/>
      <c r="F402" s="752"/>
      <c r="G402" s="752"/>
      <c r="H402" s="753"/>
      <c r="I402" s="754"/>
      <c r="J402" s="755"/>
    </row>
    <row r="403" spans="1:11" ht="14.25" x14ac:dyDescent="0.2">
      <c r="A403" s="28"/>
      <c r="B403" s="38"/>
      <c r="C403" s="812"/>
      <c r="D403" s="694"/>
      <c r="E403" s="752"/>
      <c r="F403" s="752"/>
      <c r="G403" s="752"/>
      <c r="H403" s="753"/>
      <c r="I403" s="754"/>
      <c r="J403" s="755"/>
    </row>
    <row r="404" spans="1:11" ht="14.25" x14ac:dyDescent="0.2">
      <c r="A404" s="319" t="str">
        <f>IF(D404&gt;0,IF(INDEX(A392:A403,MATCH(REPT("z",255),A392:A403))="H","J",IF(INDEX(A392:A403,MATCH(REPT("z",255),A392:A403))="N","P",CHAR(CODE(INDEX(A392:A403,MATCH(REPT("z",255),A392:A403)))+1))),)</f>
        <v>M</v>
      </c>
      <c r="B404" s="38" t="s">
        <v>3265</v>
      </c>
      <c r="C404" s="812">
        <v>1196</v>
      </c>
      <c r="D404" s="694" t="s">
        <v>199</v>
      </c>
      <c r="E404" s="667">
        <v>135.02000000000001</v>
      </c>
      <c r="F404" s="667">
        <v>2.77</v>
      </c>
      <c r="G404" s="667">
        <v>50.37</v>
      </c>
      <c r="H404" s="667">
        <v>0</v>
      </c>
      <c r="I404" s="668">
        <f>SUM(E404:H404)</f>
        <v>188.16</v>
      </c>
      <c r="J404" s="669">
        <f>I404*C404</f>
        <v>225039.35999999999</v>
      </c>
      <c r="K404" s="670"/>
    </row>
    <row r="405" spans="1:11" ht="14.25" x14ac:dyDescent="0.2">
      <c r="A405" s="28"/>
      <c r="B405" s="38"/>
      <c r="C405" s="812"/>
      <c r="D405" s="694"/>
      <c r="E405" s="752"/>
      <c r="F405" s="752"/>
      <c r="G405" s="752"/>
      <c r="H405" s="753"/>
      <c r="I405" s="754"/>
      <c r="J405" s="755"/>
    </row>
    <row r="406" spans="1:11" ht="14.25" x14ac:dyDescent="0.2">
      <c r="A406" s="319" t="str">
        <f>IF(D406&gt;0,IF(INDEX(A394:A405,MATCH(REPT("z",255),A394:A405))="H","J",IF(INDEX(A394:A405,MATCH(REPT("z",255),A394:A405))="N","P",CHAR(CODE(INDEX(A394:A405,MATCH(REPT("z",255),A394:A405)))+1))),)</f>
        <v>N</v>
      </c>
      <c r="B406" s="38" t="s">
        <v>3266</v>
      </c>
      <c r="C406" s="812">
        <v>102</v>
      </c>
      <c r="D406" s="694" t="s">
        <v>199</v>
      </c>
      <c r="E406" s="667">
        <v>138.54</v>
      </c>
      <c r="F406" s="667">
        <v>4.54</v>
      </c>
      <c r="G406" s="667">
        <v>60.43</v>
      </c>
      <c r="H406" s="667">
        <v>0</v>
      </c>
      <c r="I406" s="668">
        <f>SUM(E406:H406)</f>
        <v>203.51</v>
      </c>
      <c r="J406" s="669">
        <f>I406*C406</f>
        <v>20758.02</v>
      </c>
      <c r="K406" s="670"/>
    </row>
    <row r="407" spans="1:11" ht="14.25" hidden="1" x14ac:dyDescent="0.2">
      <c r="A407" s="319"/>
      <c r="B407" s="38"/>
      <c r="C407" s="812"/>
      <c r="D407" s="694"/>
      <c r="E407" s="752"/>
      <c r="F407" s="752"/>
      <c r="G407" s="752"/>
      <c r="H407" s="753"/>
      <c r="I407" s="754"/>
      <c r="J407" s="755"/>
    </row>
    <row r="408" spans="1:11" ht="14.25" hidden="1" x14ac:dyDescent="0.2">
      <c r="A408" s="319"/>
      <c r="B408" s="38"/>
      <c r="C408" s="812"/>
      <c r="D408" s="694"/>
      <c r="E408" s="752"/>
      <c r="F408" s="752"/>
      <c r="G408" s="752"/>
      <c r="H408" s="753"/>
      <c r="I408" s="754"/>
      <c r="J408" s="755"/>
    </row>
    <row r="409" spans="1:11" ht="33" customHeight="1" x14ac:dyDescent="0.2">
      <c r="A409" s="319"/>
      <c r="B409" s="38"/>
      <c r="C409" s="812"/>
      <c r="D409" s="694"/>
      <c r="E409" s="752"/>
      <c r="F409" s="752"/>
      <c r="G409" s="752"/>
      <c r="H409" s="753"/>
      <c r="I409" s="754"/>
      <c r="J409" s="755"/>
    </row>
    <row r="410" spans="1:11" ht="15.75" thickBot="1" x14ac:dyDescent="0.3">
      <c r="A410" s="31"/>
      <c r="B410" s="56" t="s">
        <v>111</v>
      </c>
      <c r="C410" s="813"/>
      <c r="D410" s="707"/>
      <c r="E410" s="708"/>
      <c r="F410" s="708"/>
      <c r="G410" s="708"/>
      <c r="H410" s="709"/>
      <c r="I410" s="710"/>
      <c r="J410" s="710">
        <f>SUM(J378:J409)</f>
        <v>373824.51</v>
      </c>
      <c r="K410" s="746">
        <v>11</v>
      </c>
    </row>
    <row r="411" spans="1:11" ht="15.75" thickTop="1" x14ac:dyDescent="0.25">
      <c r="A411" s="58"/>
      <c r="B411" s="59"/>
      <c r="C411" s="815"/>
      <c r="D411" s="715"/>
      <c r="E411" s="717"/>
      <c r="F411" s="717"/>
      <c r="G411" s="717"/>
      <c r="H411" s="716"/>
      <c r="I411" s="718"/>
      <c r="J411" s="719"/>
    </row>
    <row r="412" spans="1:11" ht="15" x14ac:dyDescent="0.25">
      <c r="A412" s="58"/>
      <c r="B412" s="190" t="s">
        <v>3253</v>
      </c>
      <c r="C412" s="815"/>
      <c r="D412" s="715"/>
      <c r="E412" s="717"/>
      <c r="F412" s="717"/>
      <c r="G412" s="717"/>
      <c r="H412" s="716"/>
      <c r="I412" s="718"/>
      <c r="J412" s="719"/>
    </row>
    <row r="413" spans="1:11" ht="15" x14ac:dyDescent="0.25">
      <c r="A413" s="58"/>
      <c r="B413" s="59"/>
      <c r="C413" s="815"/>
      <c r="D413" s="715"/>
      <c r="E413" s="717"/>
      <c r="F413" s="717"/>
      <c r="G413" s="717"/>
      <c r="H413" s="716"/>
      <c r="I413" s="718"/>
      <c r="J413" s="719"/>
    </row>
    <row r="414" spans="1:11" ht="28.5" x14ac:dyDescent="0.2">
      <c r="A414" s="28"/>
      <c r="B414" s="34" t="s">
        <v>3937</v>
      </c>
      <c r="C414" s="812"/>
      <c r="D414" s="694"/>
      <c r="E414" s="752"/>
      <c r="F414" s="752"/>
      <c r="G414" s="752"/>
      <c r="H414" s="753"/>
      <c r="I414" s="754"/>
      <c r="J414" s="755"/>
    </row>
    <row r="415" spans="1:11" ht="15" x14ac:dyDescent="0.25">
      <c r="A415" s="58"/>
      <c r="B415" s="59"/>
      <c r="C415" s="815"/>
      <c r="D415" s="715"/>
      <c r="E415" s="717"/>
      <c r="F415" s="717"/>
      <c r="G415" s="717"/>
      <c r="H415" s="716"/>
      <c r="I415" s="718"/>
      <c r="J415" s="719"/>
    </row>
    <row r="416" spans="1:11" ht="14.25" x14ac:dyDescent="0.2">
      <c r="A416" s="319" t="s">
        <v>77</v>
      </c>
      <c r="B416" s="38" t="s">
        <v>3267</v>
      </c>
      <c r="C416" s="812">
        <v>1309</v>
      </c>
      <c r="D416" s="694" t="s">
        <v>199</v>
      </c>
      <c r="E416" s="667">
        <v>135.02000000000001</v>
      </c>
      <c r="F416" s="667">
        <v>2.77</v>
      </c>
      <c r="G416" s="667">
        <v>50.37</v>
      </c>
      <c r="H416" s="667">
        <v>0</v>
      </c>
      <c r="I416" s="668">
        <f>SUM(E416:H416)</f>
        <v>188.16</v>
      </c>
      <c r="J416" s="669">
        <f>I416*C416</f>
        <v>246301.44</v>
      </c>
      <c r="K416" s="670"/>
    </row>
    <row r="417" spans="1:11" ht="15" x14ac:dyDescent="0.25">
      <c r="A417" s="58"/>
      <c r="B417" s="59"/>
      <c r="C417" s="815"/>
      <c r="D417" s="715"/>
      <c r="E417" s="717"/>
      <c r="F417" s="717"/>
      <c r="G417" s="717"/>
      <c r="H417" s="716"/>
      <c r="I417" s="718"/>
      <c r="J417" s="719"/>
    </row>
    <row r="418" spans="1:11" ht="14.25" x14ac:dyDescent="0.2">
      <c r="A418" s="319" t="str">
        <f>IF(D418&gt;0,IF(INDEX(A405:A417,MATCH(REPT("z",255),A405:A417))="H","J",IF(INDEX(A405:A417,MATCH(REPT("z",255),A405:A417))="N","P",CHAR(CODE(INDEX(A405:A417,MATCH(REPT("z",255),A405:A417)))+1))),)</f>
        <v>B</v>
      </c>
      <c r="B418" s="38" t="s">
        <v>3268</v>
      </c>
      <c r="C418" s="812">
        <v>176</v>
      </c>
      <c r="D418" s="694" t="s">
        <v>199</v>
      </c>
      <c r="E418" s="667">
        <v>135.02000000000001</v>
      </c>
      <c r="F418" s="667">
        <v>2.77</v>
      </c>
      <c r="G418" s="667">
        <v>50.37</v>
      </c>
      <c r="H418" s="667">
        <v>0</v>
      </c>
      <c r="I418" s="668">
        <f>SUM(E418:H418)</f>
        <v>188.16</v>
      </c>
      <c r="J418" s="669">
        <f>I418*C418</f>
        <v>33116.160000000003</v>
      </c>
      <c r="K418" s="670"/>
    </row>
    <row r="419" spans="1:11" ht="14.25" x14ac:dyDescent="0.2">
      <c r="A419" s="28"/>
      <c r="B419" s="38"/>
      <c r="C419" s="812"/>
      <c r="D419" s="694"/>
      <c r="E419" s="752"/>
      <c r="F419" s="752"/>
      <c r="G419" s="752"/>
      <c r="H419" s="753"/>
      <c r="I419" s="754"/>
      <c r="J419" s="755"/>
    </row>
    <row r="420" spans="1:11" ht="14.25" x14ac:dyDescent="0.2">
      <c r="A420" s="319" t="str">
        <f>IF(D420&gt;0,IF(INDEX(A410:A419,MATCH(REPT("z",255),A410:A419))="H","J",IF(INDEX(A410:A419,MATCH(REPT("z",255),A410:A419))="N","P",CHAR(CODE(INDEX(A410:A419,MATCH(REPT("z",255),A410:A419)))+1))),)</f>
        <v>C</v>
      </c>
      <c r="B420" s="38" t="s">
        <v>3269</v>
      </c>
      <c r="C420" s="812">
        <v>31</v>
      </c>
      <c r="D420" s="694" t="s">
        <v>199</v>
      </c>
      <c r="E420" s="667">
        <v>135.02000000000001</v>
      </c>
      <c r="F420" s="667">
        <v>2.77</v>
      </c>
      <c r="G420" s="667">
        <v>50.37</v>
      </c>
      <c r="H420" s="667">
        <v>0</v>
      </c>
      <c r="I420" s="668">
        <f>SUM(E420:H420)</f>
        <v>188.16</v>
      </c>
      <c r="J420" s="669">
        <f>I420*C420</f>
        <v>5832.96</v>
      </c>
      <c r="K420" s="670"/>
    </row>
    <row r="421" spans="1:11" ht="14.25" x14ac:dyDescent="0.2">
      <c r="A421" s="28"/>
      <c r="B421" s="38"/>
      <c r="C421" s="812"/>
      <c r="D421" s="694"/>
      <c r="E421" s="752"/>
      <c r="F421" s="752"/>
      <c r="G421" s="752"/>
      <c r="H421" s="753"/>
      <c r="I421" s="754"/>
      <c r="J421" s="755"/>
    </row>
    <row r="422" spans="1:11" ht="14.25" x14ac:dyDescent="0.2">
      <c r="A422" s="319" t="str">
        <f>IF(D422&gt;0,IF(INDEX(A410:A421,MATCH(REPT("z",255),A410:A421))="H","J",IF(INDEX(A410:A421,MATCH(REPT("z",255),A410:A421))="N","P",CHAR(CODE(INDEX(A410:A421,MATCH(REPT("z",255),A410:A421)))+1))),)</f>
        <v>D</v>
      </c>
      <c r="B422" s="38" t="s">
        <v>3270</v>
      </c>
      <c r="C422" s="812">
        <v>38</v>
      </c>
      <c r="D422" s="694" t="s">
        <v>199</v>
      </c>
      <c r="E422" s="667">
        <v>135.02000000000001</v>
      </c>
      <c r="F422" s="667">
        <v>2.77</v>
      </c>
      <c r="G422" s="667">
        <v>50.37</v>
      </c>
      <c r="H422" s="667">
        <v>0</v>
      </c>
      <c r="I422" s="668">
        <f>SUM(E422:H422)</f>
        <v>188.16</v>
      </c>
      <c r="J422" s="669">
        <f>I422*C422</f>
        <v>7150.08</v>
      </c>
      <c r="K422" s="670"/>
    </row>
    <row r="423" spans="1:11" ht="14.25" x14ac:dyDescent="0.2">
      <c r="A423" s="28"/>
      <c r="B423" s="38"/>
      <c r="C423" s="812"/>
      <c r="D423" s="694"/>
      <c r="E423" s="752"/>
      <c r="F423" s="752"/>
      <c r="G423" s="752"/>
      <c r="H423" s="753"/>
      <c r="I423" s="754"/>
      <c r="J423" s="755"/>
    </row>
    <row r="424" spans="1:11" ht="14.25" x14ac:dyDescent="0.2">
      <c r="A424" s="319" t="str">
        <f>IF(D424&gt;0,IF(INDEX(A410:A423,MATCH(REPT("z",255),A410:A423))="H","J",IF(INDEX(A410:A423,MATCH(REPT("z",255),A410:A423))="N","P",CHAR(CODE(INDEX(A410:A423,MATCH(REPT("z",255),A410:A423)))+1))),)</f>
        <v>E</v>
      </c>
      <c r="B424" s="38" t="s">
        <v>3271</v>
      </c>
      <c r="C424" s="812">
        <v>301</v>
      </c>
      <c r="D424" s="694" t="s">
        <v>199</v>
      </c>
      <c r="E424" s="667">
        <v>183.13</v>
      </c>
      <c r="F424" s="667">
        <v>4.1500000000000004</v>
      </c>
      <c r="G424" s="667">
        <v>75.540000000000006</v>
      </c>
      <c r="H424" s="667">
        <v>0</v>
      </c>
      <c r="I424" s="668">
        <f>SUM(E424:H424)</f>
        <v>262.82</v>
      </c>
      <c r="J424" s="669">
        <f>I424*C424</f>
        <v>79108.820000000007</v>
      </c>
      <c r="K424" s="670"/>
    </row>
    <row r="425" spans="1:11" ht="14.25" x14ac:dyDescent="0.2">
      <c r="A425" s="28"/>
      <c r="B425" s="38"/>
      <c r="C425" s="812"/>
      <c r="D425" s="694"/>
      <c r="E425" s="752"/>
      <c r="F425" s="752"/>
      <c r="G425" s="752"/>
      <c r="H425" s="753"/>
      <c r="I425" s="754"/>
      <c r="J425" s="755"/>
    </row>
    <row r="426" spans="1:11" ht="14.25" x14ac:dyDescent="0.2">
      <c r="A426" s="319" t="str">
        <f>IF(D426&gt;0,IF(INDEX(A412:A425,MATCH(REPT("z",255),A412:A425))="H","J",IF(INDEX(A412:A425,MATCH(REPT("z",255),A412:A425))="N","P",CHAR(CODE(INDEX(A412:A425,MATCH(REPT("z",255),A412:A425)))+1))),)</f>
        <v>F</v>
      </c>
      <c r="B426" s="127" t="s">
        <v>3272</v>
      </c>
      <c r="C426" s="812">
        <v>386</v>
      </c>
      <c r="D426" s="694" t="s">
        <v>199</v>
      </c>
      <c r="E426" s="667">
        <v>183.13</v>
      </c>
      <c r="F426" s="667">
        <v>4.1500000000000004</v>
      </c>
      <c r="G426" s="667">
        <v>75.540000000000006</v>
      </c>
      <c r="H426" s="667">
        <v>0</v>
      </c>
      <c r="I426" s="668">
        <f>SUM(E426:H426)</f>
        <v>262.82</v>
      </c>
      <c r="J426" s="669">
        <f>I426*C426</f>
        <v>101448.52</v>
      </c>
      <c r="K426" s="670"/>
    </row>
    <row r="427" spans="1:11" ht="14.25" x14ac:dyDescent="0.2">
      <c r="A427" s="28"/>
      <c r="B427" s="127"/>
      <c r="C427" s="812"/>
      <c r="D427" s="694"/>
      <c r="E427" s="752"/>
      <c r="F427" s="752"/>
      <c r="G427" s="752"/>
      <c r="H427" s="753"/>
      <c r="I427" s="754"/>
      <c r="J427" s="755"/>
    </row>
    <row r="428" spans="1:11" ht="14.25" x14ac:dyDescent="0.2">
      <c r="A428" s="319" t="str">
        <f>IF(D428&gt;0,IF(INDEX(A414:A427,MATCH(REPT("z",255),A414:A427))="H","J",IF(INDEX(A414:A427,MATCH(REPT("z",255),A414:A427))="N","P",CHAR(CODE(INDEX(A414:A427,MATCH(REPT("z",255),A414:A427)))+1))),)</f>
        <v>G</v>
      </c>
      <c r="B428" s="127" t="s">
        <v>3273</v>
      </c>
      <c r="C428" s="812">
        <v>66</v>
      </c>
      <c r="D428" s="694" t="s">
        <v>199</v>
      </c>
      <c r="E428" s="667">
        <v>183.13</v>
      </c>
      <c r="F428" s="667">
        <v>4.1500000000000004</v>
      </c>
      <c r="G428" s="667">
        <v>75.540000000000006</v>
      </c>
      <c r="H428" s="667">
        <v>0</v>
      </c>
      <c r="I428" s="668">
        <f>SUM(E428:H428)</f>
        <v>262.82</v>
      </c>
      <c r="J428" s="669">
        <f>I428*C428</f>
        <v>17346.12</v>
      </c>
      <c r="K428" s="670"/>
    </row>
    <row r="429" spans="1:11" ht="14.25" x14ac:dyDescent="0.2">
      <c r="A429" s="28"/>
      <c r="B429" s="127"/>
      <c r="C429" s="812"/>
      <c r="D429" s="694"/>
      <c r="E429" s="752"/>
      <c r="F429" s="752"/>
      <c r="G429" s="752"/>
      <c r="H429" s="753"/>
      <c r="I429" s="754"/>
      <c r="J429" s="755"/>
    </row>
    <row r="430" spans="1:11" ht="14.25" x14ac:dyDescent="0.2">
      <c r="A430" s="319" t="str">
        <f>IF(D430&gt;0,IF(INDEX(A418:A429,MATCH(REPT("z",255),A418:A429))="H","J",IF(INDEX(A418:A429,MATCH(REPT("z",255),A418:A429))="N","P",CHAR(CODE(INDEX(A418:A429,MATCH(REPT("z",255),A418:A429)))+1))),)</f>
        <v>H</v>
      </c>
      <c r="B430" s="127" t="s">
        <v>3274</v>
      </c>
      <c r="C430" s="812">
        <v>984</v>
      </c>
      <c r="D430" s="694" t="s">
        <v>199</v>
      </c>
      <c r="E430" s="667">
        <v>183.13</v>
      </c>
      <c r="F430" s="667">
        <v>4.1500000000000004</v>
      </c>
      <c r="G430" s="667">
        <v>75.540000000000006</v>
      </c>
      <c r="H430" s="667">
        <v>0</v>
      </c>
      <c r="I430" s="668">
        <f>SUM(E430:H430)</f>
        <v>262.82</v>
      </c>
      <c r="J430" s="669">
        <f>I430*C430</f>
        <v>258614.88</v>
      </c>
      <c r="K430" s="670"/>
    </row>
    <row r="431" spans="1:11" ht="14.25" x14ac:dyDescent="0.2">
      <c r="A431" s="28"/>
      <c r="B431" s="127"/>
      <c r="C431" s="812"/>
      <c r="D431" s="694"/>
      <c r="E431" s="752"/>
      <c r="F431" s="752"/>
      <c r="G431" s="752"/>
      <c r="H431" s="753"/>
      <c r="I431" s="754"/>
      <c r="J431" s="755"/>
    </row>
    <row r="432" spans="1:11" ht="14.25" x14ac:dyDescent="0.2">
      <c r="A432" s="319" t="str">
        <f>IF(D432&gt;0,IF(INDEX(A420:A431,MATCH(REPT("z",255),A420:A431))="H","J",IF(INDEX(A420:A431,MATCH(REPT("z",255),A420:A431))="N","P",CHAR(CODE(INDEX(A420:A431,MATCH(REPT("z",255),A420:A431)))+1))),)</f>
        <v>J</v>
      </c>
      <c r="B432" s="127" t="s">
        <v>3275</v>
      </c>
      <c r="C432" s="812">
        <v>5</v>
      </c>
      <c r="D432" s="694" t="s">
        <v>199</v>
      </c>
      <c r="E432" s="667">
        <v>183.13</v>
      </c>
      <c r="F432" s="667">
        <v>4.1500000000000004</v>
      </c>
      <c r="G432" s="667">
        <v>75.540000000000006</v>
      </c>
      <c r="H432" s="667">
        <v>0</v>
      </c>
      <c r="I432" s="668">
        <f>SUM(E432:H432)</f>
        <v>262.82</v>
      </c>
      <c r="J432" s="669">
        <f>I432*C432</f>
        <v>1314.1</v>
      </c>
      <c r="K432" s="670"/>
    </row>
    <row r="433" spans="1:11" ht="14.25" x14ac:dyDescent="0.2">
      <c r="A433" s="28"/>
      <c r="B433" s="127"/>
      <c r="C433" s="812"/>
      <c r="D433" s="694"/>
      <c r="E433" s="752"/>
      <c r="F433" s="752"/>
      <c r="G433" s="752"/>
      <c r="H433" s="753"/>
      <c r="I433" s="754"/>
      <c r="J433" s="755"/>
    </row>
    <row r="434" spans="1:11" ht="14.25" x14ac:dyDescent="0.2">
      <c r="A434" s="319" t="str">
        <f>IF(D434&gt;0,IF(INDEX(A422:A433,MATCH(REPT("z",255),A422:A433))="H","J",IF(INDEX(A422:A433,MATCH(REPT("z",255),A422:A433))="N","P",CHAR(CODE(INDEX(A422:A433,MATCH(REPT("z",255),A422:A433)))+1))),)</f>
        <v>K</v>
      </c>
      <c r="B434" s="127" t="s">
        <v>3276</v>
      </c>
      <c r="C434" s="812">
        <v>34</v>
      </c>
      <c r="D434" s="694" t="s">
        <v>199</v>
      </c>
      <c r="E434" s="667">
        <v>183.13</v>
      </c>
      <c r="F434" s="667">
        <v>4.1500000000000004</v>
      </c>
      <c r="G434" s="667">
        <v>75.540000000000006</v>
      </c>
      <c r="H434" s="667">
        <v>0</v>
      </c>
      <c r="I434" s="668">
        <f>SUM(E434:H434)</f>
        <v>262.82</v>
      </c>
      <c r="J434" s="669">
        <f>I434*C434</f>
        <v>8935.8799999999992</v>
      </c>
      <c r="K434" s="670"/>
    </row>
    <row r="435" spans="1:11" ht="14.25" x14ac:dyDescent="0.2">
      <c r="A435" s="28"/>
      <c r="B435" s="38"/>
      <c r="C435" s="812"/>
      <c r="D435" s="694"/>
      <c r="E435" s="752"/>
      <c r="F435" s="752"/>
      <c r="G435" s="752"/>
      <c r="H435" s="753"/>
      <c r="I435" s="754"/>
      <c r="J435" s="755"/>
    </row>
    <row r="436" spans="1:11" ht="14.25" x14ac:dyDescent="0.2">
      <c r="A436" s="319" t="str">
        <f>IF(D436&gt;0,IF(INDEX(A424:A435,MATCH(REPT("z",255),A424:A435))="H","J",IF(INDEX(A424:A435,MATCH(REPT("z",255),A424:A435))="N","P",CHAR(CODE(INDEX(A424:A435,MATCH(REPT("z",255),A424:A435)))+1))),)</f>
        <v>L</v>
      </c>
      <c r="B436" s="38" t="s">
        <v>3277</v>
      </c>
      <c r="C436" s="812">
        <v>153</v>
      </c>
      <c r="D436" s="694" t="s">
        <v>199</v>
      </c>
      <c r="E436" s="667">
        <v>135.02000000000001</v>
      </c>
      <c r="F436" s="667">
        <v>3.16</v>
      </c>
      <c r="G436" s="667">
        <v>50.37</v>
      </c>
      <c r="H436" s="667">
        <v>0</v>
      </c>
      <c r="I436" s="668">
        <f>SUM(E436:H436)</f>
        <v>188.55</v>
      </c>
      <c r="J436" s="669">
        <f>I436*C436</f>
        <v>28848.15</v>
      </c>
      <c r="K436" s="670"/>
    </row>
    <row r="437" spans="1:11" ht="14.25" x14ac:dyDescent="0.2">
      <c r="A437" s="28"/>
      <c r="B437" s="38"/>
      <c r="C437" s="812"/>
      <c r="D437" s="694"/>
      <c r="E437" s="752"/>
      <c r="F437" s="752"/>
      <c r="G437" s="752"/>
      <c r="H437" s="753"/>
      <c r="I437" s="754"/>
      <c r="J437" s="755"/>
    </row>
    <row r="438" spans="1:11" ht="14.25" x14ac:dyDescent="0.2">
      <c r="A438" s="319" t="str">
        <f>IF(D438&gt;0,IF(INDEX(A426:A437,MATCH(REPT("z",255),A426:A437))="H","J",IF(INDEX(A426:A437,MATCH(REPT("z",255),A426:A437))="N","P",CHAR(CODE(INDEX(A426:A437,MATCH(REPT("z",255),A426:A437)))+1))),)</f>
        <v>M</v>
      </c>
      <c r="B438" s="38" t="s">
        <v>3278</v>
      </c>
      <c r="C438" s="812">
        <v>113</v>
      </c>
      <c r="D438" s="694" t="s">
        <v>199</v>
      </c>
      <c r="E438" s="667">
        <v>113.07</v>
      </c>
      <c r="F438" s="667">
        <v>2.37</v>
      </c>
      <c r="G438" s="667">
        <v>55.39</v>
      </c>
      <c r="H438" s="667">
        <v>0</v>
      </c>
      <c r="I438" s="668">
        <f>SUM(E438:H438)</f>
        <v>170.83</v>
      </c>
      <c r="J438" s="669">
        <f>I438*C438</f>
        <v>19303.79</v>
      </c>
      <c r="K438" s="670"/>
    </row>
    <row r="439" spans="1:11" ht="14.25" x14ac:dyDescent="0.2">
      <c r="A439" s="28"/>
      <c r="B439" s="38"/>
      <c r="C439" s="812"/>
      <c r="D439" s="694"/>
      <c r="E439" s="752"/>
      <c r="F439" s="752"/>
      <c r="G439" s="752"/>
      <c r="H439" s="753"/>
      <c r="I439" s="754"/>
      <c r="J439" s="755"/>
    </row>
    <row r="440" spans="1:11" ht="14.25" x14ac:dyDescent="0.2">
      <c r="A440" s="319" t="str">
        <f>IF(D440&gt;0,IF(INDEX(A428:A439,MATCH(REPT("z",255),A428:A439))="H","J",IF(INDEX(A428:A439,MATCH(REPT("z",255),A428:A439))="N","P",CHAR(CODE(INDEX(A428:A439,MATCH(REPT("z",255),A428:A439)))+1))),)</f>
        <v>N</v>
      </c>
      <c r="B440" s="38" t="s">
        <v>3279</v>
      </c>
      <c r="C440" s="812">
        <v>27</v>
      </c>
      <c r="D440" s="694" t="s">
        <v>199</v>
      </c>
      <c r="E440" s="667">
        <v>113.07</v>
      </c>
      <c r="F440" s="667">
        <v>2.37</v>
      </c>
      <c r="G440" s="667">
        <v>55.39</v>
      </c>
      <c r="H440" s="667">
        <v>0</v>
      </c>
      <c r="I440" s="668">
        <f>SUM(E440:H440)</f>
        <v>170.83</v>
      </c>
      <c r="J440" s="669">
        <f>I440*C440</f>
        <v>4612.41</v>
      </c>
      <c r="K440" s="670"/>
    </row>
    <row r="441" spans="1:11" ht="14.25" x14ac:dyDescent="0.2">
      <c r="A441" s="319"/>
      <c r="B441" s="38"/>
      <c r="C441" s="812"/>
      <c r="D441" s="694"/>
      <c r="E441" s="752"/>
      <c r="F441" s="752"/>
      <c r="G441" s="752"/>
      <c r="H441" s="753"/>
      <c r="I441" s="754"/>
      <c r="J441" s="755"/>
    </row>
    <row r="442" spans="1:11" ht="14.25" hidden="1" x14ac:dyDescent="0.2">
      <c r="A442" s="319"/>
      <c r="B442" s="38"/>
      <c r="C442" s="812"/>
      <c r="D442" s="694"/>
      <c r="E442" s="752"/>
      <c r="F442" s="752"/>
      <c r="G442" s="752"/>
      <c r="H442" s="753"/>
      <c r="I442" s="754"/>
      <c r="J442" s="755"/>
    </row>
    <row r="443" spans="1:11" ht="14.25" hidden="1" x14ac:dyDescent="0.2">
      <c r="A443" s="319"/>
      <c r="B443" s="38"/>
      <c r="C443" s="812"/>
      <c r="D443" s="694"/>
      <c r="E443" s="752"/>
      <c r="F443" s="752"/>
      <c r="G443" s="752"/>
      <c r="H443" s="753"/>
      <c r="I443" s="754"/>
      <c r="J443" s="755"/>
    </row>
    <row r="444" spans="1:11" ht="14.25" x14ac:dyDescent="0.2">
      <c r="A444" s="319"/>
      <c r="B444" s="38"/>
      <c r="C444" s="812"/>
      <c r="D444" s="694"/>
      <c r="E444" s="752"/>
      <c r="F444" s="752"/>
      <c r="G444" s="752"/>
      <c r="H444" s="753"/>
      <c r="I444" s="754"/>
      <c r="J444" s="755"/>
    </row>
    <row r="445" spans="1:11" ht="21.75" customHeight="1" x14ac:dyDescent="0.2">
      <c r="A445" s="319"/>
      <c r="B445" s="38"/>
      <c r="C445" s="812"/>
      <c r="D445" s="694"/>
      <c r="E445" s="752"/>
      <c r="F445" s="752"/>
      <c r="G445" s="752"/>
      <c r="H445" s="753"/>
      <c r="I445" s="754"/>
      <c r="J445" s="755"/>
    </row>
    <row r="446" spans="1:11" ht="14.25" x14ac:dyDescent="0.2">
      <c r="A446" s="319"/>
      <c r="B446" s="38"/>
      <c r="C446" s="812"/>
      <c r="D446" s="694"/>
      <c r="E446" s="752"/>
      <c r="F446" s="752"/>
      <c r="G446" s="752"/>
      <c r="H446" s="753"/>
      <c r="I446" s="754"/>
      <c r="J446" s="755"/>
    </row>
    <row r="447" spans="1:11" ht="18.75" customHeight="1" x14ac:dyDescent="0.2">
      <c r="A447" s="319"/>
      <c r="B447" s="38"/>
      <c r="C447" s="812"/>
      <c r="D447" s="694"/>
      <c r="E447" s="752"/>
      <c r="F447" s="752"/>
      <c r="G447" s="752"/>
      <c r="H447" s="753"/>
      <c r="I447" s="754"/>
      <c r="J447" s="755"/>
    </row>
    <row r="448" spans="1:11" ht="15.75" thickBot="1" x14ac:dyDescent="0.3">
      <c r="A448" s="31"/>
      <c r="B448" s="56" t="s">
        <v>111</v>
      </c>
      <c r="C448" s="813"/>
      <c r="D448" s="707"/>
      <c r="E448" s="708"/>
      <c r="F448" s="708"/>
      <c r="G448" s="708"/>
      <c r="H448" s="709"/>
      <c r="I448" s="710"/>
      <c r="J448" s="710">
        <f>SUM(J416:J447)</f>
        <v>811933.31</v>
      </c>
      <c r="K448" s="746">
        <v>12</v>
      </c>
    </row>
    <row r="449" spans="1:11" ht="15.75" thickTop="1" x14ac:dyDescent="0.25">
      <c r="A449" s="58"/>
      <c r="B449" s="59"/>
      <c r="C449" s="815"/>
      <c r="D449" s="715"/>
      <c r="E449" s="717"/>
      <c r="F449" s="717"/>
      <c r="G449" s="717"/>
      <c r="H449" s="716"/>
      <c r="I449" s="718"/>
      <c r="J449" s="719"/>
    </row>
    <row r="450" spans="1:11" ht="15" x14ac:dyDescent="0.25">
      <c r="A450" s="58"/>
      <c r="B450" s="190" t="s">
        <v>3253</v>
      </c>
      <c r="C450" s="815"/>
      <c r="D450" s="715"/>
      <c r="E450" s="717"/>
      <c r="F450" s="717"/>
      <c r="G450" s="717"/>
      <c r="H450" s="716"/>
      <c r="I450" s="718"/>
      <c r="J450" s="719"/>
    </row>
    <row r="451" spans="1:11" ht="15" x14ac:dyDescent="0.25">
      <c r="A451" s="58"/>
      <c r="B451" s="59"/>
      <c r="C451" s="815"/>
      <c r="D451" s="715"/>
      <c r="E451" s="717"/>
      <c r="F451" s="717"/>
      <c r="G451" s="717"/>
      <c r="H451" s="716"/>
      <c r="I451" s="718"/>
      <c r="J451" s="719"/>
    </row>
    <row r="452" spans="1:11" ht="28.5" x14ac:dyDescent="0.2">
      <c r="A452" s="28"/>
      <c r="B452" s="34" t="s">
        <v>3937</v>
      </c>
      <c r="C452" s="812"/>
      <c r="D452" s="694"/>
      <c r="E452" s="752"/>
      <c r="F452" s="752"/>
      <c r="G452" s="752"/>
      <c r="H452" s="753"/>
      <c r="I452" s="754"/>
      <c r="J452" s="755"/>
    </row>
    <row r="453" spans="1:11" ht="14.25" x14ac:dyDescent="0.2">
      <c r="A453" s="28"/>
      <c r="B453" s="38"/>
      <c r="C453" s="812"/>
      <c r="D453" s="694"/>
      <c r="E453" s="752"/>
      <c r="F453" s="752"/>
      <c r="G453" s="752"/>
      <c r="H453" s="753"/>
      <c r="I453" s="754"/>
      <c r="J453" s="755"/>
    </row>
    <row r="454" spans="1:11" ht="14.25" x14ac:dyDescent="0.2">
      <c r="A454" s="319" t="s">
        <v>77</v>
      </c>
      <c r="B454" s="38" t="s">
        <v>3280</v>
      </c>
      <c r="C454" s="812">
        <v>8</v>
      </c>
      <c r="D454" s="694" t="s">
        <v>199</v>
      </c>
      <c r="E454" s="667">
        <v>113.07</v>
      </c>
      <c r="F454" s="667">
        <v>2.37</v>
      </c>
      <c r="G454" s="667">
        <v>55.39</v>
      </c>
      <c r="H454" s="667">
        <v>0</v>
      </c>
      <c r="I454" s="668">
        <f>SUM(E454:H454)</f>
        <v>170.83</v>
      </c>
      <c r="J454" s="669">
        <f>I454*C454</f>
        <v>1366.64</v>
      </c>
      <c r="K454" s="670"/>
    </row>
    <row r="455" spans="1:11" ht="14.25" x14ac:dyDescent="0.2">
      <c r="A455" s="28"/>
      <c r="B455" s="38"/>
      <c r="C455" s="812"/>
      <c r="D455" s="694"/>
      <c r="E455" s="752"/>
      <c r="F455" s="752"/>
      <c r="G455" s="752"/>
      <c r="H455" s="753"/>
      <c r="I455" s="754"/>
      <c r="J455" s="755"/>
    </row>
    <row r="456" spans="1:11" ht="14.25" x14ac:dyDescent="0.2">
      <c r="A456" s="319" t="str">
        <f>IF(D456&gt;0,IF(INDEX(A432:A455,MATCH(REPT("z",255),A432:A455))="H","J",IF(INDEX(A432:A455,MATCH(REPT("z",255),A432:A455))="N","P",CHAR(CODE(INDEX(A432:A455,MATCH(REPT("z",255),A432:A455)))+1))),)</f>
        <v>B</v>
      </c>
      <c r="B456" s="38" t="s">
        <v>3281</v>
      </c>
      <c r="C456" s="812">
        <v>46</v>
      </c>
      <c r="D456" s="694" t="s">
        <v>199</v>
      </c>
      <c r="E456" s="667">
        <v>113.07</v>
      </c>
      <c r="F456" s="667">
        <v>2.37</v>
      </c>
      <c r="G456" s="667">
        <v>55.39</v>
      </c>
      <c r="H456" s="667">
        <v>0</v>
      </c>
      <c r="I456" s="668">
        <f>SUM(E456:H456)</f>
        <v>170.83</v>
      </c>
      <c r="J456" s="669">
        <f>I456*C456</f>
        <v>7858.18</v>
      </c>
      <c r="K456" s="670"/>
    </row>
    <row r="457" spans="1:11" ht="14.25" x14ac:dyDescent="0.2">
      <c r="A457" s="28"/>
      <c r="B457" s="38"/>
      <c r="C457" s="812"/>
      <c r="D457" s="694"/>
      <c r="E457" s="752"/>
      <c r="F457" s="752"/>
      <c r="G457" s="752"/>
      <c r="H457" s="753"/>
      <c r="I457" s="754"/>
      <c r="J457" s="755"/>
    </row>
    <row r="458" spans="1:11" ht="14.25" x14ac:dyDescent="0.2">
      <c r="A458" s="319" t="str">
        <f>IF(D458&gt;0,IF(INDEX(A434:A457,MATCH(REPT("z",255),A434:A457))="H","J",IF(INDEX(A434:A457,MATCH(REPT("z",255),A434:A457))="N","P",CHAR(CODE(INDEX(A434:A457,MATCH(REPT("z",255),A434:A457)))+1))),)</f>
        <v>C</v>
      </c>
      <c r="B458" s="38" t="s">
        <v>3282</v>
      </c>
      <c r="C458" s="812">
        <v>142</v>
      </c>
      <c r="D458" s="694" t="s">
        <v>199</v>
      </c>
      <c r="E458" s="667">
        <v>113.07</v>
      </c>
      <c r="F458" s="667">
        <v>2.37</v>
      </c>
      <c r="G458" s="667">
        <v>55.39</v>
      </c>
      <c r="H458" s="667">
        <v>0</v>
      </c>
      <c r="I458" s="668">
        <f>SUM(E458:H458)</f>
        <v>170.83</v>
      </c>
      <c r="J458" s="669">
        <f>I458*C458</f>
        <v>24257.86</v>
      </c>
      <c r="K458" s="670"/>
    </row>
    <row r="459" spans="1:11" ht="14.25" x14ac:dyDescent="0.2">
      <c r="A459" s="28"/>
      <c r="B459" s="38"/>
      <c r="C459" s="812"/>
      <c r="D459" s="694"/>
      <c r="E459" s="752"/>
      <c r="F459" s="752"/>
      <c r="G459" s="752"/>
      <c r="H459" s="753"/>
      <c r="I459" s="754"/>
      <c r="J459" s="755"/>
    </row>
    <row r="460" spans="1:11" ht="14.25" x14ac:dyDescent="0.2">
      <c r="A460" s="319" t="str">
        <f>IF(D460&gt;0,IF(INDEX(A436:A459,MATCH(REPT("z",255),A436:A459))="H","J",IF(INDEX(A436:A459,MATCH(REPT("z",255),A436:A459))="N","P",CHAR(CODE(INDEX(A436:A459,MATCH(REPT("z",255),A436:A459)))+1))),)</f>
        <v>D</v>
      </c>
      <c r="B460" s="38" t="s">
        <v>3283</v>
      </c>
      <c r="C460" s="812">
        <v>17</v>
      </c>
      <c r="D460" s="694" t="s">
        <v>199</v>
      </c>
      <c r="E460" s="667">
        <v>113.07</v>
      </c>
      <c r="F460" s="667">
        <v>2.37</v>
      </c>
      <c r="G460" s="667">
        <v>55.39</v>
      </c>
      <c r="H460" s="667">
        <v>0</v>
      </c>
      <c r="I460" s="668">
        <f>SUM(E460:H460)</f>
        <v>170.83</v>
      </c>
      <c r="J460" s="669">
        <f>I460*C460</f>
        <v>2904.11</v>
      </c>
      <c r="K460" s="670"/>
    </row>
    <row r="461" spans="1:11" ht="14.25" x14ac:dyDescent="0.2">
      <c r="A461" s="28"/>
      <c r="B461" s="38"/>
      <c r="C461" s="812"/>
      <c r="D461" s="694"/>
      <c r="E461" s="752"/>
      <c r="F461" s="752"/>
      <c r="G461" s="752"/>
      <c r="H461" s="753"/>
      <c r="I461" s="754"/>
      <c r="J461" s="755"/>
    </row>
    <row r="462" spans="1:11" ht="14.25" x14ac:dyDescent="0.2">
      <c r="A462" s="319" t="str">
        <f>IF(D462&gt;0,IF(INDEX(A438:A461,MATCH(REPT("z",255),A438:A461))="H","J",IF(INDEX(A438:A461,MATCH(REPT("z",255),A438:A461))="N","P",CHAR(CODE(INDEX(A438:A461,MATCH(REPT("z",255),A438:A461)))+1))),)</f>
        <v>E</v>
      </c>
      <c r="B462" s="38" t="s">
        <v>3284</v>
      </c>
      <c r="C462" s="812">
        <v>3</v>
      </c>
      <c r="D462" s="694" t="s">
        <v>199</v>
      </c>
      <c r="E462" s="667">
        <v>113.07</v>
      </c>
      <c r="F462" s="667">
        <v>2.37</v>
      </c>
      <c r="G462" s="667">
        <v>55.39</v>
      </c>
      <c r="H462" s="667">
        <v>0</v>
      </c>
      <c r="I462" s="668">
        <f>SUM(E462:H462)</f>
        <v>170.83</v>
      </c>
      <c r="J462" s="669">
        <f>I462*C462</f>
        <v>512.49</v>
      </c>
      <c r="K462" s="670"/>
    </row>
    <row r="463" spans="1:11" ht="14.25" x14ac:dyDescent="0.2">
      <c r="A463" s="28"/>
      <c r="B463" s="38"/>
      <c r="C463" s="812"/>
      <c r="D463" s="694"/>
      <c r="E463" s="752"/>
      <c r="F463" s="752"/>
      <c r="G463" s="752"/>
      <c r="H463" s="753"/>
      <c r="I463" s="754"/>
      <c r="J463" s="755"/>
    </row>
    <row r="464" spans="1:11" ht="14.25" x14ac:dyDescent="0.2">
      <c r="A464" s="319" t="str">
        <f>IF(D464&gt;0,IF(INDEX(A458:A463,MATCH(REPT("z",255),A458:A463))="H","J",IF(INDEX(A458:A463,MATCH(REPT("z",255),A458:A463))="N","P",CHAR(CODE(INDEX(A458:A463,MATCH(REPT("z",255),A458:A463)))+1))),)</f>
        <v>F</v>
      </c>
      <c r="B464" s="127" t="s">
        <v>3285</v>
      </c>
      <c r="C464" s="812">
        <v>21</v>
      </c>
      <c r="D464" s="694" t="s">
        <v>199</v>
      </c>
      <c r="E464" s="667">
        <v>113.07</v>
      </c>
      <c r="F464" s="667">
        <v>2.37</v>
      </c>
      <c r="G464" s="667">
        <v>55.39</v>
      </c>
      <c r="H464" s="667">
        <v>0</v>
      </c>
      <c r="I464" s="668">
        <f>SUM(E464:H464)</f>
        <v>170.83</v>
      </c>
      <c r="J464" s="669">
        <f>I464*C464</f>
        <v>3587.43</v>
      </c>
      <c r="K464" s="670"/>
    </row>
    <row r="465" spans="1:11" ht="14.25" x14ac:dyDescent="0.2">
      <c r="A465" s="28"/>
      <c r="B465" s="38"/>
      <c r="C465" s="812"/>
      <c r="D465" s="694"/>
      <c r="E465" s="752"/>
      <c r="F465" s="752"/>
      <c r="G465" s="752"/>
      <c r="H465" s="753"/>
      <c r="I465" s="754"/>
      <c r="J465" s="755"/>
    </row>
    <row r="466" spans="1:11" ht="14.25" x14ac:dyDescent="0.2">
      <c r="A466" s="319" t="str">
        <f>IF(D466&gt;0,IF(INDEX(A460:A465,MATCH(REPT("z",255),A460:A465))="H","J",IF(INDEX(A460:A465,MATCH(REPT("z",255),A460:A465))="N","P",CHAR(CODE(INDEX(A460:A465,MATCH(REPT("z",255),A460:A465)))+1))),)</f>
        <v>G</v>
      </c>
      <c r="B466" s="38" t="s">
        <v>3286</v>
      </c>
      <c r="C466" s="812">
        <v>11</v>
      </c>
      <c r="D466" s="694" t="s">
        <v>199</v>
      </c>
      <c r="E466" s="667">
        <v>113.07</v>
      </c>
      <c r="F466" s="667">
        <v>2.37</v>
      </c>
      <c r="G466" s="667">
        <v>55.39</v>
      </c>
      <c r="H466" s="667">
        <v>0</v>
      </c>
      <c r="I466" s="668">
        <f>SUM(E466:H466)</f>
        <v>170.83</v>
      </c>
      <c r="J466" s="669">
        <f>I466*C466</f>
        <v>1879.13</v>
      </c>
      <c r="K466" s="670"/>
    </row>
    <row r="467" spans="1:11" ht="14.25" x14ac:dyDescent="0.2">
      <c r="A467" s="28"/>
      <c r="B467" s="38"/>
      <c r="C467" s="812"/>
      <c r="D467" s="694"/>
      <c r="E467" s="752"/>
      <c r="F467" s="752"/>
      <c r="G467" s="752"/>
      <c r="H467" s="753"/>
      <c r="I467" s="754"/>
      <c r="J467" s="755"/>
    </row>
    <row r="468" spans="1:11" ht="14.25" x14ac:dyDescent="0.2">
      <c r="A468" s="319" t="str">
        <f>IF(D468&gt;0,IF(INDEX(A448:A467,MATCH(REPT("z",255),A448:A467))="H","J",IF(INDEX(A448:A467,MATCH(REPT("z",255),A448:A467))="N","P",CHAR(CODE(INDEX(A448:A467,MATCH(REPT("z",255),A448:A467)))+1))),)</f>
        <v>H</v>
      </c>
      <c r="B468" s="38" t="s">
        <v>3287</v>
      </c>
      <c r="C468" s="812">
        <v>2</v>
      </c>
      <c r="D468" s="694" t="s">
        <v>199</v>
      </c>
      <c r="E468" s="667">
        <v>113.07</v>
      </c>
      <c r="F468" s="667">
        <v>2.37</v>
      </c>
      <c r="G468" s="667">
        <v>55.39</v>
      </c>
      <c r="H468" s="667">
        <v>0</v>
      </c>
      <c r="I468" s="668">
        <f>SUM(E468:H468)</f>
        <v>170.83</v>
      </c>
      <c r="J468" s="669">
        <f>I468*C468</f>
        <v>341.66</v>
      </c>
      <c r="K468" s="670"/>
    </row>
    <row r="469" spans="1:11" ht="14.25" x14ac:dyDescent="0.2">
      <c r="A469" s="28"/>
      <c r="B469" s="38"/>
      <c r="C469" s="812"/>
      <c r="D469" s="694"/>
      <c r="E469" s="752"/>
      <c r="F469" s="752"/>
      <c r="G469" s="752"/>
      <c r="H469" s="753"/>
      <c r="I469" s="754"/>
      <c r="J469" s="755"/>
    </row>
    <row r="470" spans="1:11" ht="14.25" x14ac:dyDescent="0.2">
      <c r="A470" s="319" t="str">
        <f>IF(D470&gt;0,IF(INDEX(A450:A469,MATCH(REPT("z",255),A450:A469))="H","J",IF(INDEX(A450:A469,MATCH(REPT("z",255),A450:A469))="N","P",CHAR(CODE(INDEX(A450:A469,MATCH(REPT("z",255),A450:A469)))+1))),)</f>
        <v>J</v>
      </c>
      <c r="B470" s="38" t="s">
        <v>3288</v>
      </c>
      <c r="C470" s="812">
        <v>0</v>
      </c>
      <c r="D470" s="694" t="s">
        <v>199</v>
      </c>
      <c r="E470" s="667">
        <v>0</v>
      </c>
      <c r="F470" s="667">
        <v>0</v>
      </c>
      <c r="G470" s="667">
        <v>0</v>
      </c>
      <c r="H470" s="667">
        <v>0</v>
      </c>
      <c r="I470" s="668">
        <f>SUM(E470:H470)</f>
        <v>0</v>
      </c>
      <c r="J470" s="765" t="s">
        <v>4090</v>
      </c>
      <c r="K470" s="670"/>
    </row>
    <row r="471" spans="1:11" ht="14.25" x14ac:dyDescent="0.2">
      <c r="A471" s="28"/>
      <c r="B471" s="38"/>
      <c r="C471" s="812"/>
      <c r="D471" s="694"/>
      <c r="E471" s="752"/>
      <c r="F471" s="752"/>
      <c r="G471" s="752"/>
      <c r="H471" s="753"/>
      <c r="I471" s="754"/>
      <c r="J471" s="755"/>
    </row>
    <row r="472" spans="1:11" ht="14.25" x14ac:dyDescent="0.2">
      <c r="A472" s="319" t="str">
        <f>IF(D472&gt;0,IF(INDEX(A452:A471,MATCH(REPT("z",255),A452:A471))="H","J",IF(INDEX(A452:A471,MATCH(REPT("z",255),A452:A471))="N","P",CHAR(CODE(INDEX(A452:A471,MATCH(REPT("z",255),A452:A471)))+1))),)</f>
        <v>K</v>
      </c>
      <c r="B472" s="38" t="s">
        <v>3289</v>
      </c>
      <c r="C472" s="812">
        <v>9</v>
      </c>
      <c r="D472" s="694" t="s">
        <v>199</v>
      </c>
      <c r="E472" s="667">
        <v>113.07</v>
      </c>
      <c r="F472" s="667">
        <v>2.37</v>
      </c>
      <c r="G472" s="667">
        <v>55.39</v>
      </c>
      <c r="H472" s="667">
        <v>0</v>
      </c>
      <c r="I472" s="668">
        <f>SUM(E472:H472)</f>
        <v>170.83</v>
      </c>
      <c r="J472" s="669">
        <f>I472*C472</f>
        <v>1537.47</v>
      </c>
      <c r="K472" s="670"/>
    </row>
    <row r="473" spans="1:11" ht="14.25" x14ac:dyDescent="0.2">
      <c r="A473" s="28"/>
      <c r="B473" s="38"/>
      <c r="C473" s="812"/>
      <c r="D473" s="694"/>
      <c r="E473" s="752"/>
      <c r="F473" s="752"/>
      <c r="G473" s="752"/>
      <c r="H473" s="753"/>
      <c r="I473" s="754"/>
      <c r="J473" s="755"/>
    </row>
    <row r="474" spans="1:11" ht="14.25" x14ac:dyDescent="0.2">
      <c r="A474" s="28"/>
      <c r="B474" s="38"/>
      <c r="C474" s="812"/>
      <c r="D474" s="694"/>
      <c r="E474" s="752"/>
      <c r="F474" s="752"/>
      <c r="G474" s="752"/>
      <c r="H474" s="753"/>
      <c r="I474" s="754"/>
      <c r="J474" s="755"/>
    </row>
    <row r="475" spans="1:11" ht="14.25" x14ac:dyDescent="0.2">
      <c r="A475" s="28"/>
      <c r="B475" s="38"/>
      <c r="C475" s="812"/>
      <c r="D475" s="694"/>
      <c r="E475" s="752"/>
      <c r="F475" s="752"/>
      <c r="G475" s="752"/>
      <c r="H475" s="753"/>
      <c r="I475" s="754"/>
      <c r="J475" s="755"/>
    </row>
    <row r="476" spans="1:11" ht="14.25" x14ac:dyDescent="0.2">
      <c r="A476" s="28"/>
      <c r="B476" s="38"/>
      <c r="C476" s="812"/>
      <c r="D476" s="694"/>
      <c r="E476" s="752"/>
      <c r="F476" s="752"/>
      <c r="G476" s="752"/>
      <c r="H476" s="753"/>
      <c r="I476" s="754"/>
      <c r="J476" s="755"/>
    </row>
    <row r="477" spans="1:11" ht="14.25" hidden="1" x14ac:dyDescent="0.2">
      <c r="A477" s="28"/>
      <c r="B477" s="38"/>
      <c r="C477" s="812"/>
      <c r="D477" s="694"/>
      <c r="E477" s="752"/>
      <c r="F477" s="752"/>
      <c r="G477" s="752"/>
      <c r="H477" s="753"/>
      <c r="I477" s="754"/>
      <c r="J477" s="755"/>
    </row>
    <row r="478" spans="1:11" ht="14.25" hidden="1" x14ac:dyDescent="0.2">
      <c r="A478" s="28"/>
      <c r="B478" s="38"/>
      <c r="C478" s="812"/>
      <c r="D478" s="694"/>
      <c r="E478" s="752"/>
      <c r="F478" s="752"/>
      <c r="G478" s="752"/>
      <c r="H478" s="753"/>
      <c r="I478" s="754"/>
      <c r="J478" s="755"/>
    </row>
    <row r="479" spans="1:11" ht="14.25" x14ac:dyDescent="0.2">
      <c r="A479" s="28"/>
      <c r="B479" s="38"/>
      <c r="C479" s="812"/>
      <c r="D479" s="694"/>
      <c r="E479" s="752"/>
      <c r="F479" s="752"/>
      <c r="G479" s="752"/>
      <c r="H479" s="753"/>
      <c r="I479" s="754"/>
      <c r="J479" s="755"/>
    </row>
    <row r="480" spans="1:11" ht="14.25" x14ac:dyDescent="0.2">
      <c r="A480" s="28"/>
      <c r="B480" s="38"/>
      <c r="C480" s="812"/>
      <c r="D480" s="694"/>
      <c r="E480" s="752"/>
      <c r="F480" s="752"/>
      <c r="G480" s="752"/>
      <c r="H480" s="753"/>
      <c r="I480" s="754"/>
      <c r="J480" s="755"/>
    </row>
    <row r="481" spans="1:11" ht="20.25" customHeight="1" x14ac:dyDescent="0.2">
      <c r="A481" s="28"/>
      <c r="B481" s="38"/>
      <c r="C481" s="812"/>
      <c r="D481" s="694"/>
      <c r="E481" s="752"/>
      <c r="F481" s="752"/>
      <c r="G481" s="752"/>
      <c r="H481" s="753"/>
      <c r="I481" s="754"/>
      <c r="J481" s="755"/>
    </row>
    <row r="482" spans="1:11" ht="14.25" x14ac:dyDescent="0.2">
      <c r="A482" s="28"/>
      <c r="B482" s="38"/>
      <c r="C482" s="812"/>
      <c r="D482" s="694"/>
      <c r="E482" s="752"/>
      <c r="F482" s="752"/>
      <c r="G482" s="752"/>
      <c r="H482" s="753"/>
      <c r="I482" s="754"/>
      <c r="J482" s="755"/>
    </row>
    <row r="483" spans="1:11" ht="14.25" x14ac:dyDescent="0.2">
      <c r="A483" s="28"/>
      <c r="B483" s="38"/>
      <c r="C483" s="812"/>
      <c r="D483" s="694"/>
      <c r="E483" s="752"/>
      <c r="F483" s="752"/>
      <c r="G483" s="752"/>
      <c r="H483" s="753"/>
      <c r="I483" s="754"/>
      <c r="J483" s="755"/>
    </row>
    <row r="484" spans="1:11" ht="14.25" x14ac:dyDescent="0.2">
      <c r="A484" s="28"/>
      <c r="B484" s="38"/>
      <c r="C484" s="812"/>
      <c r="D484" s="694"/>
      <c r="E484" s="752"/>
      <c r="F484" s="752"/>
      <c r="G484" s="752"/>
      <c r="H484" s="753"/>
      <c r="I484" s="754"/>
      <c r="J484" s="755"/>
    </row>
    <row r="485" spans="1:11" ht="21" customHeight="1" x14ac:dyDescent="0.2">
      <c r="A485" s="28"/>
      <c r="B485" s="38"/>
      <c r="C485" s="812"/>
      <c r="D485" s="694"/>
      <c r="E485" s="752"/>
      <c r="F485" s="752"/>
      <c r="G485" s="752"/>
      <c r="H485" s="753"/>
      <c r="I485" s="754"/>
      <c r="J485" s="755"/>
    </row>
    <row r="486" spans="1:11" ht="15.75" thickBot="1" x14ac:dyDescent="0.3">
      <c r="A486" s="31"/>
      <c r="B486" s="56" t="s">
        <v>111</v>
      </c>
      <c r="C486" s="813"/>
      <c r="D486" s="707"/>
      <c r="E486" s="708"/>
      <c r="F486" s="708"/>
      <c r="G486" s="708"/>
      <c r="H486" s="709"/>
      <c r="I486" s="710"/>
      <c r="J486" s="710">
        <f>SUM(J454:J485)</f>
        <v>44244.97</v>
      </c>
      <c r="K486" s="746">
        <v>13</v>
      </c>
    </row>
    <row r="487" spans="1:11" ht="15.75" thickTop="1" x14ac:dyDescent="0.25">
      <c r="A487" s="58"/>
      <c r="B487" s="59"/>
      <c r="C487" s="815"/>
      <c r="D487" s="715"/>
      <c r="E487" s="717"/>
      <c r="F487" s="717"/>
      <c r="G487" s="717"/>
      <c r="H487" s="716"/>
      <c r="I487" s="718"/>
      <c r="J487" s="719"/>
    </row>
    <row r="488" spans="1:11" ht="15" x14ac:dyDescent="0.25">
      <c r="A488" s="58"/>
      <c r="B488" s="190" t="s">
        <v>3253</v>
      </c>
      <c r="C488" s="815"/>
      <c r="D488" s="715"/>
      <c r="E488" s="717"/>
      <c r="F488" s="717"/>
      <c r="G488" s="717"/>
      <c r="H488" s="716"/>
      <c r="I488" s="718"/>
      <c r="J488" s="719"/>
    </row>
    <row r="489" spans="1:11" ht="14.25" x14ac:dyDescent="0.2">
      <c r="A489" s="28"/>
      <c r="B489" s="38"/>
      <c r="C489" s="812"/>
      <c r="D489" s="694"/>
      <c r="E489" s="752"/>
      <c r="F489" s="752"/>
      <c r="G489" s="752"/>
      <c r="H489" s="753"/>
      <c r="I489" s="754"/>
      <c r="J489" s="755"/>
    </row>
    <row r="490" spans="1:11" ht="14.25" x14ac:dyDescent="0.2">
      <c r="A490" s="28"/>
      <c r="B490" s="81" t="s">
        <v>3290</v>
      </c>
      <c r="C490" s="812"/>
      <c r="D490" s="694"/>
      <c r="E490" s="752"/>
      <c r="F490" s="752"/>
      <c r="G490" s="752"/>
      <c r="H490" s="753"/>
      <c r="I490" s="754"/>
      <c r="J490" s="755"/>
    </row>
    <row r="491" spans="1:11" ht="14.25" x14ac:dyDescent="0.2">
      <c r="A491" s="28"/>
      <c r="B491" s="38"/>
      <c r="C491" s="812"/>
      <c r="D491" s="694"/>
      <c r="E491" s="752"/>
      <c r="F491" s="752"/>
      <c r="G491" s="752"/>
      <c r="H491" s="753"/>
      <c r="I491" s="754"/>
      <c r="J491" s="755"/>
    </row>
    <row r="492" spans="1:11" ht="44.25" customHeight="1" x14ac:dyDescent="0.2">
      <c r="A492" s="28"/>
      <c r="B492" s="34" t="s">
        <v>3938</v>
      </c>
      <c r="C492" s="812"/>
      <c r="D492" s="694"/>
      <c r="E492" s="752"/>
      <c r="F492" s="752"/>
      <c r="G492" s="752"/>
      <c r="H492" s="753"/>
      <c r="I492" s="754"/>
      <c r="J492" s="755"/>
    </row>
    <row r="493" spans="1:11" ht="14.25" x14ac:dyDescent="0.2">
      <c r="A493" s="28"/>
      <c r="B493" s="38"/>
      <c r="C493" s="812"/>
      <c r="D493" s="694"/>
      <c r="E493" s="752"/>
      <c r="F493" s="752"/>
      <c r="G493" s="752"/>
      <c r="H493" s="753"/>
      <c r="I493" s="754"/>
      <c r="J493" s="755"/>
    </row>
    <row r="494" spans="1:11" ht="14.25" x14ac:dyDescent="0.2">
      <c r="A494" s="319" t="s">
        <v>77</v>
      </c>
      <c r="B494" s="38" t="s">
        <v>3291</v>
      </c>
      <c r="C494" s="812">
        <v>30</v>
      </c>
      <c r="D494" s="694" t="s">
        <v>199</v>
      </c>
      <c r="E494" s="667">
        <v>7546.61</v>
      </c>
      <c r="F494" s="667">
        <v>5.74</v>
      </c>
      <c r="G494" s="667">
        <v>126.21</v>
      </c>
      <c r="H494" s="667">
        <v>0</v>
      </c>
      <c r="I494" s="668">
        <f>SUM(E494:H494)</f>
        <v>7678.56</v>
      </c>
      <c r="J494" s="669">
        <f>I494*C494</f>
        <v>230356.8</v>
      </c>
      <c r="K494" s="670"/>
    </row>
    <row r="495" spans="1:11" ht="14.25" x14ac:dyDescent="0.2">
      <c r="A495" s="28"/>
      <c r="B495" s="38"/>
      <c r="C495" s="812"/>
      <c r="D495" s="694"/>
      <c r="E495" s="752"/>
      <c r="F495" s="752"/>
      <c r="G495" s="752"/>
      <c r="H495" s="753"/>
      <c r="I495" s="754"/>
      <c r="J495" s="755"/>
    </row>
    <row r="496" spans="1:11" ht="28.5" x14ac:dyDescent="0.2">
      <c r="A496" s="319" t="str">
        <f>IF(D496&gt;0,IF(INDEX(A468:A495,MATCH(REPT("z",255),A468:A495))="H","J",IF(INDEX(A468:A495,MATCH(REPT("z",255),A468:A495))="N","P",CHAR(CODE(INDEX(A468:A495,MATCH(REPT("z",255),A468:A495)))+1))),)</f>
        <v>B</v>
      </c>
      <c r="B496" s="38" t="s">
        <v>3292</v>
      </c>
      <c r="C496" s="812">
        <v>649</v>
      </c>
      <c r="D496" s="694" t="s">
        <v>199</v>
      </c>
      <c r="E496" s="667">
        <v>39.85</v>
      </c>
      <c r="F496" s="667">
        <v>0.39</v>
      </c>
      <c r="G496" s="667">
        <v>11.43</v>
      </c>
      <c r="H496" s="667">
        <v>0</v>
      </c>
      <c r="I496" s="668">
        <f>SUM(E496:H496)</f>
        <v>51.67</v>
      </c>
      <c r="J496" s="669">
        <f>I496*C496</f>
        <v>33533.83</v>
      </c>
      <c r="K496" s="670"/>
    </row>
    <row r="497" spans="1:11" ht="14.25" x14ac:dyDescent="0.2">
      <c r="A497" s="28"/>
      <c r="B497" s="38"/>
      <c r="C497" s="812"/>
      <c r="D497" s="694"/>
      <c r="E497" s="752"/>
      <c r="F497" s="752"/>
      <c r="G497" s="752"/>
      <c r="H497" s="753"/>
      <c r="I497" s="754"/>
      <c r="J497" s="755"/>
    </row>
    <row r="498" spans="1:11" ht="14.25" x14ac:dyDescent="0.2">
      <c r="A498" s="319" t="str">
        <f>IF(D498&gt;0,IF(INDEX(A470:A497,MATCH(REPT("z",255),A470:A497))="H","J",IF(INDEX(A470:A497,MATCH(REPT("z",255),A470:A497))="N","P",CHAR(CODE(INDEX(A470:A497,MATCH(REPT("z",255),A470:A497)))+1))),)</f>
        <v>C</v>
      </c>
      <c r="B498" s="371" t="s">
        <v>3293</v>
      </c>
      <c r="C498" s="812">
        <v>5851</v>
      </c>
      <c r="D498" s="694" t="s">
        <v>98</v>
      </c>
      <c r="E498" s="667">
        <v>37.17</v>
      </c>
      <c r="F498" s="667">
        <v>0.31</v>
      </c>
      <c r="G498" s="667">
        <v>6.48</v>
      </c>
      <c r="H498" s="667">
        <v>0</v>
      </c>
      <c r="I498" s="668">
        <f>SUM(E498:H498)</f>
        <v>43.96</v>
      </c>
      <c r="J498" s="669">
        <f>I498*C498</f>
        <v>257209.96</v>
      </c>
      <c r="K498" s="670"/>
    </row>
    <row r="499" spans="1:11" ht="14.25" x14ac:dyDescent="0.2">
      <c r="A499" s="28"/>
      <c r="B499" s="38"/>
      <c r="C499" s="812"/>
      <c r="D499" s="694"/>
      <c r="E499" s="752"/>
      <c r="F499" s="752"/>
      <c r="G499" s="752"/>
      <c r="H499" s="753"/>
      <c r="I499" s="754"/>
      <c r="J499" s="755"/>
    </row>
    <row r="500" spans="1:11" ht="28.5" x14ac:dyDescent="0.2">
      <c r="A500" s="319" t="str">
        <f>IF(D500&gt;0,IF(INDEX(A472:A499,MATCH(REPT("z",255),A472:A499))="H","J",IF(INDEX(A472:A499,MATCH(REPT("z",255),A472:A499))="N","P",CHAR(CODE(INDEX(A472:A499,MATCH(REPT("z",255),A472:A499)))+1))),)</f>
        <v>D</v>
      </c>
      <c r="B500" s="38" t="s">
        <v>3939</v>
      </c>
      <c r="C500" s="812">
        <v>1</v>
      </c>
      <c r="D500" s="694" t="s">
        <v>65</v>
      </c>
      <c r="E500" s="667">
        <v>0</v>
      </c>
      <c r="F500" s="667">
        <v>0</v>
      </c>
      <c r="G500" s="667">
        <v>0</v>
      </c>
      <c r="H500" s="667">
        <v>0</v>
      </c>
      <c r="I500" s="668">
        <f>SUM(E500:H500)</f>
        <v>0</v>
      </c>
      <c r="J500" s="669" t="s">
        <v>4090</v>
      </c>
      <c r="K500" s="670"/>
    </row>
    <row r="501" spans="1:11" ht="14.25" x14ac:dyDescent="0.2">
      <c r="A501" s="28"/>
      <c r="B501" s="38"/>
      <c r="C501" s="812"/>
      <c r="D501" s="694"/>
      <c r="E501" s="752"/>
      <c r="F501" s="752"/>
      <c r="G501" s="752"/>
      <c r="H501" s="753"/>
      <c r="I501" s="754"/>
      <c r="J501" s="755"/>
    </row>
    <row r="502" spans="1:11" ht="14.25" x14ac:dyDescent="0.2">
      <c r="A502" s="28"/>
      <c r="B502" s="38"/>
      <c r="C502" s="812"/>
      <c r="D502" s="694"/>
      <c r="E502" s="752"/>
      <c r="F502" s="752"/>
      <c r="G502" s="752"/>
      <c r="H502" s="753"/>
      <c r="I502" s="754"/>
      <c r="J502" s="755"/>
    </row>
    <row r="503" spans="1:11" ht="14.25" x14ac:dyDescent="0.2">
      <c r="A503" s="28"/>
      <c r="B503" s="38"/>
      <c r="C503" s="812"/>
      <c r="D503" s="694"/>
      <c r="E503" s="752"/>
      <c r="F503" s="752"/>
      <c r="G503" s="752"/>
      <c r="H503" s="753"/>
      <c r="I503" s="754"/>
      <c r="J503" s="755"/>
    </row>
    <row r="504" spans="1:11" ht="14.25" x14ac:dyDescent="0.2">
      <c r="A504" s="28"/>
      <c r="B504" s="38"/>
      <c r="C504" s="812"/>
      <c r="D504" s="694"/>
      <c r="E504" s="752"/>
      <c r="F504" s="752"/>
      <c r="G504" s="752"/>
      <c r="H504" s="753"/>
      <c r="I504" s="754"/>
      <c r="J504" s="755"/>
    </row>
    <row r="505" spans="1:11" ht="14.25" x14ac:dyDescent="0.2">
      <c r="A505" s="28"/>
      <c r="B505" s="38"/>
      <c r="C505" s="812"/>
      <c r="D505" s="694"/>
      <c r="E505" s="752"/>
      <c r="F505" s="752"/>
      <c r="G505" s="752"/>
      <c r="H505" s="753"/>
      <c r="I505" s="754"/>
      <c r="J505" s="755"/>
    </row>
    <row r="506" spans="1:11" ht="14.25" x14ac:dyDescent="0.2">
      <c r="A506" s="28"/>
      <c r="B506" s="38"/>
      <c r="C506" s="812"/>
      <c r="D506" s="694"/>
      <c r="E506" s="752"/>
      <c r="F506" s="752"/>
      <c r="G506" s="752"/>
      <c r="H506" s="753"/>
      <c r="I506" s="754"/>
      <c r="J506" s="755"/>
    </row>
    <row r="507" spans="1:11" ht="14.25" x14ac:dyDescent="0.2">
      <c r="A507" s="28"/>
      <c r="B507" s="38"/>
      <c r="C507" s="812"/>
      <c r="D507" s="694"/>
      <c r="E507" s="752"/>
      <c r="F507" s="752"/>
      <c r="G507" s="752"/>
      <c r="H507" s="753"/>
      <c r="I507" s="754"/>
      <c r="J507" s="755"/>
    </row>
    <row r="508" spans="1:11" ht="14.25" x14ac:dyDescent="0.2">
      <c r="A508" s="28"/>
      <c r="B508" s="38"/>
      <c r="C508" s="812"/>
      <c r="D508" s="694"/>
      <c r="E508" s="752"/>
      <c r="F508" s="752"/>
      <c r="G508" s="752"/>
      <c r="H508" s="753"/>
      <c r="I508" s="754"/>
      <c r="J508" s="755"/>
    </row>
    <row r="509" spans="1:11" ht="14.25" x14ac:dyDescent="0.2">
      <c r="A509" s="28"/>
      <c r="B509" s="38"/>
      <c r="C509" s="812"/>
      <c r="D509" s="694"/>
      <c r="E509" s="752"/>
      <c r="F509" s="752"/>
      <c r="G509" s="752"/>
      <c r="H509" s="753"/>
      <c r="I509" s="754"/>
      <c r="J509" s="755"/>
    </row>
    <row r="510" spans="1:11" ht="14.25" x14ac:dyDescent="0.2">
      <c r="A510" s="28"/>
      <c r="B510" s="38"/>
      <c r="C510" s="812"/>
      <c r="D510" s="694"/>
      <c r="E510" s="752"/>
      <c r="F510" s="752"/>
      <c r="G510" s="752"/>
      <c r="H510" s="753"/>
      <c r="I510" s="754"/>
      <c r="J510" s="755"/>
    </row>
    <row r="511" spans="1:11" ht="26.25" customHeight="1" x14ac:dyDescent="0.2">
      <c r="A511" s="28"/>
      <c r="B511" s="38"/>
      <c r="C511" s="812"/>
      <c r="D511" s="694"/>
      <c r="E511" s="752"/>
      <c r="F511" s="752"/>
      <c r="G511" s="752"/>
      <c r="H511" s="753"/>
      <c r="I511" s="754"/>
      <c r="J511" s="755"/>
    </row>
    <row r="512" spans="1:11" ht="14.25" x14ac:dyDescent="0.2">
      <c r="A512" s="28"/>
      <c r="B512" s="38"/>
      <c r="C512" s="812"/>
      <c r="D512" s="694"/>
      <c r="E512" s="752"/>
      <c r="F512" s="752"/>
      <c r="G512" s="752"/>
      <c r="H512" s="753"/>
      <c r="I512" s="754"/>
      <c r="J512" s="755"/>
    </row>
    <row r="513" spans="1:11" ht="14.25" x14ac:dyDescent="0.2">
      <c r="A513" s="28"/>
      <c r="B513" s="38"/>
      <c r="C513" s="812"/>
      <c r="D513" s="694"/>
      <c r="E513" s="752"/>
      <c r="F513" s="752"/>
      <c r="G513" s="752"/>
      <c r="H513" s="753"/>
      <c r="I513" s="754"/>
      <c r="J513" s="755"/>
    </row>
    <row r="514" spans="1:11" ht="14.25" x14ac:dyDescent="0.2">
      <c r="A514" s="28"/>
      <c r="B514" s="38"/>
      <c r="C514" s="812"/>
      <c r="D514" s="694"/>
      <c r="E514" s="752"/>
      <c r="F514" s="752"/>
      <c r="G514" s="752"/>
      <c r="H514" s="753"/>
      <c r="I514" s="754"/>
      <c r="J514" s="755"/>
    </row>
    <row r="515" spans="1:11" ht="14.25" hidden="1" x14ac:dyDescent="0.2">
      <c r="A515" s="28"/>
      <c r="B515" s="38"/>
      <c r="C515" s="812"/>
      <c r="D515" s="694"/>
      <c r="E515" s="752"/>
      <c r="F515" s="752"/>
      <c r="G515" s="752"/>
      <c r="H515" s="753"/>
      <c r="I515" s="754"/>
      <c r="J515" s="755"/>
    </row>
    <row r="516" spans="1:11" ht="14.25" hidden="1" x14ac:dyDescent="0.2">
      <c r="A516" s="28"/>
      <c r="B516" s="38"/>
      <c r="C516" s="812"/>
      <c r="D516" s="694"/>
      <c r="E516" s="752"/>
      <c r="F516" s="752"/>
      <c r="G516" s="752"/>
      <c r="H516" s="753"/>
      <c r="I516" s="754"/>
      <c r="J516" s="755"/>
    </row>
    <row r="517" spans="1:11" ht="14.25" x14ac:dyDescent="0.2">
      <c r="A517" s="28"/>
      <c r="B517" s="38"/>
      <c r="C517" s="812"/>
      <c r="D517" s="694"/>
      <c r="E517" s="752"/>
      <c r="F517" s="752"/>
      <c r="G517" s="752"/>
      <c r="H517" s="753"/>
      <c r="I517" s="754"/>
      <c r="J517" s="755"/>
    </row>
    <row r="518" spans="1:11" ht="14.25" x14ac:dyDescent="0.2">
      <c r="A518" s="28"/>
      <c r="B518" s="38"/>
      <c r="C518" s="812"/>
      <c r="D518" s="694"/>
      <c r="E518" s="752"/>
      <c r="F518" s="752"/>
      <c r="G518" s="752"/>
      <c r="H518" s="753"/>
      <c r="I518" s="754"/>
      <c r="J518" s="755"/>
    </row>
    <row r="519" spans="1:11" ht="14.25" x14ac:dyDescent="0.2">
      <c r="A519" s="28"/>
      <c r="B519" s="38"/>
      <c r="C519" s="812"/>
      <c r="D519" s="694"/>
      <c r="E519" s="752"/>
      <c r="F519" s="752"/>
      <c r="G519" s="752"/>
      <c r="H519" s="753"/>
      <c r="I519" s="754"/>
      <c r="J519" s="755"/>
    </row>
    <row r="520" spans="1:11" ht="19.5" customHeight="1" x14ac:dyDescent="0.2">
      <c r="A520" s="28"/>
      <c r="B520" s="38"/>
      <c r="C520" s="812"/>
      <c r="D520" s="694"/>
      <c r="E520" s="752"/>
      <c r="F520" s="752"/>
      <c r="G520" s="752"/>
      <c r="H520" s="753"/>
      <c r="I520" s="754"/>
      <c r="J520" s="755"/>
    </row>
    <row r="521" spans="1:11" ht="15.75" thickBot="1" x14ac:dyDescent="0.3">
      <c r="A521" s="31"/>
      <c r="B521" s="56" t="s">
        <v>111</v>
      </c>
      <c r="C521" s="813"/>
      <c r="D521" s="707"/>
      <c r="E521" s="708"/>
      <c r="F521" s="708"/>
      <c r="G521" s="708"/>
      <c r="H521" s="709"/>
      <c r="I521" s="710"/>
      <c r="J521" s="710">
        <f>SUM(J489:J520)</f>
        <v>521100.59</v>
      </c>
      <c r="K521" s="746">
        <v>14</v>
      </c>
    </row>
    <row r="522" spans="1:11" ht="15.75" thickTop="1" x14ac:dyDescent="0.25">
      <c r="A522" s="58"/>
      <c r="B522" s="59"/>
      <c r="C522" s="815"/>
      <c r="D522" s="715"/>
      <c r="E522" s="717"/>
      <c r="F522" s="717"/>
      <c r="G522" s="717"/>
      <c r="H522" s="716"/>
      <c r="I522" s="718"/>
      <c r="J522" s="719"/>
    </row>
    <row r="523" spans="1:11" ht="15" x14ac:dyDescent="0.25">
      <c r="A523" s="44"/>
      <c r="B523" s="30" t="s">
        <v>152</v>
      </c>
      <c r="C523" s="816"/>
      <c r="D523" s="705"/>
      <c r="E523" s="757"/>
      <c r="F523" s="757"/>
      <c r="G523" s="757"/>
      <c r="H523" s="758"/>
      <c r="I523" s="759"/>
      <c r="J523" s="760"/>
    </row>
    <row r="524" spans="1:11" ht="14.25" x14ac:dyDescent="0.2">
      <c r="A524" s="28"/>
      <c r="B524" s="38"/>
      <c r="C524" s="812"/>
      <c r="D524" s="694"/>
      <c r="E524" s="752"/>
      <c r="F524" s="752"/>
      <c r="G524" s="752"/>
      <c r="H524" s="753"/>
      <c r="I524" s="754"/>
      <c r="J524" s="755"/>
    </row>
    <row r="525" spans="1:11" ht="99.75" x14ac:dyDescent="0.2">
      <c r="A525" s="28"/>
      <c r="B525" s="2" t="s">
        <v>153</v>
      </c>
      <c r="C525" s="812"/>
      <c r="D525" s="694"/>
      <c r="E525" s="752"/>
      <c r="F525" s="752"/>
      <c r="G525" s="752"/>
      <c r="H525" s="753"/>
      <c r="I525" s="754"/>
      <c r="J525" s="755"/>
    </row>
    <row r="526" spans="1:11" ht="14.25" x14ac:dyDescent="0.2">
      <c r="A526" s="28"/>
      <c r="B526" s="38"/>
      <c r="C526" s="812"/>
      <c r="D526" s="694"/>
      <c r="E526" s="752"/>
      <c r="F526" s="752"/>
      <c r="G526" s="752"/>
      <c r="H526" s="753"/>
      <c r="I526" s="754"/>
      <c r="J526" s="755"/>
    </row>
    <row r="527" spans="1:11" ht="14.25" x14ac:dyDescent="0.2">
      <c r="A527" s="28" t="s">
        <v>77</v>
      </c>
      <c r="B527" s="38" t="s">
        <v>154</v>
      </c>
      <c r="C527" s="812"/>
      <c r="D527" s="694"/>
      <c r="E527" s="752"/>
      <c r="F527" s="752"/>
      <c r="G527" s="752"/>
      <c r="H527" s="753"/>
      <c r="I527" s="754"/>
      <c r="J527" s="755"/>
    </row>
    <row r="528" spans="1:11" ht="14.25" x14ac:dyDescent="0.2">
      <c r="A528" s="28"/>
      <c r="B528" s="38"/>
      <c r="C528" s="812"/>
      <c r="D528" s="694"/>
      <c r="E528" s="752"/>
      <c r="F528" s="752"/>
      <c r="G528" s="752"/>
      <c r="H528" s="753"/>
      <c r="I528" s="754"/>
      <c r="J528" s="755"/>
    </row>
    <row r="529" spans="1:10" ht="14.25" x14ac:dyDescent="0.2">
      <c r="A529" s="28" t="s">
        <v>78</v>
      </c>
      <c r="B529" s="38" t="s">
        <v>154</v>
      </c>
      <c r="C529" s="812"/>
      <c r="D529" s="694"/>
      <c r="E529" s="752"/>
      <c r="F529" s="752"/>
      <c r="G529" s="752"/>
      <c r="H529" s="753"/>
      <c r="I529" s="754"/>
      <c r="J529" s="755"/>
    </row>
    <row r="530" spans="1:10" ht="14.25" x14ac:dyDescent="0.2">
      <c r="A530" s="28"/>
      <c r="B530" s="38"/>
      <c r="C530" s="812"/>
      <c r="D530" s="694"/>
      <c r="E530" s="752"/>
      <c r="F530" s="752"/>
      <c r="G530" s="752"/>
      <c r="H530" s="753"/>
      <c r="I530" s="754"/>
      <c r="J530" s="755"/>
    </row>
    <row r="531" spans="1:10" ht="14.25" x14ac:dyDescent="0.2">
      <c r="A531" s="28" t="s">
        <v>79</v>
      </c>
      <c r="B531" s="38" t="s">
        <v>154</v>
      </c>
      <c r="C531" s="812"/>
      <c r="D531" s="694"/>
      <c r="E531" s="752"/>
      <c r="F531" s="752"/>
      <c r="G531" s="752"/>
      <c r="H531" s="753"/>
      <c r="I531" s="754"/>
      <c r="J531" s="755"/>
    </row>
    <row r="532" spans="1:10" ht="14.25" x14ac:dyDescent="0.2">
      <c r="A532" s="28"/>
      <c r="B532" s="38"/>
      <c r="C532" s="812"/>
      <c r="D532" s="694"/>
      <c r="E532" s="752"/>
      <c r="F532" s="752"/>
      <c r="G532" s="752"/>
      <c r="H532" s="753"/>
      <c r="I532" s="754"/>
      <c r="J532" s="755"/>
    </row>
    <row r="533" spans="1:10" ht="14.25" x14ac:dyDescent="0.2">
      <c r="A533" s="28" t="s">
        <v>80</v>
      </c>
      <c r="B533" s="38" t="s">
        <v>154</v>
      </c>
      <c r="C533" s="812"/>
      <c r="D533" s="694"/>
      <c r="E533" s="752"/>
      <c r="F533" s="752"/>
      <c r="G533" s="752"/>
      <c r="H533" s="753"/>
      <c r="I533" s="754"/>
      <c r="J533" s="755"/>
    </row>
    <row r="534" spans="1:10" ht="14.25" x14ac:dyDescent="0.2">
      <c r="A534" s="28"/>
      <c r="B534" s="38"/>
      <c r="C534" s="812"/>
      <c r="D534" s="694"/>
      <c r="E534" s="752"/>
      <c r="F534" s="752"/>
      <c r="G534" s="752"/>
      <c r="H534" s="753"/>
      <c r="I534" s="754"/>
      <c r="J534" s="755"/>
    </row>
    <row r="535" spans="1:10" ht="14.25" x14ac:dyDescent="0.2">
      <c r="A535" s="28" t="s">
        <v>81</v>
      </c>
      <c r="B535" s="38" t="s">
        <v>154</v>
      </c>
      <c r="C535" s="812"/>
      <c r="D535" s="694"/>
      <c r="E535" s="752"/>
      <c r="F535" s="752"/>
      <c r="G535" s="752"/>
      <c r="H535" s="753"/>
      <c r="I535" s="754"/>
      <c r="J535" s="755"/>
    </row>
    <row r="536" spans="1:10" ht="14.25" x14ac:dyDescent="0.2">
      <c r="A536" s="28"/>
      <c r="B536" s="38"/>
      <c r="C536" s="812"/>
      <c r="D536" s="694"/>
      <c r="E536" s="752"/>
      <c r="F536" s="752"/>
      <c r="G536" s="752"/>
      <c r="H536" s="753"/>
      <c r="I536" s="754"/>
      <c r="J536" s="755"/>
    </row>
    <row r="537" spans="1:10" ht="14.25" x14ac:dyDescent="0.2">
      <c r="A537" s="28" t="s">
        <v>92</v>
      </c>
      <c r="B537" s="38" t="s">
        <v>154</v>
      </c>
      <c r="C537" s="812"/>
      <c r="D537" s="694"/>
      <c r="E537" s="752"/>
      <c r="F537" s="752"/>
      <c r="G537" s="752"/>
      <c r="H537" s="753"/>
      <c r="I537" s="754"/>
      <c r="J537" s="755"/>
    </row>
    <row r="538" spans="1:10" ht="14.25" x14ac:dyDescent="0.2">
      <c r="A538" s="28"/>
      <c r="B538" s="38"/>
      <c r="C538" s="812"/>
      <c r="D538" s="694"/>
      <c r="E538" s="752"/>
      <c r="F538" s="752"/>
      <c r="G538" s="752"/>
      <c r="H538" s="753"/>
      <c r="I538" s="754"/>
      <c r="J538" s="755"/>
    </row>
    <row r="539" spans="1:10" ht="14.25" x14ac:dyDescent="0.2">
      <c r="A539" s="28" t="s">
        <v>94</v>
      </c>
      <c r="B539" s="38" t="s">
        <v>154</v>
      </c>
      <c r="C539" s="812"/>
      <c r="D539" s="694"/>
      <c r="E539" s="752"/>
      <c r="F539" s="752"/>
      <c r="G539" s="752"/>
      <c r="H539" s="753"/>
      <c r="I539" s="754"/>
      <c r="J539" s="755"/>
    </row>
    <row r="540" spans="1:10" ht="14.25" x14ac:dyDescent="0.2">
      <c r="A540" s="28"/>
      <c r="B540" s="38"/>
      <c r="C540" s="812"/>
      <c r="D540" s="694"/>
      <c r="E540" s="752"/>
      <c r="F540" s="752"/>
      <c r="G540" s="752"/>
      <c r="H540" s="753"/>
      <c r="I540" s="754"/>
      <c r="J540" s="755"/>
    </row>
    <row r="541" spans="1:10" ht="14.25" x14ac:dyDescent="0.2">
      <c r="A541" s="28" t="s">
        <v>96</v>
      </c>
      <c r="B541" s="38" t="s">
        <v>154</v>
      </c>
      <c r="C541" s="812"/>
      <c r="D541" s="694"/>
      <c r="E541" s="752"/>
      <c r="F541" s="752"/>
      <c r="G541" s="752"/>
      <c r="H541" s="753"/>
      <c r="I541" s="754"/>
      <c r="J541" s="755"/>
    </row>
    <row r="542" spans="1:10" ht="14.25" x14ac:dyDescent="0.2">
      <c r="A542" s="28"/>
      <c r="B542" s="38"/>
      <c r="C542" s="812"/>
      <c r="D542" s="694"/>
      <c r="E542" s="752"/>
      <c r="F542" s="752"/>
      <c r="G542" s="752"/>
      <c r="H542" s="753"/>
      <c r="I542" s="754"/>
      <c r="J542" s="755"/>
    </row>
    <row r="543" spans="1:10" ht="14.25" x14ac:dyDescent="0.2">
      <c r="A543" s="28" t="s">
        <v>99</v>
      </c>
      <c r="B543" s="38" t="s">
        <v>154</v>
      </c>
      <c r="C543" s="812"/>
      <c r="D543" s="694"/>
      <c r="E543" s="752"/>
      <c r="F543" s="752"/>
      <c r="G543" s="752"/>
      <c r="H543" s="753"/>
      <c r="I543" s="754"/>
      <c r="J543" s="755"/>
    </row>
    <row r="544" spans="1:10" ht="14.25" x14ac:dyDescent="0.2">
      <c r="A544" s="28"/>
      <c r="B544" s="38"/>
      <c r="C544" s="812"/>
      <c r="D544" s="694"/>
      <c r="E544" s="752"/>
      <c r="F544" s="752"/>
      <c r="G544" s="752"/>
      <c r="H544" s="753"/>
      <c r="I544" s="754"/>
      <c r="J544" s="755"/>
    </row>
    <row r="545" spans="1:11" ht="14.25" x14ac:dyDescent="0.2">
      <c r="A545" s="28" t="s">
        <v>101</v>
      </c>
      <c r="B545" s="38" t="s">
        <v>154</v>
      </c>
      <c r="C545" s="812"/>
      <c r="D545" s="694"/>
      <c r="E545" s="752"/>
      <c r="F545" s="752"/>
      <c r="G545" s="752"/>
      <c r="H545" s="753"/>
      <c r="I545" s="754"/>
      <c r="J545" s="755"/>
    </row>
    <row r="546" spans="1:11" ht="14.25" x14ac:dyDescent="0.2">
      <c r="A546" s="28"/>
      <c r="B546" s="38"/>
      <c r="C546" s="812"/>
      <c r="D546" s="694"/>
      <c r="E546" s="752"/>
      <c r="F546" s="752"/>
      <c r="G546" s="752"/>
      <c r="H546" s="753"/>
      <c r="I546" s="754"/>
      <c r="J546" s="755"/>
    </row>
    <row r="547" spans="1:11" ht="14.25" x14ac:dyDescent="0.2">
      <c r="A547" s="28" t="s">
        <v>103</v>
      </c>
      <c r="B547" s="38" t="s">
        <v>154</v>
      </c>
      <c r="C547" s="812"/>
      <c r="D547" s="694"/>
      <c r="E547" s="752"/>
      <c r="F547" s="752"/>
      <c r="G547" s="752"/>
      <c r="H547" s="753"/>
      <c r="I547" s="754"/>
      <c r="J547" s="755"/>
    </row>
    <row r="548" spans="1:11" ht="14.25" x14ac:dyDescent="0.2">
      <c r="A548" s="28"/>
      <c r="B548" s="38"/>
      <c r="C548" s="812"/>
      <c r="D548" s="694"/>
      <c r="E548" s="752"/>
      <c r="F548" s="752"/>
      <c r="G548" s="752"/>
      <c r="H548" s="753"/>
      <c r="I548" s="754"/>
      <c r="J548" s="755"/>
    </row>
    <row r="549" spans="1:11" ht="25.5" customHeight="1" x14ac:dyDescent="0.2">
      <c r="A549" s="28"/>
      <c r="B549" s="38"/>
      <c r="C549" s="812"/>
      <c r="D549" s="694"/>
      <c r="E549" s="752"/>
      <c r="F549" s="752"/>
      <c r="G549" s="752"/>
      <c r="H549" s="753"/>
      <c r="I549" s="754"/>
      <c r="J549" s="755"/>
    </row>
    <row r="550" spans="1:11" ht="14.25" hidden="1" x14ac:dyDescent="0.2">
      <c r="A550" s="28"/>
      <c r="B550" s="38"/>
      <c r="C550" s="812"/>
      <c r="D550" s="694"/>
      <c r="E550" s="752"/>
      <c r="F550" s="752"/>
      <c r="G550" s="752"/>
      <c r="H550" s="753"/>
      <c r="I550" s="754"/>
      <c r="J550" s="755"/>
    </row>
    <row r="551" spans="1:11" ht="14.25" hidden="1" x14ac:dyDescent="0.2">
      <c r="A551" s="28"/>
      <c r="B551" s="38"/>
      <c r="C551" s="812"/>
      <c r="D551" s="694"/>
      <c r="E551" s="752"/>
      <c r="F551" s="752"/>
      <c r="G551" s="752"/>
      <c r="H551" s="753"/>
      <c r="I551" s="754"/>
      <c r="J551" s="755"/>
    </row>
    <row r="552" spans="1:11" ht="14.25" x14ac:dyDescent="0.2">
      <c r="A552" s="28"/>
      <c r="B552" s="38"/>
      <c r="C552" s="812"/>
      <c r="D552" s="694"/>
      <c r="E552" s="752"/>
      <c r="F552" s="752"/>
      <c r="G552" s="752"/>
      <c r="H552" s="753"/>
      <c r="I552" s="754"/>
      <c r="J552" s="755"/>
    </row>
    <row r="553" spans="1:11" ht="18" customHeight="1" x14ac:dyDescent="0.2">
      <c r="A553" s="28"/>
      <c r="B553" s="38"/>
      <c r="C553" s="812"/>
      <c r="D553" s="694"/>
      <c r="E553" s="752"/>
      <c r="F553" s="752"/>
      <c r="G553" s="752"/>
      <c r="H553" s="753"/>
      <c r="I553" s="754"/>
      <c r="J553" s="755"/>
    </row>
    <row r="554" spans="1:11" ht="15.75" thickBot="1" x14ac:dyDescent="0.3">
      <c r="A554" s="31"/>
      <c r="B554" s="56" t="s">
        <v>111</v>
      </c>
      <c r="C554" s="813"/>
      <c r="D554" s="707"/>
      <c r="E554" s="708"/>
      <c r="F554" s="708"/>
      <c r="G554" s="708"/>
      <c r="H554" s="709"/>
      <c r="I554" s="710"/>
      <c r="J554" s="710"/>
      <c r="K554" s="746">
        <v>15</v>
      </c>
    </row>
    <row r="555" spans="1:11" ht="15" thickTop="1" x14ac:dyDescent="0.2">
      <c r="A555" s="28"/>
      <c r="B555" s="38"/>
      <c r="C555" s="812"/>
      <c r="D555" s="694"/>
      <c r="E555" s="752"/>
      <c r="F555" s="752"/>
      <c r="G555" s="752"/>
      <c r="H555" s="753"/>
      <c r="I555" s="754"/>
      <c r="J555" s="755"/>
    </row>
    <row r="556" spans="1:11" ht="15" x14ac:dyDescent="0.25">
      <c r="A556" s="44"/>
      <c r="B556" s="46" t="s">
        <v>155</v>
      </c>
      <c r="C556" s="816"/>
      <c r="D556" s="705"/>
      <c r="E556" s="757"/>
      <c r="F556" s="757"/>
      <c r="G556" s="757"/>
      <c r="H556" s="758"/>
      <c r="I556" s="759"/>
      <c r="J556" s="760"/>
    </row>
    <row r="557" spans="1:11" ht="14.25" x14ac:dyDescent="0.2">
      <c r="A557" s="28"/>
      <c r="B557" s="38"/>
      <c r="C557" s="812"/>
      <c r="D557" s="694"/>
      <c r="E557" s="752"/>
      <c r="F557" s="752"/>
      <c r="G557" s="752"/>
      <c r="H557" s="753"/>
      <c r="I557" s="754"/>
      <c r="J557" s="755"/>
    </row>
    <row r="558" spans="1:11" ht="14.25" x14ac:dyDescent="0.2">
      <c r="A558" s="28"/>
      <c r="B558" s="38" t="s">
        <v>3294</v>
      </c>
      <c r="C558" s="812"/>
      <c r="D558" s="694"/>
      <c r="E558" s="752"/>
      <c r="F558" s="752"/>
      <c r="G558" s="752"/>
      <c r="H558" s="753"/>
      <c r="I558" s="754"/>
      <c r="J558" s="755">
        <f>_xlfn.XLOOKUP(K558,$K$41:$K$554,$J$41:$J$554)</f>
        <v>634440.09</v>
      </c>
      <c r="K558">
        <v>1</v>
      </c>
    </row>
    <row r="559" spans="1:11" ht="14.25" x14ac:dyDescent="0.2">
      <c r="A559" s="28"/>
      <c r="B559" s="38"/>
      <c r="C559" s="812"/>
      <c r="D559" s="694"/>
      <c r="E559" s="752"/>
      <c r="F559" s="752"/>
      <c r="G559" s="752"/>
      <c r="H559" s="753"/>
      <c r="I559" s="754"/>
      <c r="J559" s="755"/>
      <c r="K559"/>
    </row>
    <row r="560" spans="1:11" ht="14.25" x14ac:dyDescent="0.2">
      <c r="A560" s="28"/>
      <c r="B560" s="38" t="s">
        <v>3295</v>
      </c>
      <c r="C560" s="812"/>
      <c r="D560" s="694"/>
      <c r="E560" s="752"/>
      <c r="F560" s="752"/>
      <c r="G560" s="752"/>
      <c r="H560" s="753"/>
      <c r="I560" s="754"/>
      <c r="J560" s="755">
        <f t="shared" ref="J560:J586" si="0">_xlfn.XLOOKUP(K560,$K$41:$K$554,$J$41:$J$554)</f>
        <v>1514792.09</v>
      </c>
      <c r="K560">
        <v>2</v>
      </c>
    </row>
    <row r="561" spans="1:11" ht="14.25" x14ac:dyDescent="0.2">
      <c r="A561" s="28"/>
      <c r="B561" s="38"/>
      <c r="C561" s="812"/>
      <c r="D561" s="694"/>
      <c r="E561" s="752"/>
      <c r="F561" s="752"/>
      <c r="G561" s="752"/>
      <c r="H561" s="753"/>
      <c r="I561" s="754"/>
      <c r="J561" s="755"/>
      <c r="K561"/>
    </row>
    <row r="562" spans="1:11" ht="14.25" x14ac:dyDescent="0.2">
      <c r="A562" s="28"/>
      <c r="B562" s="38" t="s">
        <v>3296</v>
      </c>
      <c r="C562" s="812"/>
      <c r="D562" s="694"/>
      <c r="E562" s="752"/>
      <c r="F562" s="752"/>
      <c r="G562" s="752"/>
      <c r="H562" s="753"/>
      <c r="I562" s="754"/>
      <c r="J562" s="755">
        <f t="shared" si="0"/>
        <v>777245.62</v>
      </c>
      <c r="K562">
        <v>3</v>
      </c>
    </row>
    <row r="563" spans="1:11" ht="14.25" x14ac:dyDescent="0.2">
      <c r="A563" s="28"/>
      <c r="B563" s="38"/>
      <c r="C563" s="812"/>
      <c r="D563" s="694"/>
      <c r="E563" s="752"/>
      <c r="F563" s="752"/>
      <c r="G563" s="752"/>
      <c r="H563" s="753"/>
      <c r="I563" s="754"/>
      <c r="J563" s="755"/>
      <c r="K563"/>
    </row>
    <row r="564" spans="1:11" ht="14.25" x14ac:dyDescent="0.2">
      <c r="A564" s="28"/>
      <c r="B564" s="38" t="s">
        <v>3297</v>
      </c>
      <c r="C564" s="812"/>
      <c r="D564" s="694"/>
      <c r="E564" s="752"/>
      <c r="F564" s="752"/>
      <c r="G564" s="752"/>
      <c r="H564" s="753"/>
      <c r="I564" s="754"/>
      <c r="J564" s="755">
        <f t="shared" si="0"/>
        <v>1575350.66</v>
      </c>
      <c r="K564">
        <v>4</v>
      </c>
    </row>
    <row r="565" spans="1:11" ht="14.25" x14ac:dyDescent="0.2">
      <c r="A565" s="28"/>
      <c r="B565" s="38"/>
      <c r="C565" s="812"/>
      <c r="D565" s="694"/>
      <c r="E565" s="752"/>
      <c r="F565" s="752"/>
      <c r="G565" s="752"/>
      <c r="H565" s="753"/>
      <c r="I565" s="754"/>
      <c r="J565" s="755"/>
      <c r="K565"/>
    </row>
    <row r="566" spans="1:11" ht="14.25" x14ac:dyDescent="0.2">
      <c r="A566" s="28"/>
      <c r="B566" s="38" t="s">
        <v>3298</v>
      </c>
      <c r="C566" s="812"/>
      <c r="D566" s="694"/>
      <c r="E566" s="752"/>
      <c r="F566" s="752"/>
      <c r="G566" s="752"/>
      <c r="H566" s="753"/>
      <c r="I566" s="754"/>
      <c r="J566" s="755">
        <f t="shared" si="0"/>
        <v>48660.52</v>
      </c>
      <c r="K566">
        <v>5</v>
      </c>
    </row>
    <row r="567" spans="1:11" ht="14.25" x14ac:dyDescent="0.2">
      <c r="A567" s="28"/>
      <c r="B567" s="38"/>
      <c r="C567" s="812"/>
      <c r="D567" s="694"/>
      <c r="E567" s="752"/>
      <c r="F567" s="752"/>
      <c r="G567" s="752"/>
      <c r="H567" s="753"/>
      <c r="I567" s="754"/>
      <c r="J567" s="755"/>
      <c r="K567"/>
    </row>
    <row r="568" spans="1:11" ht="14.25" x14ac:dyDescent="0.2">
      <c r="A568" s="28"/>
      <c r="B568" s="38" t="s">
        <v>3299</v>
      </c>
      <c r="C568" s="812"/>
      <c r="D568" s="694"/>
      <c r="E568" s="752"/>
      <c r="F568" s="752"/>
      <c r="G568" s="752"/>
      <c r="H568" s="753"/>
      <c r="I568" s="754"/>
      <c r="J568" s="755">
        <f t="shared" si="0"/>
        <v>149159.46</v>
      </c>
      <c r="K568">
        <v>6</v>
      </c>
    </row>
    <row r="569" spans="1:11" ht="14.25" x14ac:dyDescent="0.2">
      <c r="A569" s="28"/>
      <c r="B569" s="38"/>
      <c r="C569" s="812"/>
      <c r="D569" s="694"/>
      <c r="E569" s="752"/>
      <c r="F569" s="752"/>
      <c r="G569" s="752"/>
      <c r="H569" s="753"/>
      <c r="I569" s="754"/>
      <c r="J569" s="755"/>
      <c r="K569"/>
    </row>
    <row r="570" spans="1:11" ht="14.25" x14ac:dyDescent="0.2">
      <c r="A570" s="28"/>
      <c r="B570" s="38" t="s">
        <v>3300</v>
      </c>
      <c r="C570" s="812"/>
      <c r="D570" s="694"/>
      <c r="E570" s="752"/>
      <c r="F570" s="752"/>
      <c r="G570" s="752"/>
      <c r="H570" s="753"/>
      <c r="I570" s="754"/>
      <c r="J570" s="755">
        <f t="shared" si="0"/>
        <v>3218562.04</v>
      </c>
      <c r="K570">
        <v>7</v>
      </c>
    </row>
    <row r="571" spans="1:11" ht="14.25" x14ac:dyDescent="0.2">
      <c r="A571" s="28"/>
      <c r="B571" s="38"/>
      <c r="C571" s="812"/>
      <c r="D571" s="694"/>
      <c r="E571" s="752"/>
      <c r="F571" s="752"/>
      <c r="G571" s="752"/>
      <c r="H571" s="753"/>
      <c r="I571" s="754"/>
      <c r="J571" s="755"/>
      <c r="K571"/>
    </row>
    <row r="572" spans="1:11" ht="14.25" x14ac:dyDescent="0.2">
      <c r="A572" s="28"/>
      <c r="B572" s="38" t="s">
        <v>3301</v>
      </c>
      <c r="C572" s="812"/>
      <c r="D572" s="694"/>
      <c r="E572" s="752"/>
      <c r="F572" s="752"/>
      <c r="G572" s="752"/>
      <c r="H572" s="753"/>
      <c r="I572" s="754"/>
      <c r="J572" s="755">
        <f t="shared" si="0"/>
        <v>1541376.03</v>
      </c>
      <c r="K572">
        <v>8</v>
      </c>
    </row>
    <row r="573" spans="1:11" ht="14.25" x14ac:dyDescent="0.2">
      <c r="A573" s="28"/>
      <c r="B573" s="38"/>
      <c r="C573" s="812"/>
      <c r="D573" s="694"/>
      <c r="E573" s="752"/>
      <c r="F573" s="752"/>
      <c r="G573" s="752"/>
      <c r="H573" s="753"/>
      <c r="I573" s="754"/>
      <c r="J573" s="755"/>
      <c r="K573"/>
    </row>
    <row r="574" spans="1:11" ht="14.25" x14ac:dyDescent="0.2">
      <c r="A574" s="28"/>
      <c r="B574" s="38" t="s">
        <v>3302</v>
      </c>
      <c r="C574" s="812"/>
      <c r="D574" s="694"/>
      <c r="E574" s="752"/>
      <c r="F574" s="752"/>
      <c r="G574" s="752"/>
      <c r="H574" s="753"/>
      <c r="I574" s="754"/>
      <c r="J574" s="755">
        <f t="shared" si="0"/>
        <v>172008.63</v>
      </c>
      <c r="K574">
        <v>9</v>
      </c>
    </row>
    <row r="575" spans="1:11" ht="14.25" x14ac:dyDescent="0.2">
      <c r="A575" s="28"/>
      <c r="B575" s="38"/>
      <c r="C575" s="812"/>
      <c r="D575" s="694"/>
      <c r="E575" s="752"/>
      <c r="F575" s="752"/>
      <c r="G575" s="752"/>
      <c r="H575" s="753"/>
      <c r="I575" s="754"/>
      <c r="J575" s="755"/>
      <c r="K575"/>
    </row>
    <row r="576" spans="1:11" ht="14.25" x14ac:dyDescent="0.2">
      <c r="A576" s="28"/>
      <c r="B576" s="38" t="s">
        <v>3303</v>
      </c>
      <c r="C576" s="812"/>
      <c r="D576" s="694"/>
      <c r="E576" s="752"/>
      <c r="F576" s="752"/>
      <c r="G576" s="752"/>
      <c r="H576" s="753"/>
      <c r="I576" s="754"/>
      <c r="J576" s="755">
        <f t="shared" si="0"/>
        <v>635443.6</v>
      </c>
      <c r="K576">
        <v>10</v>
      </c>
    </row>
    <row r="577" spans="1:11" ht="14.25" x14ac:dyDescent="0.2">
      <c r="A577" s="28"/>
      <c r="B577" s="38"/>
      <c r="C577" s="812"/>
      <c r="D577" s="694"/>
      <c r="E577" s="752"/>
      <c r="F577" s="752"/>
      <c r="G577" s="752"/>
      <c r="H577" s="753"/>
      <c r="I577" s="754"/>
      <c r="J577" s="755"/>
      <c r="K577"/>
    </row>
    <row r="578" spans="1:11" ht="14.25" x14ac:dyDescent="0.2">
      <c r="A578" s="28"/>
      <c r="B578" s="38" t="s">
        <v>3304</v>
      </c>
      <c r="C578" s="812"/>
      <c r="D578" s="694"/>
      <c r="E578" s="752"/>
      <c r="F578" s="752"/>
      <c r="G578" s="752"/>
      <c r="H578" s="753"/>
      <c r="I578" s="754"/>
      <c r="J578" s="755">
        <f t="shared" si="0"/>
        <v>373824.51</v>
      </c>
      <c r="K578">
        <v>11</v>
      </c>
    </row>
    <row r="579" spans="1:11" ht="14.25" x14ac:dyDescent="0.2">
      <c r="A579" s="28"/>
      <c r="B579" s="38"/>
      <c r="C579" s="812"/>
      <c r="D579" s="694"/>
      <c r="E579" s="752"/>
      <c r="F579" s="752"/>
      <c r="G579" s="752"/>
      <c r="H579" s="753"/>
      <c r="I579" s="754"/>
      <c r="J579" s="755"/>
      <c r="K579"/>
    </row>
    <row r="580" spans="1:11" ht="14.25" x14ac:dyDescent="0.2">
      <c r="A580" s="28"/>
      <c r="B580" s="38" t="s">
        <v>3305</v>
      </c>
      <c r="C580" s="812"/>
      <c r="D580" s="694"/>
      <c r="E580" s="752"/>
      <c r="F580" s="752"/>
      <c r="G580" s="752"/>
      <c r="H580" s="753"/>
      <c r="I580" s="754"/>
      <c r="J580" s="755">
        <f t="shared" si="0"/>
        <v>811933.31</v>
      </c>
      <c r="K580">
        <v>12</v>
      </c>
    </row>
    <row r="581" spans="1:11" ht="14.25" x14ac:dyDescent="0.2">
      <c r="A581" s="28"/>
      <c r="B581" s="38"/>
      <c r="C581" s="812"/>
      <c r="D581" s="694"/>
      <c r="E581" s="752"/>
      <c r="F581" s="752"/>
      <c r="G581" s="752"/>
      <c r="H581" s="753"/>
      <c r="I581" s="754"/>
      <c r="J581" s="755"/>
      <c r="K581"/>
    </row>
    <row r="582" spans="1:11" ht="14.25" x14ac:dyDescent="0.2">
      <c r="A582" s="28"/>
      <c r="B582" s="38" t="s">
        <v>3306</v>
      </c>
      <c r="C582" s="812"/>
      <c r="D582" s="694"/>
      <c r="E582" s="752"/>
      <c r="F582" s="752"/>
      <c r="G582" s="752"/>
      <c r="H582" s="753"/>
      <c r="I582" s="754"/>
      <c r="J582" s="755">
        <f t="shared" si="0"/>
        <v>44244.97</v>
      </c>
      <c r="K582">
        <v>13</v>
      </c>
    </row>
    <row r="583" spans="1:11" ht="14.25" x14ac:dyDescent="0.2">
      <c r="A583" s="28"/>
      <c r="B583" s="38"/>
      <c r="C583" s="812"/>
      <c r="D583" s="694"/>
      <c r="E583" s="752"/>
      <c r="F583" s="752"/>
      <c r="G583" s="752"/>
      <c r="H583" s="753"/>
      <c r="I583" s="754"/>
      <c r="J583" s="755"/>
      <c r="K583"/>
    </row>
    <row r="584" spans="1:11" ht="14.25" x14ac:dyDescent="0.2">
      <c r="A584" s="28"/>
      <c r="B584" s="38" t="s">
        <v>3307</v>
      </c>
      <c r="C584" s="812"/>
      <c r="D584" s="694"/>
      <c r="E584" s="752"/>
      <c r="F584" s="752"/>
      <c r="G584" s="752"/>
      <c r="H584" s="753"/>
      <c r="I584" s="754"/>
      <c r="J584" s="755">
        <f t="shared" si="0"/>
        <v>521100.59</v>
      </c>
      <c r="K584">
        <v>14</v>
      </c>
    </row>
    <row r="585" spans="1:11" ht="14.25" x14ac:dyDescent="0.2">
      <c r="A585" s="28"/>
      <c r="B585" s="38"/>
      <c r="C585" s="812"/>
      <c r="D585" s="694"/>
      <c r="E585" s="752"/>
      <c r="F585" s="752"/>
      <c r="G585" s="752"/>
      <c r="H585" s="753"/>
      <c r="I585" s="754"/>
      <c r="J585" s="755"/>
      <c r="K585"/>
    </row>
    <row r="586" spans="1:11" ht="14.25" x14ac:dyDescent="0.2">
      <c r="A586" s="28"/>
      <c r="B586" s="38" t="s">
        <v>3308</v>
      </c>
      <c r="C586" s="812"/>
      <c r="D586" s="694"/>
      <c r="E586" s="752"/>
      <c r="F586" s="752"/>
      <c r="G586" s="752"/>
      <c r="H586" s="753"/>
      <c r="I586" s="754"/>
      <c r="J586" s="755">
        <f t="shared" si="0"/>
        <v>0</v>
      </c>
      <c r="K586">
        <v>15</v>
      </c>
    </row>
    <row r="587" spans="1:11" ht="14.25" hidden="1" x14ac:dyDescent="0.2">
      <c r="A587" s="28"/>
      <c r="B587" s="38"/>
      <c r="C587" s="812"/>
      <c r="D587" s="694"/>
      <c r="E587" s="752"/>
      <c r="F587" s="752"/>
      <c r="G587" s="752"/>
      <c r="H587" s="753"/>
      <c r="I587" s="754"/>
      <c r="J587" s="755"/>
    </row>
    <row r="588" spans="1:11" ht="14.25" hidden="1" x14ac:dyDescent="0.2">
      <c r="A588" s="28"/>
      <c r="B588" s="38"/>
      <c r="C588" s="812"/>
      <c r="D588" s="694"/>
      <c r="E588" s="752"/>
      <c r="F588" s="752"/>
      <c r="G588" s="752"/>
      <c r="H588" s="753"/>
      <c r="I588" s="754"/>
      <c r="J588" s="755"/>
    </row>
    <row r="589" spans="1:11" ht="14.25" x14ac:dyDescent="0.2">
      <c r="A589" s="28"/>
      <c r="B589" s="38"/>
      <c r="C589" s="812"/>
      <c r="D589" s="694"/>
      <c r="E589" s="752"/>
      <c r="F589" s="752"/>
      <c r="G589" s="752"/>
      <c r="H589" s="753"/>
      <c r="I589" s="754"/>
      <c r="J589" s="755"/>
    </row>
    <row r="590" spans="1:11" ht="14.25" x14ac:dyDescent="0.2">
      <c r="A590" s="28"/>
      <c r="B590" s="38"/>
      <c r="C590" s="812"/>
      <c r="D590" s="694"/>
      <c r="E590" s="752"/>
      <c r="F590" s="752"/>
      <c r="G590" s="752"/>
      <c r="H590" s="753"/>
      <c r="I590" s="754"/>
      <c r="J590" s="755"/>
    </row>
    <row r="591" spans="1:11" ht="19.5" customHeight="1" x14ac:dyDescent="0.2">
      <c r="A591" s="28"/>
      <c r="B591" s="38"/>
      <c r="C591" s="812"/>
      <c r="D591" s="694"/>
      <c r="E591" s="752"/>
      <c r="F591" s="752"/>
      <c r="G591" s="752"/>
      <c r="H591" s="753"/>
      <c r="I591" s="754"/>
      <c r="J591" s="755"/>
    </row>
    <row r="592" spans="1:11" ht="32.1" customHeight="1" thickBot="1" x14ac:dyDescent="0.3">
      <c r="A592" s="40"/>
      <c r="B592" s="80" t="s">
        <v>3309</v>
      </c>
      <c r="C592" s="817"/>
      <c r="D592" s="695"/>
      <c r="E592" s="761"/>
      <c r="F592" s="761"/>
      <c r="G592" s="761"/>
      <c r="H592" s="762"/>
      <c r="I592" s="763"/>
      <c r="J592" s="764">
        <f>SUM(J557:J591)</f>
        <v>12018142.119999999</v>
      </c>
    </row>
    <row r="593" ht="13.5" thickTop="1" x14ac:dyDescent="0.2"/>
  </sheetData>
  <autoFilter ref="A8:K554" xr:uid="{A76B84CB-23A1-4043-9356-E2753189632B}"/>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6"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1E80-3316-4D39-B359-29B35EDCDD54}">
  <sheetPr codeName="Sheet20">
    <pageSetUpPr fitToPage="1"/>
  </sheetPr>
  <dimension ref="A1:K120"/>
  <sheetViews>
    <sheetView showGridLines="0" view="pageBreakPreview" zoomScale="85" zoomScaleSheetLayoutView="85" workbookViewId="0">
      <pane ySplit="8" topLeftCell="A100" activePane="bottomLeft" state="frozen"/>
      <selection activeCell="K14" sqref="K14"/>
      <selection pane="bottomLeft" activeCell="K14" sqref="K14"/>
    </sheetView>
  </sheetViews>
  <sheetFormatPr defaultColWidth="9.33203125" defaultRowHeight="14.25" x14ac:dyDescent="0.2"/>
  <cols>
    <col min="1" max="1" width="9" style="15" customWidth="1"/>
    <col min="2" max="2" width="65.83203125" style="3" customWidth="1"/>
    <col min="3" max="3" width="16" style="775" bestFit="1" customWidth="1"/>
    <col min="4" max="4" width="7.83203125" style="449" customWidth="1"/>
    <col min="5" max="8" width="15.83203125" style="426" customWidth="1"/>
    <col min="9" max="9" width="18.83203125" style="426" customWidth="1"/>
    <col min="10" max="10" width="20.83203125" style="426" customWidth="1"/>
    <col min="11" max="11" width="9.33203125" style="436"/>
    <col min="12" max="16384" width="9.33203125" style="5"/>
  </cols>
  <sheetData>
    <row r="1" spans="1:11" ht="15" x14ac:dyDescent="0.2">
      <c r="A1" s="922" t="str">
        <f>Cover!A15&amp;" - "&amp;Cover!A17</f>
        <v>BILL NO 3 - MAIN TERMINAL BUILDING</v>
      </c>
      <c r="B1" s="922"/>
      <c r="C1" s="922"/>
      <c r="D1" s="922"/>
      <c r="E1" s="922"/>
      <c r="F1" s="922"/>
      <c r="G1" s="922"/>
      <c r="H1" s="922"/>
      <c r="I1" s="922"/>
      <c r="J1" s="922"/>
      <c r="K1" s="437"/>
    </row>
    <row r="2" spans="1:11" ht="10.15" customHeight="1" x14ac:dyDescent="0.2">
      <c r="A2" s="922"/>
      <c r="B2" s="922"/>
      <c r="C2" s="922"/>
      <c r="D2" s="922"/>
      <c r="E2" s="922"/>
      <c r="F2" s="922"/>
      <c r="G2" s="922"/>
      <c r="H2" s="922"/>
      <c r="I2" s="922"/>
      <c r="J2" s="922"/>
    </row>
    <row r="3" spans="1:11" ht="15" x14ac:dyDescent="0.2">
      <c r="A3" s="922" t="s">
        <v>3310</v>
      </c>
      <c r="B3" s="922"/>
      <c r="C3" s="922"/>
      <c r="D3" s="922"/>
      <c r="E3" s="922"/>
      <c r="F3" s="922"/>
      <c r="G3" s="922"/>
      <c r="H3" s="922"/>
      <c r="I3" s="922"/>
      <c r="J3" s="922"/>
    </row>
    <row r="4" spans="1:11" ht="10.15" customHeight="1" thickBot="1" x14ac:dyDescent="0.25">
      <c r="A4" s="24"/>
      <c r="B4" s="25"/>
      <c r="C4" s="767"/>
      <c r="D4" s="450"/>
      <c r="E4" s="392"/>
      <c r="F4" s="392"/>
      <c r="G4" s="392"/>
      <c r="H4" s="392"/>
      <c r="I4" s="392"/>
      <c r="J4" s="392"/>
    </row>
    <row r="5" spans="1:11" s="10" customFormat="1" ht="15.75" thickTop="1" x14ac:dyDescent="0.2">
      <c r="A5" s="923" t="s">
        <v>65</v>
      </c>
      <c r="B5" s="925" t="s">
        <v>66</v>
      </c>
      <c r="C5" s="927" t="s">
        <v>67</v>
      </c>
      <c r="D5" s="928" t="s">
        <v>68</v>
      </c>
      <c r="E5" s="930" t="s">
        <v>69</v>
      </c>
      <c r="F5" s="930"/>
      <c r="G5" s="930"/>
      <c r="H5" s="930"/>
      <c r="I5" s="931"/>
      <c r="J5" s="393" t="s">
        <v>70</v>
      </c>
      <c r="K5" s="438"/>
    </row>
    <row r="6" spans="1:11" s="10" customFormat="1" ht="30" x14ac:dyDescent="0.2">
      <c r="A6" s="937"/>
      <c r="B6" s="935"/>
      <c r="C6" s="932"/>
      <c r="D6" s="933"/>
      <c r="E6" s="394" t="s">
        <v>71</v>
      </c>
      <c r="F6" s="395" t="s">
        <v>72</v>
      </c>
      <c r="G6" s="395" t="s">
        <v>73</v>
      </c>
      <c r="H6" s="395" t="s">
        <v>74</v>
      </c>
      <c r="I6" s="396" t="s">
        <v>75</v>
      </c>
      <c r="J6" s="397" t="s">
        <v>76</v>
      </c>
      <c r="K6" s="438"/>
    </row>
    <row r="7" spans="1:11" s="9" customFormat="1" ht="15" thickBot="1" x14ac:dyDescent="0.25">
      <c r="A7" s="938"/>
      <c r="B7" s="936"/>
      <c r="C7" s="768" t="s">
        <v>77</v>
      </c>
      <c r="D7" s="934"/>
      <c r="E7" s="398" t="s">
        <v>78</v>
      </c>
      <c r="F7" s="398" t="s">
        <v>79</v>
      </c>
      <c r="G7" s="398" t="s">
        <v>80</v>
      </c>
      <c r="H7" s="399" t="s">
        <v>81</v>
      </c>
      <c r="I7" s="400" t="s">
        <v>82</v>
      </c>
      <c r="J7" s="400" t="s">
        <v>83</v>
      </c>
      <c r="K7" s="441"/>
    </row>
    <row r="8" spans="1:11" ht="15.75" thickTop="1" x14ac:dyDescent="0.25">
      <c r="A8" s="372"/>
      <c r="B8" s="27"/>
      <c r="C8" s="769"/>
      <c r="D8" s="442"/>
      <c r="E8" s="401"/>
      <c r="F8" s="401"/>
      <c r="G8" s="401"/>
      <c r="H8" s="402"/>
      <c r="I8" s="403"/>
      <c r="J8" s="404"/>
    </row>
    <row r="9" spans="1:11" s="4" customFormat="1" ht="15" x14ac:dyDescent="0.2">
      <c r="A9" s="28"/>
      <c r="B9" s="53" t="s">
        <v>3311</v>
      </c>
      <c r="C9" s="809"/>
      <c r="D9" s="407"/>
      <c r="E9" s="425"/>
      <c r="F9" s="425"/>
      <c r="G9" s="425"/>
      <c r="H9" s="405"/>
      <c r="I9" s="409"/>
      <c r="J9" s="410"/>
      <c r="K9" s="437"/>
    </row>
    <row r="10" spans="1:11" s="4" customFormat="1" x14ac:dyDescent="0.2">
      <c r="A10" s="1"/>
      <c r="B10" s="2"/>
      <c r="C10" s="770"/>
      <c r="D10" s="407"/>
      <c r="E10" s="425"/>
      <c r="F10" s="425"/>
      <c r="G10" s="425"/>
      <c r="H10" s="405"/>
      <c r="I10" s="409"/>
      <c r="J10" s="410"/>
      <c r="K10" s="437"/>
    </row>
    <row r="11" spans="1:11" s="4" customFormat="1" x14ac:dyDescent="0.2">
      <c r="A11" s="99" t="s">
        <v>77</v>
      </c>
      <c r="B11" s="84" t="s">
        <v>3940</v>
      </c>
      <c r="C11" s="771">
        <v>54696</v>
      </c>
      <c r="D11" s="452" t="s">
        <v>87</v>
      </c>
      <c r="E11" s="545">
        <v>0</v>
      </c>
      <c r="F11" s="545">
        <v>0</v>
      </c>
      <c r="G11" s="545">
        <v>0</v>
      </c>
      <c r="H11" s="545">
        <v>3.16</v>
      </c>
      <c r="I11" s="546">
        <f>E11+F11+G11+H11</f>
        <v>3.16</v>
      </c>
      <c r="J11" s="547">
        <f>I11*C11</f>
        <v>172839.36</v>
      </c>
      <c r="K11" s="437"/>
    </row>
    <row r="12" spans="1:11" s="4" customFormat="1" x14ac:dyDescent="0.2">
      <c r="A12" s="99"/>
      <c r="B12" s="84"/>
      <c r="C12" s="771"/>
      <c r="D12" s="452"/>
      <c r="E12" s="405"/>
      <c r="F12" s="425"/>
      <c r="G12" s="425"/>
      <c r="H12" s="405"/>
      <c r="I12" s="409"/>
      <c r="J12" s="410"/>
      <c r="K12" s="437"/>
    </row>
    <row r="13" spans="1:11" s="4" customFormat="1" ht="15" x14ac:dyDescent="0.2">
      <c r="A13" s="99"/>
      <c r="B13" s="85" t="s">
        <v>3312</v>
      </c>
      <c r="C13" s="771"/>
      <c r="D13" s="452"/>
      <c r="E13" s="456"/>
      <c r="F13" s="457"/>
      <c r="G13" s="405"/>
      <c r="H13" s="405"/>
      <c r="I13" s="409"/>
      <c r="J13" s="410"/>
      <c r="K13" s="437"/>
    </row>
    <row r="14" spans="1:11" s="4" customFormat="1" x14ac:dyDescent="0.2">
      <c r="A14" s="99"/>
      <c r="B14" s="84"/>
      <c r="C14" s="771"/>
      <c r="D14" s="452"/>
      <c r="E14" s="456"/>
      <c r="F14" s="457"/>
      <c r="G14" s="405"/>
      <c r="H14" s="405"/>
      <c r="I14" s="409"/>
      <c r="J14" s="410"/>
      <c r="K14" s="437"/>
    </row>
    <row r="15" spans="1:11" s="4" customFormat="1" x14ac:dyDescent="0.2">
      <c r="A15" s="99" t="s">
        <v>78</v>
      </c>
      <c r="B15" s="84" t="s">
        <v>3313</v>
      </c>
      <c r="C15" s="771">
        <v>162429</v>
      </c>
      <c r="D15" s="452" t="s">
        <v>119</v>
      </c>
      <c r="E15" s="545">
        <v>0</v>
      </c>
      <c r="F15" s="545">
        <v>0</v>
      </c>
      <c r="G15" s="545">
        <v>0</v>
      </c>
      <c r="H15" s="545">
        <v>7.15</v>
      </c>
      <c r="I15" s="546">
        <f>E15+F15+G15+H15</f>
        <v>7.15</v>
      </c>
      <c r="J15" s="547">
        <f>I15*C15</f>
        <v>1161367.3500000001</v>
      </c>
      <c r="K15" s="437"/>
    </row>
    <row r="16" spans="1:11" s="4" customFormat="1" x14ac:dyDescent="0.2">
      <c r="A16" s="99"/>
      <c r="B16" s="84"/>
      <c r="C16" s="771"/>
      <c r="D16" s="452"/>
      <c r="E16" s="456"/>
      <c r="F16" s="457"/>
      <c r="G16" s="405"/>
      <c r="H16" s="405"/>
      <c r="I16" s="409"/>
      <c r="J16" s="410"/>
      <c r="K16" s="437"/>
    </row>
    <row r="17" spans="1:11" s="4" customFormat="1" x14ac:dyDescent="0.2">
      <c r="A17" s="99" t="s">
        <v>79</v>
      </c>
      <c r="B17" s="84" t="s">
        <v>3314</v>
      </c>
      <c r="C17" s="771">
        <f>C15</f>
        <v>162429</v>
      </c>
      <c r="D17" s="452" t="s">
        <v>119</v>
      </c>
      <c r="E17" s="545">
        <v>0</v>
      </c>
      <c r="F17" s="545">
        <v>0</v>
      </c>
      <c r="G17" s="545">
        <v>0</v>
      </c>
      <c r="H17" s="545">
        <v>5.57</v>
      </c>
      <c r="I17" s="546">
        <f>E17+F17+G17+H17</f>
        <v>5.57</v>
      </c>
      <c r="J17" s="547">
        <f>I17*C17</f>
        <v>904729.53</v>
      </c>
      <c r="K17" s="437"/>
    </row>
    <row r="18" spans="1:11" s="4" customFormat="1" x14ac:dyDescent="0.2">
      <c r="A18" s="99"/>
      <c r="B18" s="84"/>
      <c r="C18" s="771"/>
      <c r="D18" s="452"/>
      <c r="E18" s="456"/>
      <c r="F18" s="457"/>
      <c r="G18" s="405"/>
      <c r="H18" s="405"/>
      <c r="I18" s="409"/>
      <c r="J18" s="410"/>
      <c r="K18" s="437"/>
    </row>
    <row r="19" spans="1:11" s="4" customFormat="1" x14ac:dyDescent="0.2">
      <c r="A19" s="99" t="s">
        <v>80</v>
      </c>
      <c r="B19" s="84" t="s">
        <v>3315</v>
      </c>
      <c r="C19" s="771">
        <v>35776</v>
      </c>
      <c r="D19" s="452" t="s">
        <v>119</v>
      </c>
      <c r="E19" s="545">
        <v>0</v>
      </c>
      <c r="F19" s="545">
        <v>0</v>
      </c>
      <c r="G19" s="545">
        <v>0</v>
      </c>
      <c r="H19" s="545">
        <v>16.84</v>
      </c>
      <c r="I19" s="546">
        <f>E19+F19+G19+H19</f>
        <v>16.84</v>
      </c>
      <c r="J19" s="547">
        <f>I19*C19</f>
        <v>602467.83999999997</v>
      </c>
      <c r="K19" s="437"/>
    </row>
    <row r="20" spans="1:11" s="4" customFormat="1" x14ac:dyDescent="0.2">
      <c r="A20" s="99"/>
      <c r="B20" s="84"/>
      <c r="C20" s="771"/>
      <c r="D20" s="452"/>
      <c r="E20" s="456"/>
      <c r="F20" s="457"/>
      <c r="G20" s="405"/>
      <c r="H20" s="405"/>
      <c r="I20" s="409"/>
      <c r="J20" s="410"/>
      <c r="K20" s="437"/>
    </row>
    <row r="21" spans="1:11" s="4" customFormat="1" x14ac:dyDescent="0.2">
      <c r="A21" s="99" t="s">
        <v>81</v>
      </c>
      <c r="B21" s="84" t="s">
        <v>3316</v>
      </c>
      <c r="C21" s="771">
        <v>63428</v>
      </c>
      <c r="D21" s="452" t="s">
        <v>119</v>
      </c>
      <c r="E21" s="545">
        <v>0</v>
      </c>
      <c r="F21" s="545">
        <v>0</v>
      </c>
      <c r="G21" s="545">
        <v>0</v>
      </c>
      <c r="H21" s="545">
        <v>8.3000000000000007</v>
      </c>
      <c r="I21" s="546">
        <f>E21+F21+G21+H21</f>
        <v>8.3000000000000007</v>
      </c>
      <c r="J21" s="547">
        <f>I21*C21</f>
        <v>526452.4</v>
      </c>
      <c r="K21" s="437"/>
    </row>
    <row r="22" spans="1:11" s="4" customFormat="1" x14ac:dyDescent="0.2">
      <c r="A22" s="99"/>
      <c r="B22" s="84"/>
      <c r="C22" s="771"/>
      <c r="D22" s="452"/>
      <c r="E22" s="456"/>
      <c r="F22" s="457"/>
      <c r="G22" s="405"/>
      <c r="H22" s="405"/>
      <c r="I22" s="409"/>
      <c r="J22" s="410"/>
      <c r="K22" s="437"/>
    </row>
    <row r="23" spans="1:11" s="4" customFormat="1" ht="15" x14ac:dyDescent="0.2">
      <c r="A23" s="99"/>
      <c r="B23" s="85"/>
      <c r="C23" s="771"/>
      <c r="D23" s="452"/>
      <c r="E23" s="456"/>
      <c r="F23" s="457"/>
      <c r="G23" s="405"/>
      <c r="H23" s="405"/>
      <c r="I23" s="409"/>
      <c r="J23" s="410"/>
      <c r="K23" s="437"/>
    </row>
    <row r="24" spans="1:11" s="4" customFormat="1" x14ac:dyDescent="0.2">
      <c r="A24" s="99"/>
      <c r="B24" s="84"/>
      <c r="C24" s="771"/>
      <c r="D24" s="452"/>
      <c r="E24" s="456"/>
      <c r="F24" s="457"/>
      <c r="G24" s="405"/>
      <c r="H24" s="405"/>
      <c r="I24" s="409"/>
      <c r="J24" s="410"/>
      <c r="K24" s="437"/>
    </row>
    <row r="25" spans="1:11" s="11" customFormat="1" x14ac:dyDescent="0.2">
      <c r="A25" s="99"/>
      <c r="B25" s="84"/>
      <c r="C25" s="771"/>
      <c r="D25" s="452"/>
      <c r="E25" s="456"/>
      <c r="F25" s="457"/>
      <c r="G25" s="405"/>
      <c r="H25" s="405"/>
      <c r="I25" s="409"/>
      <c r="J25" s="410"/>
      <c r="K25" s="458"/>
    </row>
    <row r="26" spans="1:11" s="4" customFormat="1" x14ac:dyDescent="0.2">
      <c r="A26" s="99"/>
      <c r="B26" s="84"/>
      <c r="C26" s="771"/>
      <c r="D26" s="452"/>
      <c r="E26" s="456"/>
      <c r="F26" s="457"/>
      <c r="G26" s="405"/>
      <c r="H26" s="405"/>
      <c r="I26" s="409"/>
      <c r="J26" s="410"/>
      <c r="K26" s="437"/>
    </row>
    <row r="27" spans="1:11" s="4" customFormat="1" x14ac:dyDescent="0.2">
      <c r="A27" s="99"/>
      <c r="B27" s="84"/>
      <c r="C27" s="771"/>
      <c r="D27" s="452"/>
      <c r="E27" s="456"/>
      <c r="F27" s="457"/>
      <c r="G27" s="405"/>
      <c r="H27" s="405"/>
      <c r="I27" s="409"/>
      <c r="J27" s="410"/>
      <c r="K27" s="437"/>
    </row>
    <row r="28" spans="1:11" s="4" customFormat="1" x14ac:dyDescent="0.2">
      <c r="A28" s="99"/>
      <c r="B28" s="84"/>
      <c r="C28" s="771"/>
      <c r="D28" s="452"/>
      <c r="E28" s="456"/>
      <c r="F28" s="457"/>
      <c r="G28" s="405"/>
      <c r="H28" s="405"/>
      <c r="I28" s="409"/>
      <c r="J28" s="410"/>
      <c r="K28" s="437"/>
    </row>
    <row r="29" spans="1:11" s="4" customFormat="1" x14ac:dyDescent="0.2">
      <c r="A29" s="99"/>
      <c r="B29" s="84"/>
      <c r="C29" s="771"/>
      <c r="D29" s="452"/>
      <c r="E29" s="456"/>
      <c r="F29" s="457"/>
      <c r="G29" s="405"/>
      <c r="H29" s="405"/>
      <c r="I29" s="409"/>
      <c r="J29" s="410"/>
      <c r="K29" s="437"/>
    </row>
    <row r="30" spans="1:11" s="4" customFormat="1" x14ac:dyDescent="0.2">
      <c r="A30" s="41"/>
      <c r="B30" s="2"/>
      <c r="C30" s="770"/>
      <c r="D30" s="451"/>
      <c r="E30" s="405"/>
      <c r="F30" s="426"/>
      <c r="G30" s="405"/>
      <c r="H30" s="405"/>
      <c r="I30" s="409"/>
      <c r="J30" s="410"/>
      <c r="K30" s="437"/>
    </row>
    <row r="31" spans="1:11" s="4" customFormat="1" x14ac:dyDescent="0.2">
      <c r="A31" s="41"/>
      <c r="B31" s="2"/>
      <c r="C31" s="770"/>
      <c r="D31" s="451"/>
      <c r="E31" s="405"/>
      <c r="F31" s="426"/>
      <c r="G31" s="405"/>
      <c r="H31" s="405"/>
      <c r="I31" s="409"/>
      <c r="J31" s="410"/>
      <c r="K31" s="437"/>
    </row>
    <row r="32" spans="1:11" s="4" customFormat="1" x14ac:dyDescent="0.2">
      <c r="A32" s="41"/>
      <c r="B32" s="2"/>
      <c r="C32" s="770"/>
      <c r="D32" s="451"/>
      <c r="E32" s="405"/>
      <c r="F32" s="426"/>
      <c r="G32" s="405"/>
      <c r="H32" s="405"/>
      <c r="I32" s="409"/>
      <c r="J32" s="410"/>
      <c r="K32" s="437"/>
    </row>
    <row r="33" spans="1:11" s="4" customFormat="1" x14ac:dyDescent="0.2">
      <c r="A33" s="41"/>
      <c r="B33" s="2"/>
      <c r="C33" s="770"/>
      <c r="D33" s="407"/>
      <c r="E33" s="425"/>
      <c r="F33" s="425"/>
      <c r="G33" s="425"/>
      <c r="H33" s="405"/>
      <c r="I33" s="409"/>
      <c r="J33" s="410"/>
      <c r="K33" s="437"/>
    </row>
    <row r="34" spans="1:11" s="4" customFormat="1" ht="22.5" customHeight="1" x14ac:dyDescent="0.2">
      <c r="A34" s="41"/>
      <c r="B34" s="2"/>
      <c r="C34" s="770"/>
      <c r="D34" s="407"/>
      <c r="E34" s="425"/>
      <c r="F34" s="425"/>
      <c r="G34" s="425"/>
      <c r="H34" s="405"/>
      <c r="I34" s="409"/>
      <c r="J34" s="410"/>
      <c r="K34" s="437"/>
    </row>
    <row r="35" spans="1:11" s="4" customFormat="1" x14ac:dyDescent="0.2">
      <c r="A35" s="37"/>
      <c r="B35" s="36"/>
      <c r="C35" s="770"/>
      <c r="D35" s="407"/>
      <c r="E35" s="425"/>
      <c r="F35" s="425"/>
      <c r="G35" s="425"/>
      <c r="H35" s="405"/>
      <c r="I35" s="409"/>
      <c r="J35" s="410"/>
      <c r="K35" s="437"/>
    </row>
    <row r="36" spans="1:11" s="4" customFormat="1" ht="18.75" customHeight="1" x14ac:dyDescent="0.2">
      <c r="A36" s="37"/>
      <c r="B36" s="36"/>
      <c r="C36" s="770"/>
      <c r="D36" s="407"/>
      <c r="E36" s="425"/>
      <c r="F36" s="425"/>
      <c r="G36" s="425"/>
      <c r="H36" s="405"/>
      <c r="I36" s="409"/>
      <c r="J36" s="410"/>
      <c r="K36" s="437"/>
    </row>
    <row r="37" spans="1:11" s="4" customFormat="1" ht="21" customHeight="1" x14ac:dyDescent="0.2">
      <c r="A37" s="37"/>
      <c r="B37" s="36"/>
      <c r="C37" s="770"/>
      <c r="D37" s="407"/>
      <c r="E37" s="425"/>
      <c r="F37" s="425"/>
      <c r="G37" s="425"/>
      <c r="H37" s="405"/>
      <c r="I37" s="409"/>
      <c r="J37" s="410"/>
      <c r="K37" s="437"/>
    </row>
    <row r="38" spans="1:11" s="4" customFormat="1" x14ac:dyDescent="0.2">
      <c r="A38" s="37"/>
      <c r="B38" s="36"/>
      <c r="C38" s="770"/>
      <c r="D38" s="407"/>
      <c r="E38" s="425"/>
      <c r="F38" s="425"/>
      <c r="G38" s="425"/>
      <c r="H38" s="405"/>
      <c r="I38" s="409"/>
      <c r="J38" s="410"/>
      <c r="K38" s="437"/>
    </row>
    <row r="39" spans="1:11" s="4" customFormat="1" hidden="1" x14ac:dyDescent="0.2">
      <c r="A39" s="41"/>
      <c r="B39" s="2"/>
      <c r="C39" s="770"/>
      <c r="D39" s="407"/>
      <c r="E39" s="425"/>
      <c r="F39" s="425"/>
      <c r="G39" s="425"/>
      <c r="H39" s="405"/>
      <c r="I39" s="409"/>
      <c r="J39" s="410"/>
      <c r="K39" s="437"/>
    </row>
    <row r="40" spans="1:11" s="4" customFormat="1" hidden="1" x14ac:dyDescent="0.2">
      <c r="A40" s="41"/>
      <c r="B40" s="2"/>
      <c r="C40" s="770"/>
      <c r="D40" s="407"/>
      <c r="E40" s="425"/>
      <c r="F40" s="425"/>
      <c r="G40" s="425"/>
      <c r="H40" s="405"/>
      <c r="I40" s="409"/>
      <c r="J40" s="410"/>
      <c r="K40" s="437"/>
    </row>
    <row r="41" spans="1:11" s="4" customFormat="1" x14ac:dyDescent="0.2">
      <c r="A41" s="41"/>
      <c r="B41" s="2"/>
      <c r="C41" s="770"/>
      <c r="D41" s="407"/>
      <c r="E41" s="425"/>
      <c r="F41" s="425"/>
      <c r="G41" s="425"/>
      <c r="H41" s="405"/>
      <c r="I41" s="409"/>
      <c r="J41" s="410"/>
      <c r="K41" s="437"/>
    </row>
    <row r="42" spans="1:11" s="4" customFormat="1" x14ac:dyDescent="0.2">
      <c r="A42" s="41"/>
      <c r="B42" s="2"/>
      <c r="C42" s="770"/>
      <c r="D42" s="407"/>
      <c r="E42" s="425"/>
      <c r="F42" s="425"/>
      <c r="G42" s="425"/>
      <c r="H42" s="405"/>
      <c r="I42" s="409"/>
      <c r="J42" s="410"/>
      <c r="K42" s="437"/>
    </row>
    <row r="43" spans="1:11" s="4" customFormat="1" x14ac:dyDescent="0.2">
      <c r="A43" s="41"/>
      <c r="B43" s="2"/>
      <c r="C43" s="770"/>
      <c r="D43" s="407"/>
      <c r="E43" s="425"/>
      <c r="F43" s="425"/>
      <c r="G43" s="425"/>
      <c r="H43" s="405"/>
      <c r="I43" s="409"/>
      <c r="J43" s="410"/>
      <c r="K43" s="437"/>
    </row>
    <row r="44" spans="1:11" s="4" customFormat="1" x14ac:dyDescent="0.2">
      <c r="A44" s="41"/>
      <c r="B44" s="2"/>
      <c r="C44" s="770"/>
      <c r="D44" s="407"/>
      <c r="E44" s="425"/>
      <c r="F44" s="425"/>
      <c r="G44" s="425"/>
      <c r="H44" s="405"/>
      <c r="I44" s="409"/>
      <c r="J44" s="410"/>
      <c r="K44" s="437"/>
    </row>
    <row r="45" spans="1:11" s="4" customFormat="1" x14ac:dyDescent="0.2">
      <c r="A45" s="41"/>
      <c r="B45" s="2"/>
      <c r="C45" s="770"/>
      <c r="D45" s="407"/>
      <c r="E45" s="425"/>
      <c r="F45" s="425"/>
      <c r="G45" s="425"/>
      <c r="H45" s="405"/>
      <c r="I45" s="409"/>
      <c r="J45" s="410"/>
      <c r="K45" s="437"/>
    </row>
    <row r="46" spans="1:11" ht="9.75" customHeight="1" x14ac:dyDescent="0.2">
      <c r="A46" s="41"/>
      <c r="B46" s="2"/>
      <c r="C46" s="770"/>
      <c r="D46" s="459"/>
      <c r="E46" s="425"/>
      <c r="F46" s="425"/>
      <c r="G46" s="425"/>
      <c r="H46" s="405"/>
      <c r="I46" s="409"/>
      <c r="J46" s="410"/>
    </row>
    <row r="47" spans="1:11" s="8" customFormat="1" ht="15.75" thickBot="1" x14ac:dyDescent="0.3">
      <c r="A47" s="31"/>
      <c r="B47" s="32" t="s">
        <v>111</v>
      </c>
      <c r="C47" s="772"/>
      <c r="D47" s="445"/>
      <c r="E47" s="412"/>
      <c r="F47" s="412"/>
      <c r="G47" s="412"/>
      <c r="H47" s="411"/>
      <c r="I47" s="413"/>
      <c r="J47" s="413">
        <f>SUM(J9:J45)</f>
        <v>3367856.48</v>
      </c>
      <c r="K47" s="448"/>
    </row>
    <row r="48" spans="1:11" ht="15" thickTop="1" x14ac:dyDescent="0.2">
      <c r="A48" s="37"/>
      <c r="B48" s="36"/>
      <c r="C48" s="770"/>
      <c r="D48" s="407"/>
      <c r="E48" s="425"/>
      <c r="F48" s="425"/>
      <c r="G48" s="425"/>
      <c r="H48" s="405"/>
      <c r="I48" s="409"/>
      <c r="J48" s="410"/>
    </row>
    <row r="49" spans="1:10" x14ac:dyDescent="0.2">
      <c r="A49" s="28"/>
      <c r="B49" s="30" t="s">
        <v>152</v>
      </c>
      <c r="C49" s="770"/>
      <c r="D49" s="407"/>
      <c r="E49" s="425"/>
      <c r="F49" s="425"/>
      <c r="G49" s="425"/>
      <c r="H49" s="405"/>
      <c r="I49" s="409"/>
      <c r="J49" s="410"/>
    </row>
    <row r="50" spans="1:10" x14ac:dyDescent="0.2">
      <c r="A50" s="28"/>
      <c r="B50" s="30"/>
      <c r="C50" s="770"/>
      <c r="D50" s="407"/>
      <c r="E50" s="425"/>
      <c r="F50" s="425"/>
      <c r="G50" s="425"/>
      <c r="H50" s="405"/>
      <c r="I50" s="409"/>
      <c r="J50" s="410"/>
    </row>
    <row r="51" spans="1:10" ht="99.75" x14ac:dyDescent="0.2">
      <c r="A51" s="28"/>
      <c r="B51" s="2" t="s">
        <v>153</v>
      </c>
      <c r="C51" s="770"/>
      <c r="D51" s="407"/>
      <c r="E51" s="425"/>
      <c r="F51" s="425"/>
      <c r="G51" s="425"/>
      <c r="H51" s="405"/>
      <c r="I51" s="409"/>
      <c r="J51" s="410"/>
    </row>
    <row r="52" spans="1:10" x14ac:dyDescent="0.2">
      <c r="A52" s="28"/>
      <c r="B52" s="2"/>
      <c r="C52" s="770"/>
      <c r="D52" s="407"/>
      <c r="E52" s="425"/>
      <c r="F52" s="425"/>
      <c r="G52" s="425"/>
      <c r="H52" s="405"/>
      <c r="I52" s="409"/>
      <c r="J52" s="410"/>
    </row>
    <row r="53" spans="1:10" x14ac:dyDescent="0.2">
      <c r="A53" s="28" t="s">
        <v>77</v>
      </c>
      <c r="B53" s="2" t="s">
        <v>154</v>
      </c>
      <c r="C53" s="770"/>
      <c r="D53" s="407"/>
      <c r="E53" s="425"/>
      <c r="F53" s="425"/>
      <c r="G53" s="425"/>
      <c r="H53" s="405"/>
      <c r="I53" s="409"/>
      <c r="J53" s="410"/>
    </row>
    <row r="54" spans="1:10" x14ac:dyDescent="0.2">
      <c r="A54" s="28"/>
      <c r="B54" s="35"/>
      <c r="C54" s="770"/>
      <c r="D54" s="407"/>
      <c r="E54" s="425"/>
      <c r="F54" s="425"/>
      <c r="G54" s="425"/>
      <c r="H54" s="405"/>
      <c r="I54" s="409"/>
      <c r="J54" s="410"/>
    </row>
    <row r="55" spans="1:10" x14ac:dyDescent="0.2">
      <c r="A55" s="28" t="s">
        <v>78</v>
      </c>
      <c r="B55" s="2" t="s">
        <v>154</v>
      </c>
      <c r="C55" s="770"/>
      <c r="D55" s="407"/>
      <c r="E55" s="425"/>
      <c r="F55" s="425"/>
      <c r="G55" s="425"/>
      <c r="H55" s="405"/>
      <c r="I55" s="409"/>
      <c r="J55" s="410"/>
    </row>
    <row r="56" spans="1:10" x14ac:dyDescent="0.2">
      <c r="A56" s="28"/>
      <c r="B56" s="35"/>
      <c r="C56" s="770"/>
      <c r="D56" s="407"/>
      <c r="E56" s="425"/>
      <c r="F56" s="425"/>
      <c r="G56" s="425"/>
      <c r="H56" s="405"/>
      <c r="I56" s="409"/>
      <c r="J56" s="410"/>
    </row>
    <row r="57" spans="1:10" x14ac:dyDescent="0.2">
      <c r="A57" s="28" t="s">
        <v>79</v>
      </c>
      <c r="B57" s="2" t="s">
        <v>154</v>
      </c>
      <c r="C57" s="770"/>
      <c r="D57" s="407"/>
      <c r="E57" s="425"/>
      <c r="F57" s="425"/>
      <c r="G57" s="425"/>
      <c r="H57" s="405"/>
      <c r="I57" s="409"/>
      <c r="J57" s="410"/>
    </row>
    <row r="58" spans="1:10" x14ac:dyDescent="0.2">
      <c r="A58" s="28"/>
      <c r="B58" s="2"/>
      <c r="C58" s="770"/>
      <c r="D58" s="407"/>
      <c r="E58" s="425"/>
      <c r="F58" s="425"/>
      <c r="G58" s="425"/>
      <c r="H58" s="405"/>
      <c r="I58" s="409"/>
      <c r="J58" s="410"/>
    </row>
    <row r="59" spans="1:10" x14ac:dyDescent="0.2">
      <c r="A59" s="28" t="s">
        <v>80</v>
      </c>
      <c r="B59" s="2" t="s">
        <v>154</v>
      </c>
      <c r="C59" s="770"/>
      <c r="D59" s="407"/>
      <c r="E59" s="425"/>
      <c r="F59" s="425"/>
      <c r="G59" s="425"/>
      <c r="H59" s="405"/>
      <c r="I59" s="409"/>
      <c r="J59" s="410"/>
    </row>
    <row r="60" spans="1:10" x14ac:dyDescent="0.2">
      <c r="A60" s="28"/>
      <c r="B60" s="35"/>
      <c r="C60" s="770"/>
      <c r="D60" s="407"/>
      <c r="E60" s="425"/>
      <c r="F60" s="425"/>
      <c r="G60" s="425"/>
      <c r="H60" s="405"/>
      <c r="I60" s="409"/>
      <c r="J60" s="410"/>
    </row>
    <row r="61" spans="1:10" x14ac:dyDescent="0.2">
      <c r="A61" s="28" t="s">
        <v>81</v>
      </c>
      <c r="B61" s="2" t="s">
        <v>154</v>
      </c>
      <c r="C61" s="770"/>
      <c r="D61" s="407"/>
      <c r="E61" s="425"/>
      <c r="F61" s="425"/>
      <c r="G61" s="425"/>
      <c r="H61" s="405"/>
      <c r="I61" s="409"/>
      <c r="J61" s="410"/>
    </row>
    <row r="62" spans="1:10" x14ac:dyDescent="0.2">
      <c r="A62" s="28"/>
      <c r="B62" s="35"/>
      <c r="C62" s="770"/>
      <c r="D62" s="407"/>
      <c r="E62" s="425"/>
      <c r="F62" s="425"/>
      <c r="G62" s="425"/>
      <c r="H62" s="405"/>
      <c r="I62" s="409"/>
      <c r="J62" s="410"/>
    </row>
    <row r="63" spans="1:10" x14ac:dyDescent="0.2">
      <c r="A63" s="28" t="s">
        <v>92</v>
      </c>
      <c r="B63" s="2" t="s">
        <v>154</v>
      </c>
      <c r="C63" s="770"/>
      <c r="D63" s="407"/>
      <c r="E63" s="425"/>
      <c r="F63" s="425"/>
      <c r="G63" s="425"/>
      <c r="H63" s="405"/>
      <c r="I63" s="409"/>
      <c r="J63" s="410"/>
    </row>
    <row r="64" spans="1:10" x14ac:dyDescent="0.2">
      <c r="A64" s="28"/>
      <c r="B64" s="2"/>
      <c r="C64" s="770"/>
      <c r="D64" s="407"/>
      <c r="E64" s="425"/>
      <c r="F64" s="425"/>
      <c r="G64" s="425"/>
      <c r="H64" s="405"/>
      <c r="I64" s="409"/>
      <c r="J64" s="410"/>
    </row>
    <row r="65" spans="1:10" x14ac:dyDescent="0.2">
      <c r="A65" s="28" t="s">
        <v>94</v>
      </c>
      <c r="B65" s="2" t="s">
        <v>154</v>
      </c>
      <c r="C65" s="770"/>
      <c r="D65" s="407"/>
      <c r="E65" s="425"/>
      <c r="F65" s="425"/>
      <c r="G65" s="425"/>
      <c r="H65" s="405"/>
      <c r="I65" s="409"/>
      <c r="J65" s="410"/>
    </row>
    <row r="66" spans="1:10" x14ac:dyDescent="0.2">
      <c r="A66" s="28"/>
      <c r="B66" s="35"/>
      <c r="C66" s="770"/>
      <c r="D66" s="407"/>
      <c r="E66" s="425"/>
      <c r="F66" s="425"/>
      <c r="G66" s="425"/>
      <c r="H66" s="405"/>
      <c r="I66" s="409"/>
      <c r="J66" s="410"/>
    </row>
    <row r="67" spans="1:10" x14ac:dyDescent="0.2">
      <c r="A67" s="28" t="s">
        <v>96</v>
      </c>
      <c r="B67" s="2" t="s">
        <v>154</v>
      </c>
      <c r="C67" s="770"/>
      <c r="D67" s="407"/>
      <c r="E67" s="425"/>
      <c r="F67" s="425"/>
      <c r="G67" s="425"/>
      <c r="H67" s="405"/>
      <c r="I67" s="409"/>
      <c r="J67" s="410"/>
    </row>
    <row r="68" spans="1:10" x14ac:dyDescent="0.2">
      <c r="A68" s="28"/>
      <c r="B68" s="35"/>
      <c r="C68" s="770"/>
      <c r="D68" s="407"/>
      <c r="E68" s="425"/>
      <c r="F68" s="425"/>
      <c r="G68" s="425"/>
      <c r="H68" s="405"/>
      <c r="I68" s="409"/>
      <c r="J68" s="410"/>
    </row>
    <row r="69" spans="1:10" x14ac:dyDescent="0.2">
      <c r="A69" s="28" t="s">
        <v>99</v>
      </c>
      <c r="B69" s="2" t="s">
        <v>154</v>
      </c>
      <c r="C69" s="770"/>
      <c r="D69" s="407"/>
      <c r="E69" s="425"/>
      <c r="F69" s="425"/>
      <c r="G69" s="425"/>
      <c r="H69" s="405"/>
      <c r="I69" s="409"/>
      <c r="J69" s="410"/>
    </row>
    <row r="70" spans="1:10" x14ac:dyDescent="0.2">
      <c r="A70" s="28"/>
      <c r="B70" s="2"/>
      <c r="C70" s="770"/>
      <c r="D70" s="407"/>
      <c r="E70" s="425"/>
      <c r="F70" s="425"/>
      <c r="G70" s="425"/>
      <c r="H70" s="405"/>
      <c r="I70" s="409"/>
      <c r="J70" s="410"/>
    </row>
    <row r="71" spans="1:10" x14ac:dyDescent="0.2">
      <c r="A71" s="28" t="s">
        <v>101</v>
      </c>
      <c r="B71" s="2" t="s">
        <v>154</v>
      </c>
      <c r="C71" s="770"/>
      <c r="D71" s="407"/>
      <c r="E71" s="425"/>
      <c r="F71" s="425"/>
      <c r="G71" s="425"/>
      <c r="H71" s="405"/>
      <c r="I71" s="409"/>
      <c r="J71" s="410"/>
    </row>
    <row r="72" spans="1:10" x14ac:dyDescent="0.2">
      <c r="A72" s="28"/>
      <c r="B72" s="2"/>
      <c r="C72" s="770"/>
      <c r="D72" s="407"/>
      <c r="E72" s="425"/>
      <c r="F72" s="425"/>
      <c r="G72" s="425"/>
      <c r="H72" s="405"/>
      <c r="I72" s="409"/>
      <c r="J72" s="410"/>
    </row>
    <row r="73" spans="1:10" x14ac:dyDescent="0.2">
      <c r="A73" s="28" t="s">
        <v>103</v>
      </c>
      <c r="B73" s="2" t="s">
        <v>154</v>
      </c>
      <c r="C73" s="770"/>
      <c r="D73" s="407"/>
      <c r="E73" s="425"/>
      <c r="F73" s="425"/>
      <c r="G73" s="425"/>
      <c r="H73" s="405"/>
      <c r="I73" s="409"/>
      <c r="J73" s="410"/>
    </row>
    <row r="74" spans="1:10" x14ac:dyDescent="0.2">
      <c r="A74" s="28"/>
      <c r="B74" s="2"/>
      <c r="C74" s="770"/>
      <c r="D74" s="407"/>
      <c r="E74" s="425"/>
      <c r="F74" s="425"/>
      <c r="G74" s="425"/>
      <c r="H74" s="405"/>
      <c r="I74" s="409"/>
      <c r="J74" s="410"/>
    </row>
    <row r="75" spans="1:10" x14ac:dyDescent="0.2">
      <c r="A75" s="28"/>
      <c r="B75" s="2"/>
      <c r="C75" s="770"/>
      <c r="D75" s="407"/>
      <c r="E75" s="425"/>
      <c r="F75" s="425"/>
      <c r="G75" s="425"/>
      <c r="H75" s="405"/>
      <c r="I75" s="409"/>
      <c r="J75" s="410"/>
    </row>
    <row r="76" spans="1:10" x14ac:dyDescent="0.2">
      <c r="A76" s="28"/>
      <c r="B76" s="2"/>
      <c r="C76" s="770"/>
      <c r="D76" s="407"/>
      <c r="E76" s="425"/>
      <c r="F76" s="425"/>
      <c r="G76" s="425"/>
      <c r="H76" s="405"/>
      <c r="I76" s="409"/>
      <c r="J76" s="410"/>
    </row>
    <row r="77" spans="1:10" ht="6.75" customHeight="1" x14ac:dyDescent="0.2">
      <c r="A77" s="28"/>
      <c r="B77" s="2"/>
      <c r="C77" s="770"/>
      <c r="D77" s="407"/>
      <c r="E77" s="425"/>
      <c r="F77" s="425"/>
      <c r="G77" s="425"/>
      <c r="H77" s="405"/>
      <c r="I77" s="409"/>
      <c r="J77" s="410"/>
    </row>
    <row r="78" spans="1:10" ht="9.75" customHeight="1" x14ac:dyDescent="0.2">
      <c r="A78" s="28"/>
      <c r="B78" s="2"/>
      <c r="C78" s="770"/>
      <c r="D78" s="407"/>
      <c r="E78" s="425"/>
      <c r="F78" s="425"/>
      <c r="G78" s="425"/>
      <c r="H78" s="405"/>
      <c r="I78" s="409"/>
      <c r="J78" s="410"/>
    </row>
    <row r="79" spans="1:10" x14ac:dyDescent="0.2">
      <c r="A79" s="28"/>
      <c r="B79" s="2"/>
      <c r="C79" s="770"/>
      <c r="D79" s="407"/>
      <c r="E79" s="425"/>
      <c r="F79" s="425"/>
      <c r="G79" s="425"/>
      <c r="H79" s="405"/>
      <c r="I79" s="409"/>
      <c r="J79" s="410"/>
    </row>
    <row r="80" spans="1:10" x14ac:dyDescent="0.2">
      <c r="A80" s="37"/>
      <c r="B80" s="36"/>
      <c r="C80" s="770"/>
      <c r="D80" s="407"/>
      <c r="E80" s="425"/>
      <c r="F80" s="425"/>
      <c r="G80" s="425"/>
      <c r="H80" s="405"/>
      <c r="I80" s="409"/>
      <c r="J80" s="410"/>
    </row>
    <row r="81" spans="1:11" s="8" customFormat="1" ht="15.75" thickBot="1" x14ac:dyDescent="0.3">
      <c r="A81" s="31"/>
      <c r="B81" s="32" t="s">
        <v>111</v>
      </c>
      <c r="C81" s="772"/>
      <c r="D81" s="445"/>
      <c r="E81" s="412"/>
      <c r="F81" s="412"/>
      <c r="G81" s="412"/>
      <c r="H81" s="411"/>
      <c r="I81" s="413"/>
      <c r="J81" s="413">
        <f>SUM(J51:J80)</f>
        <v>0</v>
      </c>
      <c r="K81" s="448"/>
    </row>
    <row r="82" spans="1:11" ht="15" thickTop="1" x14ac:dyDescent="0.2">
      <c r="A82" s="37"/>
      <c r="B82" s="36"/>
      <c r="C82" s="770"/>
      <c r="D82" s="407"/>
      <c r="E82" s="425"/>
      <c r="F82" s="425"/>
      <c r="G82" s="425"/>
      <c r="H82" s="405"/>
      <c r="I82" s="409"/>
      <c r="J82" s="410"/>
    </row>
    <row r="83" spans="1:11" ht="15" x14ac:dyDescent="0.2">
      <c r="A83" s="28"/>
      <c r="B83" s="29" t="s">
        <v>155</v>
      </c>
      <c r="C83" s="770"/>
      <c r="D83" s="407"/>
      <c r="E83" s="425"/>
      <c r="F83" s="425"/>
      <c r="G83" s="425"/>
      <c r="H83" s="405"/>
      <c r="I83" s="409"/>
      <c r="J83" s="410"/>
    </row>
    <row r="84" spans="1:11" x14ac:dyDescent="0.2">
      <c r="A84" s="28"/>
      <c r="B84" s="2"/>
      <c r="C84" s="770"/>
      <c r="D84" s="407"/>
      <c r="E84" s="425"/>
      <c r="F84" s="425"/>
      <c r="G84" s="425"/>
      <c r="H84" s="405"/>
      <c r="I84" s="409"/>
      <c r="J84" s="410"/>
    </row>
    <row r="85" spans="1:11" x14ac:dyDescent="0.2">
      <c r="A85" s="28"/>
      <c r="B85" s="2" t="s">
        <v>3317</v>
      </c>
      <c r="C85" s="770"/>
      <c r="D85" s="407"/>
      <c r="E85" s="425"/>
      <c r="F85" s="425"/>
      <c r="G85" s="425"/>
      <c r="H85" s="405"/>
      <c r="I85" s="409"/>
      <c r="J85" s="410">
        <f>+J47</f>
        <v>3367856.48</v>
      </c>
    </row>
    <row r="86" spans="1:11" x14ac:dyDescent="0.2">
      <c r="A86" s="28"/>
      <c r="B86" s="2"/>
      <c r="C86" s="770"/>
      <c r="D86" s="407"/>
      <c r="E86" s="425"/>
      <c r="F86" s="425"/>
      <c r="G86" s="425"/>
      <c r="H86" s="405"/>
      <c r="I86" s="409"/>
      <c r="J86" s="410"/>
    </row>
    <row r="87" spans="1:11" x14ac:dyDescent="0.2">
      <c r="A87" s="28"/>
      <c r="B87" s="2" t="s">
        <v>3318</v>
      </c>
      <c r="C87" s="770"/>
      <c r="D87" s="407"/>
      <c r="E87" s="425"/>
      <c r="F87" s="425"/>
      <c r="G87" s="425"/>
      <c r="H87" s="405"/>
      <c r="I87" s="409"/>
      <c r="J87" s="410">
        <f>+J81</f>
        <v>0</v>
      </c>
    </row>
    <row r="88" spans="1:11" x14ac:dyDescent="0.2">
      <c r="A88" s="28"/>
      <c r="B88" s="2"/>
      <c r="C88" s="770"/>
      <c r="D88" s="407"/>
      <c r="E88" s="425"/>
      <c r="F88" s="425"/>
      <c r="G88" s="425"/>
      <c r="H88" s="405"/>
      <c r="I88" s="409"/>
      <c r="J88" s="410"/>
    </row>
    <row r="89" spans="1:11" x14ac:dyDescent="0.2">
      <c r="A89" s="28"/>
      <c r="B89" s="2"/>
      <c r="C89" s="770"/>
      <c r="D89" s="407"/>
      <c r="E89" s="425"/>
      <c r="F89" s="425"/>
      <c r="G89" s="425"/>
      <c r="H89" s="405"/>
      <c r="I89" s="409"/>
      <c r="J89" s="410"/>
    </row>
    <row r="90" spans="1:11" x14ac:dyDescent="0.2">
      <c r="A90" s="28"/>
      <c r="B90" s="2"/>
      <c r="C90" s="770"/>
      <c r="D90" s="407"/>
      <c r="E90" s="425"/>
      <c r="F90" s="425"/>
      <c r="G90" s="425"/>
      <c r="H90" s="405"/>
      <c r="I90" s="409"/>
      <c r="J90" s="410"/>
    </row>
    <row r="91" spans="1:11" x14ac:dyDescent="0.2">
      <c r="A91" s="28"/>
      <c r="B91" s="2"/>
      <c r="C91" s="770"/>
      <c r="D91" s="407"/>
      <c r="E91" s="425"/>
      <c r="F91" s="425"/>
      <c r="G91" s="425"/>
      <c r="H91" s="405"/>
      <c r="I91" s="409"/>
      <c r="J91" s="410"/>
    </row>
    <row r="92" spans="1:11" x14ac:dyDescent="0.2">
      <c r="A92" s="28"/>
      <c r="B92" s="2"/>
      <c r="C92" s="770"/>
      <c r="D92" s="407"/>
      <c r="E92" s="425"/>
      <c r="F92" s="425"/>
      <c r="G92" s="425"/>
      <c r="H92" s="405"/>
      <c r="I92" s="409"/>
      <c r="J92" s="410"/>
    </row>
    <row r="93" spans="1:11" x14ac:dyDescent="0.2">
      <c r="A93" s="28"/>
      <c r="B93" s="2"/>
      <c r="C93" s="770"/>
      <c r="D93" s="407"/>
      <c r="E93" s="425"/>
      <c r="F93" s="425"/>
      <c r="G93" s="425"/>
      <c r="H93" s="405"/>
      <c r="I93" s="409"/>
      <c r="J93" s="410"/>
    </row>
    <row r="94" spans="1:11" x14ac:dyDescent="0.2">
      <c r="A94" s="28"/>
      <c r="B94" s="2"/>
      <c r="C94" s="770"/>
      <c r="D94" s="407"/>
      <c r="E94" s="425"/>
      <c r="F94" s="425"/>
      <c r="G94" s="425"/>
      <c r="H94" s="405"/>
      <c r="I94" s="409"/>
      <c r="J94" s="410"/>
    </row>
    <row r="95" spans="1:11" x14ac:dyDescent="0.2">
      <c r="A95" s="28"/>
      <c r="B95" s="2"/>
      <c r="C95" s="770"/>
      <c r="D95" s="407"/>
      <c r="E95" s="425"/>
      <c r="F95" s="425"/>
      <c r="G95" s="425"/>
      <c r="H95" s="405"/>
      <c r="I95" s="409"/>
      <c r="J95" s="410"/>
    </row>
    <row r="96" spans="1:11" x14ac:dyDescent="0.2">
      <c r="A96" s="28"/>
      <c r="B96" s="2"/>
      <c r="C96" s="770"/>
      <c r="D96" s="407"/>
      <c r="E96" s="425"/>
      <c r="F96" s="425"/>
      <c r="G96" s="425"/>
      <c r="H96" s="405"/>
      <c r="I96" s="409"/>
      <c r="J96" s="410"/>
    </row>
    <row r="97" spans="1:10" x14ac:dyDescent="0.2">
      <c r="A97" s="28"/>
      <c r="B97" s="2"/>
      <c r="C97" s="770"/>
      <c r="D97" s="407"/>
      <c r="E97" s="425"/>
      <c r="F97" s="425"/>
      <c r="G97" s="425"/>
      <c r="H97" s="405"/>
      <c r="I97" s="409"/>
      <c r="J97" s="410"/>
    </row>
    <row r="98" spans="1:10" x14ac:dyDescent="0.2">
      <c r="A98" s="28"/>
      <c r="B98" s="2"/>
      <c r="C98" s="770"/>
      <c r="D98" s="407"/>
      <c r="E98" s="425"/>
      <c r="F98" s="425"/>
      <c r="G98" s="425"/>
      <c r="H98" s="405"/>
      <c r="I98" s="409"/>
      <c r="J98" s="410"/>
    </row>
    <row r="99" spans="1:10" x14ac:dyDescent="0.2">
      <c r="A99" s="28"/>
      <c r="B99" s="2"/>
      <c r="C99" s="770"/>
      <c r="D99" s="407"/>
      <c r="E99" s="425"/>
      <c r="F99" s="425"/>
      <c r="G99" s="425"/>
      <c r="H99" s="405"/>
      <c r="I99" s="409"/>
      <c r="J99" s="410"/>
    </row>
    <row r="100" spans="1:10" x14ac:dyDescent="0.2">
      <c r="A100" s="28"/>
      <c r="B100" s="2"/>
      <c r="C100" s="770"/>
      <c r="D100" s="407"/>
      <c r="E100" s="425"/>
      <c r="F100" s="425"/>
      <c r="G100" s="425"/>
      <c r="H100" s="405"/>
      <c r="I100" s="409"/>
      <c r="J100" s="410"/>
    </row>
    <row r="101" spans="1:10" x14ac:dyDescent="0.2">
      <c r="A101" s="28"/>
      <c r="B101" s="2"/>
      <c r="C101" s="770"/>
      <c r="D101" s="407"/>
      <c r="E101" s="425"/>
      <c r="F101" s="425"/>
      <c r="G101" s="425"/>
      <c r="H101" s="405"/>
      <c r="I101" s="409"/>
      <c r="J101" s="410"/>
    </row>
    <row r="102" spans="1:10" x14ac:dyDescent="0.2">
      <c r="A102" s="28"/>
      <c r="B102" s="2"/>
      <c r="C102" s="770"/>
      <c r="D102" s="407"/>
      <c r="E102" s="425"/>
      <c r="F102" s="425"/>
      <c r="G102" s="425"/>
      <c r="H102" s="405"/>
      <c r="I102" s="409"/>
      <c r="J102" s="410"/>
    </row>
    <row r="103" spans="1:10" x14ac:dyDescent="0.2">
      <c r="A103" s="28"/>
      <c r="B103" s="2"/>
      <c r="C103" s="770"/>
      <c r="D103" s="407"/>
      <c r="E103" s="425"/>
      <c r="F103" s="425"/>
      <c r="G103" s="425"/>
      <c r="H103" s="405"/>
      <c r="I103" s="409"/>
      <c r="J103" s="410"/>
    </row>
    <row r="104" spans="1:10" x14ac:dyDescent="0.2">
      <c r="A104" s="28"/>
      <c r="B104" s="2"/>
      <c r="C104" s="770"/>
      <c r="D104" s="407"/>
      <c r="E104" s="425"/>
      <c r="F104" s="425"/>
      <c r="G104" s="425"/>
      <c r="H104" s="405"/>
      <c r="I104" s="409"/>
      <c r="J104" s="410"/>
    </row>
    <row r="105" spans="1:10" x14ac:dyDescent="0.2">
      <c r="A105" s="28"/>
      <c r="B105" s="2"/>
      <c r="C105" s="770"/>
      <c r="D105" s="407"/>
      <c r="E105" s="425"/>
      <c r="F105" s="425"/>
      <c r="G105" s="425"/>
      <c r="H105" s="405"/>
      <c r="I105" s="409"/>
      <c r="J105" s="410"/>
    </row>
    <row r="106" spans="1:10" x14ac:dyDescent="0.2">
      <c r="A106" s="28"/>
      <c r="B106" s="2"/>
      <c r="C106" s="770"/>
      <c r="D106" s="407"/>
      <c r="E106" s="425"/>
      <c r="F106" s="425"/>
      <c r="G106" s="425"/>
      <c r="H106" s="405"/>
      <c r="I106" s="409"/>
      <c r="J106" s="410"/>
    </row>
    <row r="107" spans="1:10" x14ac:dyDescent="0.2">
      <c r="A107" s="37"/>
      <c r="B107" s="36"/>
      <c r="C107" s="770"/>
      <c r="D107" s="407"/>
      <c r="E107" s="425"/>
      <c r="F107" s="425"/>
      <c r="G107" s="425"/>
      <c r="H107" s="405"/>
      <c r="I107" s="409"/>
      <c r="J107" s="410"/>
    </row>
    <row r="108" spans="1:10" x14ac:dyDescent="0.2">
      <c r="A108" s="37"/>
      <c r="B108" s="36"/>
      <c r="C108" s="770"/>
      <c r="D108" s="407"/>
      <c r="E108" s="425"/>
      <c r="F108" s="425"/>
      <c r="G108" s="425"/>
      <c r="H108" s="405"/>
      <c r="I108" s="409"/>
      <c r="J108" s="410"/>
    </row>
    <row r="109" spans="1:10" x14ac:dyDescent="0.2">
      <c r="A109" s="37"/>
      <c r="B109" s="36"/>
      <c r="C109" s="770"/>
      <c r="D109" s="407"/>
      <c r="E109" s="425"/>
      <c r="F109" s="425"/>
      <c r="G109" s="425"/>
      <c r="H109" s="405"/>
      <c r="I109" s="409"/>
      <c r="J109" s="410"/>
    </row>
    <row r="110" spans="1:10" hidden="1" x14ac:dyDescent="0.2">
      <c r="A110" s="37"/>
      <c r="B110" s="36"/>
      <c r="C110" s="770"/>
      <c r="D110" s="407"/>
      <c r="E110" s="425"/>
      <c r="F110" s="425"/>
      <c r="G110" s="425"/>
      <c r="H110" s="405"/>
      <c r="I110" s="409"/>
      <c r="J110" s="410"/>
    </row>
    <row r="111" spans="1:10" hidden="1" x14ac:dyDescent="0.2">
      <c r="A111" s="37"/>
      <c r="B111" s="36"/>
      <c r="C111" s="770"/>
      <c r="D111" s="407"/>
      <c r="E111" s="425"/>
      <c r="F111" s="425"/>
      <c r="G111" s="425"/>
      <c r="H111" s="405"/>
      <c r="I111" s="409"/>
      <c r="J111" s="410"/>
    </row>
    <row r="112" spans="1:10" x14ac:dyDescent="0.2">
      <c r="A112" s="37"/>
      <c r="B112" s="36"/>
      <c r="C112" s="770"/>
      <c r="D112" s="407"/>
      <c r="E112" s="425"/>
      <c r="F112" s="425"/>
      <c r="G112" s="425"/>
      <c r="H112" s="405"/>
      <c r="I112" s="409"/>
      <c r="J112" s="410"/>
    </row>
    <row r="113" spans="1:11" x14ac:dyDescent="0.2">
      <c r="A113" s="37"/>
      <c r="B113" s="36"/>
      <c r="C113" s="770"/>
      <c r="D113" s="407"/>
      <c r="E113" s="425"/>
      <c r="F113" s="425"/>
      <c r="G113" s="425"/>
      <c r="H113" s="405"/>
      <c r="I113" s="409"/>
      <c r="J113" s="410"/>
    </row>
    <row r="114" spans="1:11" x14ac:dyDescent="0.2">
      <c r="A114" s="28"/>
      <c r="B114" s="30"/>
      <c r="C114" s="770"/>
      <c r="D114" s="407"/>
      <c r="E114" s="425"/>
      <c r="F114" s="425"/>
      <c r="G114" s="425"/>
      <c r="H114" s="405"/>
      <c r="I114" s="409"/>
      <c r="J114" s="410"/>
    </row>
    <row r="115" spans="1:11" x14ac:dyDescent="0.2">
      <c r="A115" s="28"/>
      <c r="B115" s="30"/>
      <c r="C115" s="770"/>
      <c r="D115" s="407"/>
      <c r="E115" s="425"/>
      <c r="F115" s="425"/>
      <c r="G115" s="425"/>
      <c r="H115" s="405"/>
      <c r="I115" s="409"/>
      <c r="J115" s="410"/>
    </row>
    <row r="116" spans="1:11" x14ac:dyDescent="0.2">
      <c r="A116" s="28"/>
      <c r="B116" s="30"/>
      <c r="C116" s="770"/>
      <c r="D116" s="407"/>
      <c r="E116" s="425"/>
      <c r="F116" s="425"/>
      <c r="G116" s="425"/>
      <c r="H116" s="405"/>
      <c r="I116" s="409"/>
      <c r="J116" s="410"/>
    </row>
    <row r="117" spans="1:11" x14ac:dyDescent="0.2">
      <c r="A117" s="28"/>
      <c r="B117" s="30"/>
      <c r="C117" s="770"/>
      <c r="D117" s="407"/>
      <c r="E117" s="425"/>
      <c r="F117" s="425"/>
      <c r="G117" s="425"/>
      <c r="H117" s="405"/>
      <c r="I117" s="409"/>
      <c r="J117" s="410"/>
    </row>
    <row r="118" spans="1:11" ht="27.75" customHeight="1" x14ac:dyDescent="0.2">
      <c r="A118" s="28"/>
      <c r="B118" s="30"/>
      <c r="C118" s="770"/>
      <c r="D118" s="407"/>
      <c r="E118" s="425"/>
      <c r="F118" s="425"/>
      <c r="G118" s="425"/>
      <c r="H118" s="405"/>
      <c r="I118" s="409"/>
      <c r="J118" s="410"/>
    </row>
    <row r="119" spans="1:11" s="8" customFormat="1" ht="30.75" thickBot="1" x14ac:dyDescent="0.3">
      <c r="A119" s="31"/>
      <c r="B119" s="32" t="str">
        <f>A3&amp;" 
TOTAL CARRIED TO SUMMARY (US$)"</f>
        <v>DIVISION 31 - EARTHWORK 
TOTAL CARRIED TO SUMMARY (US$)</v>
      </c>
      <c r="C119" s="772"/>
      <c r="D119" s="445"/>
      <c r="E119" s="412"/>
      <c r="F119" s="412"/>
      <c r="G119" s="412"/>
      <c r="H119" s="411"/>
      <c r="I119" s="413"/>
      <c r="J119" s="413">
        <f>SUM(J84:J118)</f>
        <v>3367856.48</v>
      </c>
      <c r="K119" s="448"/>
    </row>
    <row r="120" spans="1:11" ht="15" thickTop="1" x14ac:dyDescent="0.2"/>
  </sheetData>
  <autoFilter ref="A8:J81" xr:uid="{B3E91E80-3316-4D39-B359-29B35EDCDD54}"/>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4"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05DC8-FB3B-426B-9D15-91434562EE83}">
  <sheetPr codeName="Sheet21">
    <pageSetUpPr fitToPage="1"/>
  </sheetPr>
  <dimension ref="A1:K444"/>
  <sheetViews>
    <sheetView showGridLines="0" view="pageBreakPreview" zoomScale="80" zoomScaleSheetLayoutView="80" workbookViewId="0">
      <pane ySplit="8" topLeftCell="A426" activePane="bottomLeft" state="frozen"/>
      <selection activeCell="K14" sqref="K14"/>
      <selection pane="bottomLeft" activeCell="K14" sqref="K14"/>
    </sheetView>
  </sheetViews>
  <sheetFormatPr defaultColWidth="9.33203125" defaultRowHeight="14.25" x14ac:dyDescent="0.2"/>
  <cols>
    <col min="1" max="1" width="9" style="15" customWidth="1"/>
    <col min="2" max="2" width="65.83203125" style="3" customWidth="1"/>
    <col min="3" max="3" width="14.5" style="775" bestFit="1" customWidth="1"/>
    <col min="4" max="4" width="7.83203125" style="449" customWidth="1"/>
    <col min="5" max="5" width="18.33203125" style="426" bestFit="1" customWidth="1"/>
    <col min="6" max="8" width="15.83203125" style="426" customWidth="1"/>
    <col min="9" max="9" width="18.83203125" style="426" customWidth="1"/>
    <col min="10" max="10" width="20.83203125" style="426" customWidth="1"/>
    <col min="11" max="11" width="0" style="436" hidden="1" customWidth="1"/>
    <col min="12" max="16384" width="9.33203125" style="5"/>
  </cols>
  <sheetData>
    <row r="1" spans="1:11" ht="15" x14ac:dyDescent="0.2">
      <c r="A1" s="922" t="str">
        <f>Cover!A15&amp;" - "&amp;Cover!A17</f>
        <v>BILL NO 3 - MAIN TERMINAL BUILDING</v>
      </c>
      <c r="B1" s="922"/>
      <c r="C1" s="922"/>
      <c r="D1" s="922"/>
      <c r="E1" s="922"/>
      <c r="F1" s="922"/>
      <c r="G1" s="922"/>
      <c r="H1" s="922"/>
      <c r="I1" s="922"/>
      <c r="J1" s="922"/>
      <c r="K1" s="437"/>
    </row>
    <row r="2" spans="1:11" ht="10.15" customHeight="1" x14ac:dyDescent="0.2">
      <c r="A2" s="922"/>
      <c r="B2" s="922"/>
      <c r="C2" s="922"/>
      <c r="D2" s="922"/>
      <c r="E2" s="922"/>
      <c r="F2" s="922"/>
      <c r="G2" s="922"/>
      <c r="H2" s="922"/>
      <c r="I2" s="922"/>
      <c r="J2" s="922"/>
    </row>
    <row r="3" spans="1:11" ht="15" x14ac:dyDescent="0.2">
      <c r="A3" s="922" t="s">
        <v>3319</v>
      </c>
      <c r="B3" s="922"/>
      <c r="C3" s="922"/>
      <c r="D3" s="922"/>
      <c r="E3" s="922"/>
      <c r="F3" s="922"/>
      <c r="G3" s="922"/>
      <c r="H3" s="922"/>
      <c r="I3" s="922"/>
      <c r="J3" s="922"/>
    </row>
    <row r="4" spans="1:11" ht="10.15" customHeight="1" thickBot="1" x14ac:dyDescent="0.25">
      <c r="A4" s="24"/>
      <c r="B4" s="25"/>
      <c r="C4" s="767"/>
      <c r="D4" s="450"/>
      <c r="E4" s="392"/>
      <c r="F4" s="392"/>
      <c r="G4" s="392"/>
      <c r="H4" s="392"/>
      <c r="I4" s="392"/>
      <c r="J4" s="392"/>
    </row>
    <row r="5" spans="1:11" s="10" customFormat="1" ht="16.5" thickTop="1" thickBot="1" x14ac:dyDescent="0.25">
      <c r="A5" s="923" t="s">
        <v>65</v>
      </c>
      <c r="B5" s="925" t="s">
        <v>66</v>
      </c>
      <c r="C5" s="927" t="s">
        <v>67</v>
      </c>
      <c r="D5" s="928" t="s">
        <v>68</v>
      </c>
      <c r="E5" s="930" t="s">
        <v>69</v>
      </c>
      <c r="F5" s="930"/>
      <c r="G5" s="930"/>
      <c r="H5" s="930"/>
      <c r="I5" s="930"/>
      <c r="J5" s="428" t="s">
        <v>70</v>
      </c>
      <c r="K5" s="438"/>
    </row>
    <row r="6" spans="1:11" s="10" customFormat="1" ht="31.5" thickTop="1" thickBot="1" x14ac:dyDescent="0.25">
      <c r="A6" s="923"/>
      <c r="B6" s="925"/>
      <c r="C6" s="927"/>
      <c r="D6" s="928"/>
      <c r="E6" s="394" t="s">
        <v>71</v>
      </c>
      <c r="F6" s="395" t="s">
        <v>72</v>
      </c>
      <c r="G6" s="395" t="s">
        <v>73</v>
      </c>
      <c r="H6" s="395" t="s">
        <v>74</v>
      </c>
      <c r="I6" s="396" t="s">
        <v>75</v>
      </c>
      <c r="J6" s="397" t="s">
        <v>76</v>
      </c>
      <c r="K6" s="438"/>
    </row>
    <row r="7" spans="1:11" s="9" customFormat="1" ht="15.75" thickTop="1" thickBot="1" x14ac:dyDescent="0.25">
      <c r="A7" s="924"/>
      <c r="B7" s="926"/>
      <c r="C7" s="768" t="s">
        <v>77</v>
      </c>
      <c r="D7" s="929"/>
      <c r="E7" s="398" t="s">
        <v>78</v>
      </c>
      <c r="F7" s="398" t="s">
        <v>79</v>
      </c>
      <c r="G7" s="398" t="s">
        <v>80</v>
      </c>
      <c r="H7" s="399" t="s">
        <v>81</v>
      </c>
      <c r="I7" s="400" t="s">
        <v>82</v>
      </c>
      <c r="J7" s="400" t="s">
        <v>83</v>
      </c>
      <c r="K7" s="441"/>
    </row>
    <row r="8" spans="1:11" s="4" customFormat="1" ht="15" thickTop="1" x14ac:dyDescent="0.2">
      <c r="A8" s="41"/>
      <c r="B8" s="30"/>
      <c r="C8" s="770"/>
      <c r="D8" s="407"/>
      <c r="E8" s="425"/>
      <c r="F8" s="425"/>
      <c r="G8" s="425"/>
      <c r="H8" s="405"/>
      <c r="I8" s="409"/>
      <c r="J8" s="410"/>
      <c r="K8" s="437"/>
    </row>
    <row r="9" spans="1:11" s="4" customFormat="1" ht="15" x14ac:dyDescent="0.2">
      <c r="A9" s="28"/>
      <c r="B9" s="86" t="s">
        <v>3320</v>
      </c>
      <c r="C9" s="770"/>
      <c r="D9" s="407"/>
      <c r="E9" s="425"/>
      <c r="F9" s="425"/>
      <c r="G9" s="425"/>
      <c r="H9" s="405"/>
      <c r="I9" s="409"/>
      <c r="J9" s="410"/>
      <c r="K9" s="437"/>
    </row>
    <row r="10" spans="1:11" s="4" customFormat="1" x14ac:dyDescent="0.2">
      <c r="A10" s="28"/>
      <c r="B10" s="30"/>
      <c r="C10" s="770"/>
      <c r="D10" s="407"/>
      <c r="E10" s="425"/>
      <c r="F10" s="425"/>
      <c r="G10" s="425"/>
      <c r="H10" s="405"/>
      <c r="I10" s="409"/>
      <c r="J10" s="410"/>
      <c r="K10" s="437"/>
    </row>
    <row r="11" spans="1:11" s="4" customFormat="1" ht="44.25" customHeight="1" x14ac:dyDescent="0.2">
      <c r="A11" s="28"/>
      <c r="B11" s="30" t="s">
        <v>3976</v>
      </c>
      <c r="C11" s="770"/>
      <c r="D11" s="407"/>
      <c r="E11" s="425"/>
      <c r="F11" s="425"/>
      <c r="G11" s="425"/>
      <c r="H11" s="405"/>
      <c r="I11" s="409"/>
      <c r="J11" s="410"/>
      <c r="K11" s="437"/>
    </row>
    <row r="12" spans="1:11" s="4" customFormat="1" x14ac:dyDescent="0.2">
      <c r="A12" s="28"/>
      <c r="B12" s="30"/>
      <c r="C12" s="770"/>
      <c r="D12" s="407"/>
      <c r="E12" s="425"/>
      <c r="F12" s="425"/>
      <c r="G12" s="425"/>
      <c r="H12" s="405"/>
      <c r="I12" s="409"/>
      <c r="J12" s="410"/>
      <c r="K12" s="437"/>
    </row>
    <row r="13" spans="1:11" s="4" customFormat="1" x14ac:dyDescent="0.2">
      <c r="A13" s="28" t="s">
        <v>77</v>
      </c>
      <c r="B13" s="2" t="s">
        <v>3321</v>
      </c>
      <c r="C13" s="770">
        <v>1241</v>
      </c>
      <c r="D13" s="407" t="s">
        <v>87</v>
      </c>
      <c r="E13" s="545">
        <v>41.31</v>
      </c>
      <c r="F13" s="545">
        <v>9.07</v>
      </c>
      <c r="G13" s="545">
        <v>9.93</v>
      </c>
      <c r="H13" s="545">
        <v>0</v>
      </c>
      <c r="I13" s="546">
        <f>E13+F13+G13+H13</f>
        <v>60.31</v>
      </c>
      <c r="J13" s="547">
        <f>I13*C13</f>
        <v>74844.710000000006</v>
      </c>
      <c r="K13" s="437"/>
    </row>
    <row r="14" spans="1:11" s="4" customFormat="1" x14ac:dyDescent="0.2">
      <c r="A14" s="28"/>
      <c r="B14" s="2"/>
      <c r="C14" s="775"/>
      <c r="D14" s="407"/>
      <c r="E14" s="425"/>
      <c r="F14" s="425"/>
      <c r="G14" s="425"/>
      <c r="H14" s="405"/>
      <c r="I14" s="409"/>
      <c r="J14" s="410"/>
      <c r="K14" s="437"/>
    </row>
    <row r="15" spans="1:11" s="4" customFormat="1" x14ac:dyDescent="0.2">
      <c r="A15" s="28" t="s">
        <v>78</v>
      </c>
      <c r="B15" s="2" t="s">
        <v>3322</v>
      </c>
      <c r="C15" s="770">
        <v>624</v>
      </c>
      <c r="D15" s="407" t="s">
        <v>87</v>
      </c>
      <c r="E15" s="545">
        <v>41.31</v>
      </c>
      <c r="F15" s="545">
        <v>9.07</v>
      </c>
      <c r="G15" s="545">
        <v>9.93</v>
      </c>
      <c r="H15" s="545">
        <v>0</v>
      </c>
      <c r="I15" s="546">
        <f>E15+F15+G15+H15</f>
        <v>60.31</v>
      </c>
      <c r="J15" s="547">
        <f>I15*C15</f>
        <v>37633.440000000002</v>
      </c>
      <c r="K15" s="437"/>
    </row>
    <row r="16" spans="1:11" s="4" customFormat="1" x14ac:dyDescent="0.2">
      <c r="A16" s="28"/>
      <c r="B16" s="30"/>
      <c r="C16" s="770"/>
      <c r="D16" s="407"/>
      <c r="E16" s="425"/>
      <c r="F16" s="425"/>
      <c r="G16" s="425"/>
      <c r="H16" s="405"/>
      <c r="I16" s="409"/>
      <c r="J16" s="410"/>
      <c r="K16" s="437"/>
    </row>
    <row r="17" spans="1:11" s="4" customFormat="1" x14ac:dyDescent="0.2">
      <c r="A17" s="28"/>
      <c r="B17" s="318" t="s">
        <v>3323</v>
      </c>
      <c r="C17" s="770"/>
      <c r="D17" s="407"/>
      <c r="E17" s="425"/>
      <c r="F17" s="425"/>
      <c r="G17" s="425"/>
      <c r="H17" s="405"/>
      <c r="I17" s="409"/>
      <c r="J17" s="410"/>
      <c r="K17" s="437"/>
    </row>
    <row r="18" spans="1:11" s="4" customFormat="1" x14ac:dyDescent="0.2">
      <c r="A18" s="28"/>
      <c r="B18" s="30"/>
      <c r="C18" s="770"/>
      <c r="D18" s="407"/>
      <c r="E18" s="425"/>
      <c r="F18" s="425"/>
      <c r="G18" s="425"/>
      <c r="H18" s="405"/>
      <c r="I18" s="409"/>
      <c r="J18" s="410"/>
      <c r="K18" s="437"/>
    </row>
    <row r="19" spans="1:11" s="4" customFormat="1" ht="42.75" x14ac:dyDescent="0.2">
      <c r="A19" s="28" t="s">
        <v>79</v>
      </c>
      <c r="B19" s="2" t="s">
        <v>3975</v>
      </c>
      <c r="C19" s="770">
        <v>12365</v>
      </c>
      <c r="D19" s="407" t="s">
        <v>87</v>
      </c>
      <c r="E19" s="545">
        <v>0</v>
      </c>
      <c r="F19" s="545">
        <v>0</v>
      </c>
      <c r="G19" s="545">
        <v>0</v>
      </c>
      <c r="H19" s="545">
        <v>16.78</v>
      </c>
      <c r="I19" s="546">
        <f>E19+F19+G19+H19</f>
        <v>16.78</v>
      </c>
      <c r="J19" s="547">
        <f>I19*C19</f>
        <v>207484.7</v>
      </c>
      <c r="K19" s="437"/>
    </row>
    <row r="20" spans="1:11" s="4" customFormat="1" x14ac:dyDescent="0.2">
      <c r="A20" s="28"/>
      <c r="B20" s="30"/>
      <c r="C20" s="770"/>
      <c r="D20" s="407"/>
      <c r="E20" s="425"/>
      <c r="F20" s="425"/>
      <c r="G20" s="425"/>
      <c r="H20" s="405"/>
      <c r="I20" s="409"/>
      <c r="J20" s="410"/>
      <c r="K20" s="437"/>
    </row>
    <row r="21" spans="1:11" s="4" customFormat="1" x14ac:dyDescent="0.2">
      <c r="A21" s="28"/>
      <c r="B21" s="318" t="s">
        <v>3324</v>
      </c>
      <c r="C21" s="770"/>
      <c r="D21" s="407"/>
      <c r="E21" s="425"/>
      <c r="F21" s="425"/>
      <c r="G21" s="425"/>
      <c r="H21" s="405"/>
      <c r="I21" s="409"/>
      <c r="J21" s="410"/>
      <c r="K21" s="437"/>
    </row>
    <row r="22" spans="1:11" s="4" customFormat="1" x14ac:dyDescent="0.2">
      <c r="A22" s="28"/>
      <c r="B22" s="30"/>
      <c r="C22" s="770"/>
      <c r="D22" s="407"/>
      <c r="E22" s="425"/>
      <c r="F22" s="425"/>
      <c r="G22" s="425"/>
      <c r="H22" s="405"/>
      <c r="I22" s="409"/>
      <c r="J22" s="410"/>
      <c r="K22" s="437"/>
    </row>
    <row r="23" spans="1:11" s="4" customFormat="1" ht="42.75" x14ac:dyDescent="0.2">
      <c r="A23" s="28" t="s">
        <v>80</v>
      </c>
      <c r="B23" s="2" t="s">
        <v>3974</v>
      </c>
      <c r="C23" s="770">
        <v>811</v>
      </c>
      <c r="D23" s="407" t="s">
        <v>87</v>
      </c>
      <c r="E23" s="545">
        <v>0</v>
      </c>
      <c r="F23" s="545">
        <v>0</v>
      </c>
      <c r="G23" s="545">
        <v>0</v>
      </c>
      <c r="H23" s="545">
        <v>288.22000000000003</v>
      </c>
      <c r="I23" s="546">
        <f>E23+F23+G23+H23</f>
        <v>288.22000000000003</v>
      </c>
      <c r="J23" s="547">
        <f>I23*C23</f>
        <v>233746.42</v>
      </c>
      <c r="K23" s="437"/>
    </row>
    <row r="24" spans="1:11" s="4" customFormat="1" x14ac:dyDescent="0.2">
      <c r="A24" s="28"/>
      <c r="B24" s="30"/>
      <c r="C24" s="770"/>
      <c r="D24" s="407"/>
      <c r="E24" s="425"/>
      <c r="F24" s="425"/>
      <c r="G24" s="425"/>
      <c r="H24" s="405"/>
      <c r="I24" s="409"/>
      <c r="J24" s="410"/>
      <c r="K24" s="437"/>
    </row>
    <row r="25" spans="1:11" s="4" customFormat="1" ht="28.5" x14ac:dyDescent="0.2">
      <c r="A25" s="28" t="s">
        <v>81</v>
      </c>
      <c r="B25" s="2" t="s">
        <v>3973</v>
      </c>
      <c r="C25" s="770">
        <v>7089</v>
      </c>
      <c r="D25" s="407" t="s">
        <v>87</v>
      </c>
      <c r="E25" s="545">
        <v>0</v>
      </c>
      <c r="F25" s="545">
        <v>0</v>
      </c>
      <c r="G25" s="545">
        <v>0</v>
      </c>
      <c r="H25" s="545">
        <v>173.3</v>
      </c>
      <c r="I25" s="546">
        <f>E25+F25+G25+H25</f>
        <v>173.3</v>
      </c>
      <c r="J25" s="547">
        <f>I25*C25</f>
        <v>1228523.7</v>
      </c>
      <c r="K25" s="437"/>
    </row>
    <row r="26" spans="1:11" s="4" customFormat="1" x14ac:dyDescent="0.2">
      <c r="A26" s="28"/>
      <c r="B26" s="30"/>
      <c r="C26" s="770"/>
      <c r="D26" s="407"/>
      <c r="E26" s="425"/>
      <c r="F26" s="425"/>
      <c r="G26" s="425"/>
      <c r="H26" s="405"/>
      <c r="I26" s="409"/>
      <c r="J26" s="410"/>
      <c r="K26" s="437"/>
    </row>
    <row r="27" spans="1:11" s="4" customFormat="1" x14ac:dyDescent="0.2">
      <c r="A27" s="28"/>
      <c r="B27" s="30"/>
      <c r="C27" s="770"/>
      <c r="D27" s="407"/>
      <c r="E27" s="425"/>
      <c r="F27" s="425"/>
      <c r="G27" s="425"/>
      <c r="H27" s="405"/>
      <c r="I27" s="409"/>
      <c r="J27" s="410"/>
      <c r="K27" s="437"/>
    </row>
    <row r="28" spans="1:11" s="4" customFormat="1" x14ac:dyDescent="0.2">
      <c r="A28" s="28"/>
      <c r="B28" s="30"/>
      <c r="C28" s="770"/>
      <c r="D28" s="407"/>
      <c r="E28" s="425"/>
      <c r="F28" s="425"/>
      <c r="G28" s="425"/>
      <c r="H28" s="405"/>
      <c r="I28" s="409"/>
      <c r="J28" s="410"/>
      <c r="K28" s="437"/>
    </row>
    <row r="29" spans="1:11" s="4" customFormat="1" ht="18.75" customHeight="1" x14ac:dyDescent="0.2">
      <c r="A29" s="28"/>
      <c r="B29" s="30"/>
      <c r="C29" s="770"/>
      <c r="D29" s="407"/>
      <c r="E29" s="425"/>
      <c r="F29" s="425"/>
      <c r="G29" s="425"/>
      <c r="H29" s="405"/>
      <c r="I29" s="409"/>
      <c r="J29" s="410"/>
      <c r="K29" s="437"/>
    </row>
    <row r="30" spans="1:11" s="4" customFormat="1" x14ac:dyDescent="0.2">
      <c r="A30" s="28"/>
      <c r="B30" s="30"/>
      <c r="C30" s="770"/>
      <c r="D30" s="407"/>
      <c r="E30" s="425"/>
      <c r="F30" s="425"/>
      <c r="G30" s="425"/>
      <c r="H30" s="405"/>
      <c r="I30" s="409"/>
      <c r="J30" s="410"/>
      <c r="K30" s="437"/>
    </row>
    <row r="31" spans="1:11" s="4" customFormat="1" x14ac:dyDescent="0.2">
      <c r="A31" s="28"/>
      <c r="B31" s="30"/>
      <c r="C31" s="770"/>
      <c r="D31" s="407"/>
      <c r="E31" s="425"/>
      <c r="F31" s="425"/>
      <c r="G31" s="425"/>
      <c r="H31" s="405"/>
      <c r="I31" s="409"/>
      <c r="J31" s="410"/>
      <c r="K31" s="437"/>
    </row>
    <row r="32" spans="1:11" s="4" customFormat="1" hidden="1" x14ac:dyDescent="0.2">
      <c r="A32" s="28"/>
      <c r="B32" s="30"/>
      <c r="C32" s="770"/>
      <c r="D32" s="407"/>
      <c r="E32" s="425"/>
      <c r="F32" s="425"/>
      <c r="G32" s="425"/>
      <c r="H32" s="405"/>
      <c r="I32" s="409"/>
      <c r="J32" s="410"/>
      <c r="K32" s="437"/>
    </row>
    <row r="33" spans="1:11" s="4" customFormat="1" x14ac:dyDescent="0.2">
      <c r="A33" s="28"/>
      <c r="B33" s="30"/>
      <c r="C33" s="770"/>
      <c r="D33" s="407"/>
      <c r="E33" s="425"/>
      <c r="F33" s="425"/>
      <c r="G33" s="425"/>
      <c r="H33" s="405"/>
      <c r="I33" s="409"/>
      <c r="J33" s="410"/>
      <c r="K33" s="437"/>
    </row>
    <row r="34" spans="1:11" s="4" customFormat="1" ht="17.25" customHeight="1" x14ac:dyDescent="0.2">
      <c r="A34" s="28"/>
      <c r="B34" s="30"/>
      <c r="C34" s="770"/>
      <c r="D34" s="407"/>
      <c r="E34" s="425"/>
      <c r="F34" s="425"/>
      <c r="G34" s="425"/>
      <c r="H34" s="405"/>
      <c r="I34" s="409"/>
      <c r="J34" s="410"/>
      <c r="K34" s="437"/>
    </row>
    <row r="35" spans="1:11" s="4" customFormat="1" ht="18.75" customHeight="1" x14ac:dyDescent="0.2">
      <c r="A35" s="28"/>
      <c r="B35" s="30"/>
      <c r="C35" s="770"/>
      <c r="D35" s="407"/>
      <c r="E35" s="425"/>
      <c r="F35" s="425"/>
      <c r="G35" s="425"/>
      <c r="H35" s="405"/>
      <c r="I35" s="409"/>
      <c r="J35" s="410"/>
      <c r="K35" s="437"/>
    </row>
    <row r="36" spans="1:11" s="4" customFormat="1" x14ac:dyDescent="0.2">
      <c r="A36" s="28"/>
      <c r="B36" s="30"/>
      <c r="C36" s="770"/>
      <c r="D36" s="407"/>
      <c r="E36" s="425"/>
      <c r="F36" s="425"/>
      <c r="G36" s="425"/>
      <c r="H36" s="405"/>
      <c r="I36" s="409"/>
      <c r="J36" s="410"/>
      <c r="K36" s="437"/>
    </row>
    <row r="37" spans="1:11" s="4" customFormat="1" x14ac:dyDescent="0.2">
      <c r="A37" s="28"/>
      <c r="B37" s="30"/>
      <c r="C37" s="770"/>
      <c r="D37" s="407"/>
      <c r="E37" s="425"/>
      <c r="F37" s="425"/>
      <c r="G37" s="425"/>
      <c r="H37" s="405"/>
      <c r="I37" s="409"/>
      <c r="J37" s="410"/>
      <c r="K37" s="437"/>
    </row>
    <row r="38" spans="1:11" s="4" customFormat="1" x14ac:dyDescent="0.2">
      <c r="A38" s="28"/>
      <c r="B38" s="30"/>
      <c r="C38" s="770"/>
      <c r="D38" s="407"/>
      <c r="E38" s="425"/>
      <c r="F38" s="425"/>
      <c r="G38" s="425"/>
      <c r="H38" s="405"/>
      <c r="I38" s="409"/>
      <c r="J38" s="410"/>
      <c r="K38" s="437"/>
    </row>
    <row r="39" spans="1:11" s="8" customFormat="1" ht="15.75" thickBot="1" x14ac:dyDescent="0.3">
      <c r="A39" s="31"/>
      <c r="B39" s="32" t="s">
        <v>111</v>
      </c>
      <c r="C39" s="772"/>
      <c r="D39" s="445"/>
      <c r="E39" s="412"/>
      <c r="F39" s="412"/>
      <c r="G39" s="412"/>
      <c r="H39" s="411"/>
      <c r="I39" s="413"/>
      <c r="J39" s="413">
        <f>SUM(J11:J38)</f>
        <v>1782232.97</v>
      </c>
      <c r="K39" s="448">
        <v>1</v>
      </c>
    </row>
    <row r="40" spans="1:11" s="4" customFormat="1" ht="15" thickTop="1" x14ac:dyDescent="0.2">
      <c r="A40" s="28"/>
      <c r="B40" s="30"/>
      <c r="C40" s="770"/>
      <c r="D40" s="407"/>
      <c r="E40" s="425"/>
      <c r="F40" s="425"/>
      <c r="G40" s="425"/>
      <c r="H40" s="405"/>
      <c r="I40" s="409"/>
      <c r="J40" s="410"/>
      <c r="K40" s="437"/>
    </row>
    <row r="41" spans="1:11" s="4" customFormat="1" ht="30" x14ac:dyDescent="0.2">
      <c r="A41" s="28"/>
      <c r="B41" s="86" t="s">
        <v>3325</v>
      </c>
      <c r="C41" s="770"/>
      <c r="D41" s="407"/>
      <c r="E41" s="425"/>
      <c r="F41" s="425"/>
      <c r="G41" s="425"/>
      <c r="H41" s="405"/>
      <c r="I41" s="409"/>
      <c r="J41" s="410"/>
      <c r="K41" s="437"/>
    </row>
    <row r="42" spans="1:11" s="4" customFormat="1" ht="15" x14ac:dyDescent="0.2">
      <c r="A42" s="28"/>
      <c r="B42" s="86"/>
      <c r="C42" s="770"/>
      <c r="D42" s="407"/>
      <c r="E42" s="425"/>
      <c r="F42" s="425"/>
      <c r="G42" s="425"/>
      <c r="H42" s="405"/>
      <c r="I42" s="409"/>
      <c r="J42" s="410"/>
      <c r="K42" s="437"/>
    </row>
    <row r="43" spans="1:11" s="14" customFormat="1" ht="57" x14ac:dyDescent="0.2">
      <c r="A43" s="28" t="s">
        <v>77</v>
      </c>
      <c r="B43" s="2" t="s">
        <v>3941</v>
      </c>
      <c r="C43" s="770">
        <v>422</v>
      </c>
      <c r="D43" s="407" t="s">
        <v>87</v>
      </c>
      <c r="E43" s="545">
        <v>0</v>
      </c>
      <c r="F43" s="545">
        <v>0</v>
      </c>
      <c r="G43" s="545">
        <v>0</v>
      </c>
      <c r="H43" s="545">
        <v>117.13</v>
      </c>
      <c r="I43" s="546">
        <f>E43+F43+G43+H43</f>
        <v>117.13</v>
      </c>
      <c r="J43" s="547">
        <f>I43*C43</f>
        <v>49428.86</v>
      </c>
      <c r="K43" s="437"/>
    </row>
    <row r="44" spans="1:11" s="4" customFormat="1" x14ac:dyDescent="0.2">
      <c r="A44" s="28"/>
      <c r="B44" s="87"/>
      <c r="C44" s="770"/>
      <c r="D44" s="407"/>
      <c r="E44" s="425"/>
      <c r="F44" s="425"/>
      <c r="G44" s="425"/>
      <c r="H44" s="405"/>
      <c r="I44" s="409"/>
      <c r="J44" s="410"/>
      <c r="K44" s="437"/>
    </row>
    <row r="45" spans="1:11" s="4" customFormat="1" ht="15" x14ac:dyDescent="0.2">
      <c r="A45" s="28"/>
      <c r="B45" s="86" t="s">
        <v>3326</v>
      </c>
      <c r="C45" s="770"/>
      <c r="D45" s="451"/>
      <c r="E45" s="405"/>
      <c r="F45" s="425"/>
      <c r="G45" s="425"/>
      <c r="H45" s="405"/>
      <c r="I45" s="409"/>
      <c r="J45" s="410"/>
      <c r="K45" s="437"/>
    </row>
    <row r="46" spans="1:11" s="4" customFormat="1" x14ac:dyDescent="0.2">
      <c r="A46" s="28"/>
      <c r="B46" s="30"/>
      <c r="C46" s="770"/>
      <c r="D46" s="451"/>
      <c r="E46" s="405"/>
      <c r="F46" s="425"/>
      <c r="G46" s="425"/>
      <c r="H46" s="405"/>
      <c r="I46" s="409"/>
      <c r="J46" s="410"/>
      <c r="K46" s="437"/>
    </row>
    <row r="47" spans="1:11" s="4" customFormat="1" ht="28.5" x14ac:dyDescent="0.2">
      <c r="A47" s="28"/>
      <c r="B47" s="87" t="s">
        <v>3327</v>
      </c>
      <c r="C47" s="771"/>
      <c r="D47" s="452"/>
      <c r="E47" s="405"/>
      <c r="F47" s="425"/>
      <c r="G47" s="425"/>
      <c r="H47" s="405"/>
      <c r="I47" s="409"/>
      <c r="J47" s="410"/>
      <c r="K47" s="437"/>
    </row>
    <row r="48" spans="1:11" s="4" customFormat="1" x14ac:dyDescent="0.2">
      <c r="A48" s="28"/>
      <c r="B48" s="87"/>
      <c r="C48" s="771"/>
      <c r="D48" s="452"/>
      <c r="E48" s="405"/>
      <c r="F48" s="425"/>
      <c r="G48" s="425"/>
      <c r="H48" s="405"/>
      <c r="I48" s="409"/>
      <c r="J48" s="410"/>
      <c r="K48" s="437"/>
    </row>
    <row r="49" spans="1:11" s="4" customFormat="1" x14ac:dyDescent="0.2">
      <c r="A49" s="41" t="s">
        <v>78</v>
      </c>
      <c r="B49" s="87" t="s">
        <v>1364</v>
      </c>
      <c r="C49" s="771">
        <v>85</v>
      </c>
      <c r="D49" s="452" t="s">
        <v>98</v>
      </c>
      <c r="E49" s="545">
        <v>0</v>
      </c>
      <c r="F49" s="545">
        <v>0</v>
      </c>
      <c r="G49" s="545">
        <v>0</v>
      </c>
      <c r="H49" s="545">
        <v>27.76</v>
      </c>
      <c r="I49" s="546">
        <f>E49+F49+G49+H49</f>
        <v>27.76</v>
      </c>
      <c r="J49" s="547">
        <f>I49*C49</f>
        <v>2359.6</v>
      </c>
      <c r="K49" s="437"/>
    </row>
    <row r="50" spans="1:11" s="4" customFormat="1" x14ac:dyDescent="0.2">
      <c r="A50" s="41"/>
      <c r="B50" s="87"/>
      <c r="C50" s="771"/>
      <c r="D50" s="452"/>
      <c r="E50" s="405"/>
      <c r="F50" s="425"/>
      <c r="G50" s="425"/>
      <c r="H50" s="405"/>
      <c r="I50" s="409"/>
      <c r="J50" s="410"/>
      <c r="K50" s="437"/>
    </row>
    <row r="51" spans="1:11" s="4" customFormat="1" x14ac:dyDescent="0.2">
      <c r="A51" s="41" t="s">
        <v>79</v>
      </c>
      <c r="B51" s="87" t="s">
        <v>1199</v>
      </c>
      <c r="C51" s="771">
        <v>54</v>
      </c>
      <c r="D51" s="452" t="s">
        <v>98</v>
      </c>
      <c r="E51" s="545">
        <v>0</v>
      </c>
      <c r="F51" s="545">
        <v>0</v>
      </c>
      <c r="G51" s="545">
        <v>0</v>
      </c>
      <c r="H51" s="545">
        <v>33.61</v>
      </c>
      <c r="I51" s="546">
        <f>E51+F51+G51+H51</f>
        <v>33.61</v>
      </c>
      <c r="J51" s="547">
        <f>I51*C51</f>
        <v>1814.94</v>
      </c>
      <c r="K51" s="437"/>
    </row>
    <row r="52" spans="1:11" s="4" customFormat="1" x14ac:dyDescent="0.2">
      <c r="A52" s="37"/>
      <c r="B52" s="87"/>
      <c r="C52" s="771"/>
      <c r="D52" s="452"/>
      <c r="E52" s="405"/>
      <c r="F52" s="425"/>
      <c r="G52" s="425"/>
      <c r="H52" s="405"/>
      <c r="I52" s="409"/>
      <c r="J52" s="410"/>
      <c r="K52" s="437"/>
    </row>
    <row r="53" spans="1:11" s="4" customFormat="1" x14ac:dyDescent="0.2">
      <c r="A53" s="41" t="s">
        <v>80</v>
      </c>
      <c r="B53" s="87" t="s">
        <v>1200</v>
      </c>
      <c r="C53" s="771">
        <v>245</v>
      </c>
      <c r="D53" s="452" t="s">
        <v>98</v>
      </c>
      <c r="E53" s="545">
        <v>0</v>
      </c>
      <c r="F53" s="545">
        <v>0</v>
      </c>
      <c r="G53" s="545">
        <v>0</v>
      </c>
      <c r="H53" s="545">
        <v>43.84</v>
      </c>
      <c r="I53" s="546">
        <f>E53+F53+G53+H53</f>
        <v>43.84</v>
      </c>
      <c r="J53" s="547">
        <f>I53*C53</f>
        <v>10740.8</v>
      </c>
      <c r="K53" s="437"/>
    </row>
    <row r="54" spans="1:11" s="4" customFormat="1" x14ac:dyDescent="0.2">
      <c r="A54" s="41"/>
      <c r="B54" s="2"/>
      <c r="C54" s="770"/>
      <c r="D54" s="451"/>
      <c r="E54" s="405"/>
      <c r="F54" s="425"/>
      <c r="G54" s="425"/>
      <c r="H54" s="405"/>
      <c r="I54" s="409"/>
      <c r="J54" s="410"/>
      <c r="K54" s="437"/>
    </row>
    <row r="55" spans="1:11" s="4" customFormat="1" x14ac:dyDescent="0.2">
      <c r="A55" s="41" t="s">
        <v>81</v>
      </c>
      <c r="B55" s="87" t="s">
        <v>1201</v>
      </c>
      <c r="C55" s="771">
        <v>29</v>
      </c>
      <c r="D55" s="452" t="s">
        <v>98</v>
      </c>
      <c r="E55" s="545">
        <v>0</v>
      </c>
      <c r="F55" s="545">
        <v>0</v>
      </c>
      <c r="G55" s="545">
        <v>0</v>
      </c>
      <c r="H55" s="545">
        <v>54.07</v>
      </c>
      <c r="I55" s="546">
        <f>E55+F55+G55+H55</f>
        <v>54.07</v>
      </c>
      <c r="J55" s="547">
        <f>I55*C55</f>
        <v>1568.03</v>
      </c>
      <c r="K55" s="437"/>
    </row>
    <row r="56" spans="1:11" s="4" customFormat="1" x14ac:dyDescent="0.2">
      <c r="A56" s="41"/>
      <c r="B56" s="87"/>
      <c r="C56" s="771"/>
      <c r="D56" s="452"/>
      <c r="E56" s="405"/>
      <c r="F56" s="425"/>
      <c r="G56" s="425"/>
      <c r="H56" s="405"/>
      <c r="I56" s="409"/>
      <c r="J56" s="410"/>
      <c r="K56" s="437"/>
    </row>
    <row r="57" spans="1:11" s="4" customFormat="1" x14ac:dyDescent="0.2">
      <c r="A57" s="41" t="s">
        <v>92</v>
      </c>
      <c r="B57" s="87" t="s">
        <v>1202</v>
      </c>
      <c r="C57" s="771">
        <v>193</v>
      </c>
      <c r="D57" s="452" t="s">
        <v>98</v>
      </c>
      <c r="E57" s="545">
        <v>0</v>
      </c>
      <c r="F57" s="545">
        <v>0</v>
      </c>
      <c r="G57" s="545">
        <v>0</v>
      </c>
      <c r="H57" s="545">
        <v>67.22</v>
      </c>
      <c r="I57" s="546">
        <f>E57+F57+G57+H57</f>
        <v>67.22</v>
      </c>
      <c r="J57" s="547">
        <f>I57*C57</f>
        <v>12973.46</v>
      </c>
      <c r="K57" s="437"/>
    </row>
    <row r="58" spans="1:11" s="4" customFormat="1" x14ac:dyDescent="0.2">
      <c r="A58" s="41"/>
      <c r="B58" s="87"/>
      <c r="C58" s="771"/>
      <c r="D58" s="452"/>
      <c r="E58" s="405"/>
      <c r="F58" s="425"/>
      <c r="G58" s="425"/>
      <c r="H58" s="405"/>
      <c r="I58" s="409"/>
      <c r="J58" s="410"/>
      <c r="K58" s="437"/>
    </row>
    <row r="59" spans="1:11" s="4" customFormat="1" x14ac:dyDescent="0.2">
      <c r="A59" s="41" t="s">
        <v>94</v>
      </c>
      <c r="B59" s="87" t="s">
        <v>1365</v>
      </c>
      <c r="C59" s="771">
        <v>74</v>
      </c>
      <c r="D59" s="452" t="s">
        <v>98</v>
      </c>
      <c r="E59" s="545">
        <v>0</v>
      </c>
      <c r="F59" s="545">
        <v>0</v>
      </c>
      <c r="G59" s="545">
        <v>0</v>
      </c>
      <c r="H59" s="545">
        <v>74.540000000000006</v>
      </c>
      <c r="I59" s="546">
        <f>E59+F59+G59+H59</f>
        <v>74.540000000000006</v>
      </c>
      <c r="J59" s="547">
        <f>I59*C59</f>
        <v>5515.96</v>
      </c>
      <c r="K59" s="437"/>
    </row>
    <row r="60" spans="1:11" s="4" customFormat="1" x14ac:dyDescent="0.2">
      <c r="A60" s="41"/>
      <c r="B60" s="87"/>
      <c r="C60" s="771"/>
      <c r="D60" s="452"/>
      <c r="E60" s="405"/>
      <c r="F60" s="425"/>
      <c r="G60" s="425"/>
      <c r="H60" s="405"/>
      <c r="I60" s="409"/>
      <c r="J60" s="410"/>
      <c r="K60" s="437"/>
    </row>
    <row r="61" spans="1:11" s="4" customFormat="1" x14ac:dyDescent="0.2">
      <c r="A61" s="41" t="s">
        <v>96</v>
      </c>
      <c r="B61" s="87" t="s">
        <v>1366</v>
      </c>
      <c r="C61" s="771">
        <v>75</v>
      </c>
      <c r="D61" s="452" t="s">
        <v>98</v>
      </c>
      <c r="E61" s="545">
        <v>0</v>
      </c>
      <c r="F61" s="545">
        <v>0</v>
      </c>
      <c r="G61" s="545">
        <v>0</v>
      </c>
      <c r="H61" s="545">
        <v>99.38</v>
      </c>
      <c r="I61" s="546">
        <f>E61+F61+G61+H61</f>
        <v>99.38</v>
      </c>
      <c r="J61" s="547">
        <f>I61*C61</f>
        <v>7453.5</v>
      </c>
      <c r="K61" s="437"/>
    </row>
    <row r="62" spans="1:11" s="4" customFormat="1" x14ac:dyDescent="0.2">
      <c r="A62" s="41"/>
      <c r="B62" s="87"/>
      <c r="C62" s="771"/>
      <c r="D62" s="452"/>
      <c r="E62" s="405"/>
      <c r="F62" s="425"/>
      <c r="G62" s="425"/>
      <c r="H62" s="405"/>
      <c r="I62" s="409"/>
      <c r="J62" s="410"/>
      <c r="K62" s="437"/>
    </row>
    <row r="63" spans="1:11" s="4" customFormat="1" x14ac:dyDescent="0.2">
      <c r="A63" s="41" t="s">
        <v>99</v>
      </c>
      <c r="B63" s="87" t="s">
        <v>1367</v>
      </c>
      <c r="C63" s="771">
        <v>82</v>
      </c>
      <c r="D63" s="452" t="s">
        <v>98</v>
      </c>
      <c r="E63" s="545">
        <v>0</v>
      </c>
      <c r="F63" s="545">
        <v>0</v>
      </c>
      <c r="G63" s="545">
        <v>0</v>
      </c>
      <c r="H63" s="545">
        <v>125.68</v>
      </c>
      <c r="I63" s="546">
        <f>E63+F63+G63+H63</f>
        <v>125.68</v>
      </c>
      <c r="J63" s="547">
        <f>I63*C63</f>
        <v>10305.76</v>
      </c>
      <c r="K63" s="437"/>
    </row>
    <row r="64" spans="1:11" s="4" customFormat="1" x14ac:dyDescent="0.2">
      <c r="A64" s="41"/>
      <c r="B64" s="87"/>
      <c r="C64" s="771"/>
      <c r="D64" s="452"/>
      <c r="E64" s="405"/>
      <c r="F64" s="425"/>
      <c r="G64" s="425"/>
      <c r="H64" s="405"/>
      <c r="I64" s="409"/>
      <c r="J64" s="410"/>
      <c r="K64" s="437"/>
    </row>
    <row r="65" spans="1:11" s="4" customFormat="1" x14ac:dyDescent="0.2">
      <c r="A65" s="41" t="s">
        <v>101</v>
      </c>
      <c r="B65" s="87" t="s">
        <v>3328</v>
      </c>
      <c r="C65" s="771">
        <v>1</v>
      </c>
      <c r="D65" s="452" t="s">
        <v>65</v>
      </c>
      <c r="E65" s="545">
        <v>0</v>
      </c>
      <c r="F65" s="545">
        <v>0</v>
      </c>
      <c r="G65" s="545">
        <v>0</v>
      </c>
      <c r="H65" s="545">
        <v>2922.94</v>
      </c>
      <c r="I65" s="546">
        <f>E65+F65+G65+H65</f>
        <v>2922.94</v>
      </c>
      <c r="J65" s="547">
        <f>I65*C65</f>
        <v>2922.94</v>
      </c>
      <c r="K65" s="437"/>
    </row>
    <row r="66" spans="1:11" s="4" customFormat="1" x14ac:dyDescent="0.2">
      <c r="A66" s="41"/>
      <c r="B66" s="2"/>
      <c r="C66" s="770"/>
      <c r="D66" s="451"/>
      <c r="E66" s="405"/>
      <c r="F66" s="425"/>
      <c r="G66" s="425"/>
      <c r="H66" s="405"/>
      <c r="I66" s="409"/>
      <c r="J66" s="410"/>
      <c r="K66" s="437"/>
    </row>
    <row r="67" spans="1:11" s="4" customFormat="1" x14ac:dyDescent="0.2">
      <c r="A67" s="41"/>
      <c r="B67" s="2"/>
      <c r="C67" s="770"/>
      <c r="D67" s="451"/>
      <c r="E67" s="405"/>
      <c r="F67" s="425"/>
      <c r="G67" s="425"/>
      <c r="H67" s="405"/>
      <c r="I67" s="409"/>
      <c r="J67" s="410"/>
      <c r="K67" s="437"/>
    </row>
    <row r="68" spans="1:11" s="4" customFormat="1" hidden="1" x14ac:dyDescent="0.2">
      <c r="A68" s="41"/>
      <c r="B68" s="2"/>
      <c r="C68" s="770"/>
      <c r="D68" s="451"/>
      <c r="E68" s="405"/>
      <c r="F68" s="425"/>
      <c r="G68" s="425"/>
      <c r="H68" s="405"/>
      <c r="I68" s="409"/>
      <c r="J68" s="410"/>
      <c r="K68" s="437"/>
    </row>
    <row r="69" spans="1:11" s="4" customFormat="1" hidden="1" x14ac:dyDescent="0.2">
      <c r="A69" s="41"/>
      <c r="B69" s="2"/>
      <c r="C69" s="770"/>
      <c r="D69" s="451"/>
      <c r="E69" s="405"/>
      <c r="F69" s="425"/>
      <c r="G69" s="425"/>
      <c r="H69" s="405"/>
      <c r="I69" s="409"/>
      <c r="J69" s="410"/>
      <c r="K69" s="437"/>
    </row>
    <row r="70" spans="1:11" s="4" customFormat="1" ht="33" customHeight="1" x14ac:dyDescent="0.2">
      <c r="A70" s="41"/>
      <c r="B70" s="2"/>
      <c r="C70" s="770"/>
      <c r="D70" s="451"/>
      <c r="E70" s="405"/>
      <c r="F70" s="425"/>
      <c r="G70" s="425"/>
      <c r="H70" s="405"/>
      <c r="I70" s="409"/>
      <c r="J70" s="410"/>
      <c r="K70" s="437"/>
    </row>
    <row r="71" spans="1:11" s="4" customFormat="1" x14ac:dyDescent="0.2">
      <c r="A71" s="41"/>
      <c r="B71" s="2"/>
      <c r="C71" s="770"/>
      <c r="D71" s="451"/>
      <c r="E71" s="405"/>
      <c r="F71" s="425"/>
      <c r="G71" s="425"/>
      <c r="H71" s="405"/>
      <c r="I71" s="409"/>
      <c r="J71" s="410"/>
      <c r="K71" s="437"/>
    </row>
    <row r="72" spans="1:11" s="4" customFormat="1" ht="22.5" customHeight="1" x14ac:dyDescent="0.2">
      <c r="A72" s="41"/>
      <c r="B72" s="2"/>
      <c r="C72" s="770"/>
      <c r="D72" s="451"/>
      <c r="E72" s="405"/>
      <c r="F72" s="425"/>
      <c r="G72" s="425"/>
      <c r="H72" s="405"/>
      <c r="I72" s="409"/>
      <c r="J72" s="410"/>
      <c r="K72" s="437"/>
    </row>
    <row r="73" spans="1:11" s="8" customFormat="1" ht="15.75" thickBot="1" x14ac:dyDescent="0.3">
      <c r="A73" s="31"/>
      <c r="B73" s="32" t="s">
        <v>111</v>
      </c>
      <c r="C73" s="772"/>
      <c r="D73" s="445"/>
      <c r="E73" s="412"/>
      <c r="F73" s="412"/>
      <c r="G73" s="412"/>
      <c r="H73" s="411"/>
      <c r="I73" s="413"/>
      <c r="J73" s="413">
        <f>SUM(J43:J72)</f>
        <v>105083.85</v>
      </c>
      <c r="K73" s="448">
        <v>2</v>
      </c>
    </row>
    <row r="74" spans="1:11" s="4" customFormat="1" ht="15" thickTop="1" x14ac:dyDescent="0.2">
      <c r="A74" s="41"/>
      <c r="B74" s="2"/>
      <c r="C74" s="770"/>
      <c r="D74" s="451"/>
      <c r="E74" s="405"/>
      <c r="F74" s="425"/>
      <c r="G74" s="425"/>
      <c r="H74" s="405"/>
      <c r="I74" s="409"/>
      <c r="J74" s="410"/>
      <c r="K74" s="437"/>
    </row>
    <row r="75" spans="1:11" s="4" customFormat="1" ht="15" x14ac:dyDescent="0.2">
      <c r="A75" s="41"/>
      <c r="B75" s="53" t="s">
        <v>3329</v>
      </c>
      <c r="C75" s="770"/>
      <c r="D75" s="451"/>
      <c r="E75" s="405"/>
      <c r="F75" s="425"/>
      <c r="G75" s="425"/>
      <c r="H75" s="405"/>
      <c r="I75" s="409"/>
      <c r="J75" s="410"/>
      <c r="K75" s="437"/>
    </row>
    <row r="76" spans="1:11" s="4" customFormat="1" x14ac:dyDescent="0.2">
      <c r="A76" s="41"/>
      <c r="B76" s="2"/>
      <c r="C76" s="770"/>
      <c r="D76" s="451"/>
      <c r="E76" s="405"/>
      <c r="F76" s="425"/>
      <c r="G76" s="425"/>
      <c r="H76" s="405"/>
      <c r="I76" s="409"/>
      <c r="J76" s="410"/>
      <c r="K76" s="437"/>
    </row>
    <row r="77" spans="1:11" s="4" customFormat="1" ht="28.5" x14ac:dyDescent="0.2">
      <c r="A77" s="41"/>
      <c r="B77" s="88" t="s">
        <v>3943</v>
      </c>
      <c r="C77" s="773"/>
      <c r="D77" s="451"/>
      <c r="E77" s="405"/>
      <c r="F77" s="425"/>
      <c r="G77" s="425"/>
      <c r="H77" s="405"/>
      <c r="I77" s="409"/>
      <c r="J77" s="410"/>
      <c r="K77" s="437"/>
    </row>
    <row r="78" spans="1:11" s="4" customFormat="1" x14ac:dyDescent="0.2">
      <c r="A78" s="41"/>
      <c r="B78" s="38"/>
      <c r="C78" s="773"/>
      <c r="D78" s="451"/>
      <c r="E78" s="405"/>
      <c r="F78" s="425"/>
      <c r="G78" s="425"/>
      <c r="H78" s="405"/>
      <c r="I78" s="409"/>
      <c r="J78" s="410"/>
      <c r="K78" s="437"/>
    </row>
    <row r="79" spans="1:11" s="4" customFormat="1" x14ac:dyDescent="0.2">
      <c r="A79" s="41" t="s">
        <v>77</v>
      </c>
      <c r="B79" s="87" t="s">
        <v>3330</v>
      </c>
      <c r="C79" s="773">
        <v>100</v>
      </c>
      <c r="D79" s="451" t="s">
        <v>98</v>
      </c>
      <c r="E79" s="545">
        <v>0</v>
      </c>
      <c r="F79" s="545">
        <v>0</v>
      </c>
      <c r="G79" s="545">
        <v>0</v>
      </c>
      <c r="H79" s="545">
        <v>248.45</v>
      </c>
      <c r="I79" s="546">
        <f>E79+F79+G79+H79</f>
        <v>248.45</v>
      </c>
      <c r="J79" s="547">
        <f>I79*C79</f>
        <v>24845</v>
      </c>
      <c r="K79" s="437"/>
    </row>
    <row r="80" spans="1:11" s="4" customFormat="1" x14ac:dyDescent="0.2">
      <c r="A80" s="41"/>
      <c r="B80" s="38"/>
      <c r="C80" s="773"/>
      <c r="D80" s="451"/>
      <c r="E80" s="405"/>
      <c r="F80" s="425"/>
      <c r="G80" s="425"/>
      <c r="H80" s="405"/>
      <c r="I80" s="409"/>
      <c r="J80" s="410"/>
      <c r="K80" s="437"/>
    </row>
    <row r="81" spans="1:11" s="4" customFormat="1" x14ac:dyDescent="0.2">
      <c r="A81" s="41" t="s">
        <v>78</v>
      </c>
      <c r="B81" s="38" t="s">
        <v>3331</v>
      </c>
      <c r="C81" s="773">
        <v>162</v>
      </c>
      <c r="D81" s="451" t="s">
        <v>98</v>
      </c>
      <c r="E81" s="545">
        <v>0</v>
      </c>
      <c r="F81" s="545">
        <v>0</v>
      </c>
      <c r="G81" s="545">
        <v>0</v>
      </c>
      <c r="H81" s="545">
        <v>38</v>
      </c>
      <c r="I81" s="546">
        <f>E81+F81+G81+H81</f>
        <v>38</v>
      </c>
      <c r="J81" s="547">
        <f>I81*C81</f>
        <v>6156</v>
      </c>
      <c r="K81" s="437"/>
    </row>
    <row r="82" spans="1:11" s="4" customFormat="1" x14ac:dyDescent="0.2">
      <c r="A82" s="41"/>
      <c r="B82" s="38"/>
      <c r="C82" s="773"/>
      <c r="D82" s="451"/>
      <c r="E82" s="405"/>
      <c r="F82" s="425"/>
      <c r="G82" s="425"/>
      <c r="H82" s="405"/>
      <c r="I82" s="409"/>
      <c r="J82" s="410"/>
      <c r="K82" s="437"/>
    </row>
    <row r="83" spans="1:11" s="4" customFormat="1" x14ac:dyDescent="0.2">
      <c r="A83" s="41"/>
      <c r="B83" s="88" t="s">
        <v>3332</v>
      </c>
      <c r="C83" s="771"/>
      <c r="D83" s="452"/>
      <c r="E83" s="405"/>
      <c r="F83" s="425"/>
      <c r="G83" s="425"/>
      <c r="H83" s="405"/>
      <c r="I83" s="409"/>
      <c r="J83" s="410"/>
      <c r="K83" s="437"/>
    </row>
    <row r="84" spans="1:11" s="4" customFormat="1" x14ac:dyDescent="0.2">
      <c r="A84" s="41"/>
      <c r="B84" s="87"/>
      <c r="C84" s="771"/>
      <c r="D84" s="452"/>
      <c r="E84" s="405"/>
      <c r="F84" s="425"/>
      <c r="G84" s="425"/>
      <c r="H84" s="405"/>
      <c r="I84" s="409"/>
      <c r="J84" s="410"/>
      <c r="K84" s="437"/>
    </row>
    <row r="85" spans="1:11" s="4" customFormat="1" x14ac:dyDescent="0.2">
      <c r="A85" s="41"/>
      <c r="B85" s="378" t="s">
        <v>3942</v>
      </c>
      <c r="C85" s="771"/>
      <c r="D85" s="452"/>
      <c r="E85" s="405"/>
      <c r="F85" s="425"/>
      <c r="G85" s="425"/>
      <c r="H85" s="405"/>
      <c r="I85" s="409"/>
      <c r="J85" s="410"/>
      <c r="K85" s="437"/>
    </row>
    <row r="86" spans="1:11" s="4" customFormat="1" x14ac:dyDescent="0.2">
      <c r="A86" s="41"/>
      <c r="B86" s="87"/>
      <c r="C86" s="771"/>
      <c r="D86" s="452"/>
      <c r="E86" s="405"/>
      <c r="F86" s="425"/>
      <c r="G86" s="425"/>
      <c r="H86" s="405"/>
      <c r="I86" s="409"/>
      <c r="J86" s="410"/>
      <c r="K86" s="437"/>
    </row>
    <row r="87" spans="1:11" s="4" customFormat="1" x14ac:dyDescent="0.2">
      <c r="A87" s="41" t="s">
        <v>79</v>
      </c>
      <c r="B87" s="87" t="s">
        <v>1200</v>
      </c>
      <c r="C87" s="771">
        <v>1</v>
      </c>
      <c r="D87" s="452" t="s">
        <v>199</v>
      </c>
      <c r="E87" s="545">
        <v>0</v>
      </c>
      <c r="F87" s="545">
        <v>0</v>
      </c>
      <c r="G87" s="545">
        <v>0</v>
      </c>
      <c r="H87" s="545">
        <v>1153.0999999999999</v>
      </c>
      <c r="I87" s="546">
        <f>E87+F87+G87+H87</f>
        <v>1153.0999999999999</v>
      </c>
      <c r="J87" s="547">
        <f>I87*C87</f>
        <v>1153.0999999999999</v>
      </c>
      <c r="K87" s="437"/>
    </row>
    <row r="88" spans="1:11" s="4" customFormat="1" x14ac:dyDescent="0.2">
      <c r="A88" s="41"/>
      <c r="B88" s="87"/>
      <c r="C88" s="771"/>
      <c r="D88" s="452"/>
      <c r="E88" s="405"/>
      <c r="F88" s="425"/>
      <c r="G88" s="425"/>
      <c r="H88" s="405"/>
      <c r="I88" s="409"/>
      <c r="J88" s="410"/>
      <c r="K88" s="437"/>
    </row>
    <row r="89" spans="1:11" s="4" customFormat="1" x14ac:dyDescent="0.2">
      <c r="A89" s="41" t="s">
        <v>80</v>
      </c>
      <c r="B89" s="87" t="s">
        <v>1201</v>
      </c>
      <c r="C89" s="771">
        <v>1</v>
      </c>
      <c r="D89" s="452" t="s">
        <v>199</v>
      </c>
      <c r="E89" s="545">
        <v>0</v>
      </c>
      <c r="F89" s="545">
        <v>0</v>
      </c>
      <c r="G89" s="545">
        <v>0</v>
      </c>
      <c r="H89" s="545">
        <v>1324.09</v>
      </c>
      <c r="I89" s="546">
        <f>E89+F89+G89+H89</f>
        <v>1324.09</v>
      </c>
      <c r="J89" s="547">
        <f>I89*C89</f>
        <v>1324.09</v>
      </c>
      <c r="K89" s="437"/>
    </row>
    <row r="90" spans="1:11" s="4" customFormat="1" x14ac:dyDescent="0.2">
      <c r="A90" s="41"/>
      <c r="B90" s="87"/>
      <c r="C90" s="771"/>
      <c r="D90" s="452"/>
      <c r="E90" s="405"/>
      <c r="F90" s="425"/>
      <c r="G90" s="425"/>
      <c r="H90" s="405"/>
      <c r="I90" s="409"/>
      <c r="J90" s="410"/>
      <c r="K90" s="437"/>
    </row>
    <row r="91" spans="1:11" s="4" customFormat="1" x14ac:dyDescent="0.2">
      <c r="A91" s="41" t="s">
        <v>81</v>
      </c>
      <c r="B91" s="87" t="s">
        <v>1202</v>
      </c>
      <c r="C91" s="771">
        <v>2</v>
      </c>
      <c r="D91" s="452" t="s">
        <v>199</v>
      </c>
      <c r="E91" s="545">
        <v>0</v>
      </c>
      <c r="F91" s="545">
        <v>0</v>
      </c>
      <c r="G91" s="545">
        <v>0</v>
      </c>
      <c r="H91" s="545">
        <v>1392.79</v>
      </c>
      <c r="I91" s="546">
        <f>E91+F91+G91+H91</f>
        <v>1392.79</v>
      </c>
      <c r="J91" s="547">
        <f>I91*C91</f>
        <v>2785.58</v>
      </c>
      <c r="K91" s="437"/>
    </row>
    <row r="92" spans="1:11" s="4" customFormat="1" x14ac:dyDescent="0.2">
      <c r="A92" s="41"/>
      <c r="B92" s="373"/>
      <c r="C92" s="771"/>
      <c r="D92" s="452"/>
      <c r="E92" s="405"/>
      <c r="F92" s="425"/>
      <c r="G92" s="425"/>
      <c r="H92" s="405"/>
      <c r="I92" s="409"/>
      <c r="J92" s="410"/>
      <c r="K92" s="437"/>
    </row>
    <row r="93" spans="1:11" s="4" customFormat="1" x14ac:dyDescent="0.2">
      <c r="A93" s="41" t="s">
        <v>92</v>
      </c>
      <c r="B93" s="87" t="s">
        <v>1366</v>
      </c>
      <c r="C93" s="771">
        <v>1</v>
      </c>
      <c r="D93" s="452" t="s">
        <v>199</v>
      </c>
      <c r="E93" s="545">
        <v>0</v>
      </c>
      <c r="F93" s="545">
        <v>0</v>
      </c>
      <c r="G93" s="545">
        <v>0</v>
      </c>
      <c r="H93" s="545">
        <v>2065.06</v>
      </c>
      <c r="I93" s="546">
        <f>E93+F93+G93+H93</f>
        <v>2065.06</v>
      </c>
      <c r="J93" s="547">
        <f>I93*C93</f>
        <v>2065.06</v>
      </c>
      <c r="K93" s="437"/>
    </row>
    <row r="94" spans="1:11" s="4" customFormat="1" x14ac:dyDescent="0.2">
      <c r="A94" s="41"/>
      <c r="B94" s="87"/>
      <c r="C94" s="771"/>
      <c r="D94" s="452"/>
      <c r="E94" s="405"/>
      <c r="F94" s="425"/>
      <c r="G94" s="425"/>
      <c r="H94" s="405"/>
      <c r="I94" s="409"/>
      <c r="J94" s="410"/>
      <c r="K94" s="437"/>
    </row>
    <row r="95" spans="1:11" s="4" customFormat="1" ht="15.75" customHeight="1" x14ac:dyDescent="0.2">
      <c r="A95" s="41"/>
      <c r="B95" s="88" t="s">
        <v>3944</v>
      </c>
      <c r="C95" s="771"/>
      <c r="D95" s="452"/>
      <c r="E95" s="405"/>
      <c r="F95" s="425"/>
      <c r="G95" s="425"/>
      <c r="H95" s="405"/>
      <c r="I95" s="409"/>
      <c r="J95" s="410"/>
      <c r="K95" s="437"/>
    </row>
    <row r="96" spans="1:11" s="4" customFormat="1" x14ac:dyDescent="0.2">
      <c r="A96" s="41"/>
      <c r="B96" s="87"/>
      <c r="C96" s="771"/>
      <c r="D96" s="452"/>
      <c r="E96" s="405"/>
      <c r="F96" s="425"/>
      <c r="G96" s="425"/>
      <c r="H96" s="405"/>
      <c r="I96" s="409"/>
      <c r="J96" s="410"/>
      <c r="K96" s="437"/>
    </row>
    <row r="97" spans="1:11" s="4" customFormat="1" x14ac:dyDescent="0.2">
      <c r="A97" s="41" t="s">
        <v>94</v>
      </c>
      <c r="B97" s="83" t="s">
        <v>3333</v>
      </c>
      <c r="C97" s="773">
        <v>2</v>
      </c>
      <c r="D97" s="452" t="s">
        <v>199</v>
      </c>
      <c r="E97" s="545">
        <v>0</v>
      </c>
      <c r="F97" s="545">
        <v>0</v>
      </c>
      <c r="G97" s="545">
        <v>0</v>
      </c>
      <c r="H97" s="545">
        <v>46.76</v>
      </c>
      <c r="I97" s="546">
        <f>E97+F97+G97+H97</f>
        <v>46.76</v>
      </c>
      <c r="J97" s="547">
        <f>I97*C97</f>
        <v>93.52</v>
      </c>
      <c r="K97" s="437"/>
    </row>
    <row r="98" spans="1:11" s="4" customFormat="1" x14ac:dyDescent="0.2">
      <c r="A98" s="41"/>
      <c r="B98" s="87"/>
      <c r="C98" s="771"/>
      <c r="D98" s="452"/>
      <c r="E98" s="405"/>
      <c r="F98" s="425"/>
      <c r="G98" s="425"/>
      <c r="H98" s="405"/>
      <c r="I98" s="409"/>
      <c r="J98" s="410"/>
      <c r="K98" s="437"/>
    </row>
    <row r="99" spans="1:11" s="4" customFormat="1" x14ac:dyDescent="0.2">
      <c r="A99" s="41" t="s">
        <v>96</v>
      </c>
      <c r="B99" s="83" t="s">
        <v>3334</v>
      </c>
      <c r="C99" s="773">
        <v>2</v>
      </c>
      <c r="D99" s="452" t="s">
        <v>199</v>
      </c>
      <c r="E99" s="545">
        <v>0</v>
      </c>
      <c r="F99" s="545">
        <v>0</v>
      </c>
      <c r="G99" s="545">
        <v>0</v>
      </c>
      <c r="H99" s="545">
        <v>58.46</v>
      </c>
      <c r="I99" s="546">
        <f>E99+F99+G99+H99</f>
        <v>58.46</v>
      </c>
      <c r="J99" s="547">
        <f>I99*C99</f>
        <v>116.92</v>
      </c>
      <c r="K99" s="437"/>
    </row>
    <row r="100" spans="1:11" s="4" customFormat="1" x14ac:dyDescent="0.2">
      <c r="A100" s="41"/>
      <c r="B100" s="87"/>
      <c r="C100" s="771"/>
      <c r="D100" s="452"/>
      <c r="E100" s="405"/>
      <c r="F100" s="425"/>
      <c r="G100" s="425"/>
      <c r="H100" s="405"/>
      <c r="I100" s="409"/>
      <c r="J100" s="410"/>
      <c r="K100" s="437"/>
    </row>
    <row r="101" spans="1:11" s="4" customFormat="1" x14ac:dyDescent="0.2">
      <c r="A101" s="41"/>
      <c r="B101" s="87"/>
      <c r="C101" s="771"/>
      <c r="D101" s="452"/>
      <c r="E101" s="405"/>
      <c r="F101" s="425"/>
      <c r="G101" s="425"/>
      <c r="H101" s="405"/>
      <c r="I101" s="409"/>
      <c r="J101" s="410"/>
      <c r="K101" s="437"/>
    </row>
    <row r="102" spans="1:11" s="4" customFormat="1" x14ac:dyDescent="0.2">
      <c r="A102" s="41"/>
      <c r="B102" s="87"/>
      <c r="C102" s="771"/>
      <c r="D102" s="452"/>
      <c r="E102" s="405"/>
      <c r="F102" s="425"/>
      <c r="G102" s="425"/>
      <c r="H102" s="405"/>
      <c r="I102" s="409"/>
      <c r="J102" s="410"/>
      <c r="K102" s="437"/>
    </row>
    <row r="103" spans="1:11" s="4" customFormat="1" x14ac:dyDescent="0.2">
      <c r="A103" s="41"/>
      <c r="B103" s="87"/>
      <c r="C103" s="771"/>
      <c r="D103" s="452"/>
      <c r="E103" s="405"/>
      <c r="F103" s="425"/>
      <c r="G103" s="425"/>
      <c r="H103" s="405"/>
      <c r="I103" s="409"/>
      <c r="J103" s="410"/>
      <c r="K103" s="437"/>
    </row>
    <row r="104" spans="1:11" s="4" customFormat="1" x14ac:dyDescent="0.2">
      <c r="A104" s="41"/>
      <c r="B104" s="87"/>
      <c r="C104" s="771"/>
      <c r="D104" s="452"/>
      <c r="E104" s="405"/>
      <c r="F104" s="425"/>
      <c r="G104" s="425"/>
      <c r="H104" s="405"/>
      <c r="I104" s="409"/>
      <c r="J104" s="410"/>
      <c r="K104" s="437"/>
    </row>
    <row r="105" spans="1:11" s="4" customFormat="1" hidden="1" x14ac:dyDescent="0.2">
      <c r="A105" s="41"/>
      <c r="B105" s="87"/>
      <c r="C105" s="771"/>
      <c r="D105" s="452"/>
      <c r="E105" s="405"/>
      <c r="F105" s="425"/>
      <c r="G105" s="425"/>
      <c r="H105" s="405"/>
      <c r="I105" s="409"/>
      <c r="J105" s="410"/>
      <c r="K105" s="437"/>
    </row>
    <row r="106" spans="1:11" s="4" customFormat="1" hidden="1" x14ac:dyDescent="0.2">
      <c r="A106" s="28"/>
      <c r="B106" s="87"/>
      <c r="C106" s="771"/>
      <c r="D106" s="452"/>
      <c r="E106" s="405"/>
      <c r="F106" s="425"/>
      <c r="G106" s="425"/>
      <c r="H106" s="405"/>
      <c r="I106" s="409"/>
      <c r="J106" s="410"/>
      <c r="K106" s="437"/>
    </row>
    <row r="107" spans="1:11" s="4" customFormat="1" ht="36" customHeight="1" x14ac:dyDescent="0.2">
      <c r="A107" s="41"/>
      <c r="B107" s="87"/>
      <c r="C107" s="771"/>
      <c r="D107" s="452"/>
      <c r="E107" s="405"/>
      <c r="F107" s="425"/>
      <c r="G107" s="425"/>
      <c r="H107" s="405"/>
      <c r="I107" s="409"/>
      <c r="J107" s="410"/>
      <c r="K107" s="437"/>
    </row>
    <row r="108" spans="1:11" s="4" customFormat="1" x14ac:dyDescent="0.2">
      <c r="A108" s="41"/>
      <c r="B108" s="87"/>
      <c r="C108" s="771"/>
      <c r="D108" s="452"/>
      <c r="E108" s="405"/>
      <c r="F108" s="425"/>
      <c r="G108" s="425"/>
      <c r="H108" s="405"/>
      <c r="I108" s="409"/>
      <c r="J108" s="410"/>
      <c r="K108" s="437"/>
    </row>
    <row r="109" spans="1:11" s="4" customFormat="1" x14ac:dyDescent="0.2">
      <c r="A109" s="41"/>
      <c r="B109" s="87"/>
      <c r="C109" s="771"/>
      <c r="D109" s="452"/>
      <c r="E109" s="405"/>
      <c r="F109" s="425"/>
      <c r="G109" s="425"/>
      <c r="H109" s="405"/>
      <c r="I109" s="409"/>
      <c r="J109" s="410"/>
      <c r="K109" s="437"/>
    </row>
    <row r="110" spans="1:11" s="4" customFormat="1" ht="22.5" customHeight="1" x14ac:dyDescent="0.2">
      <c r="A110" s="41"/>
      <c r="B110" s="2"/>
      <c r="C110" s="770"/>
      <c r="D110" s="451"/>
      <c r="E110" s="405"/>
      <c r="F110" s="425"/>
      <c r="G110" s="425"/>
      <c r="H110" s="405"/>
      <c r="I110" s="409"/>
      <c r="J110" s="410"/>
      <c r="K110" s="437"/>
    </row>
    <row r="111" spans="1:11" s="8" customFormat="1" ht="15.75" thickBot="1" x14ac:dyDescent="0.3">
      <c r="A111" s="31"/>
      <c r="B111" s="32" t="s">
        <v>111</v>
      </c>
      <c r="C111" s="772"/>
      <c r="D111" s="445"/>
      <c r="E111" s="412"/>
      <c r="F111" s="412"/>
      <c r="G111" s="412"/>
      <c r="H111" s="411"/>
      <c r="I111" s="413"/>
      <c r="J111" s="413">
        <f>SUM(J78:J110)</f>
        <v>38539.269999999997</v>
      </c>
      <c r="K111" s="448">
        <v>3</v>
      </c>
    </row>
    <row r="112" spans="1:11" s="4" customFormat="1" ht="15" thickTop="1" x14ac:dyDescent="0.2">
      <c r="A112" s="41"/>
      <c r="B112" s="2"/>
      <c r="C112" s="773"/>
      <c r="D112" s="451"/>
      <c r="E112" s="405"/>
      <c r="F112" s="425"/>
      <c r="G112" s="425"/>
      <c r="H112" s="405"/>
      <c r="I112" s="409"/>
      <c r="J112" s="410"/>
      <c r="K112" s="437"/>
    </row>
    <row r="113" spans="1:11" s="4" customFormat="1" ht="15" x14ac:dyDescent="0.2">
      <c r="A113" s="41"/>
      <c r="B113" s="53" t="s">
        <v>3329</v>
      </c>
      <c r="C113" s="773"/>
      <c r="D113" s="451"/>
      <c r="E113" s="405"/>
      <c r="F113" s="425"/>
      <c r="G113" s="425"/>
      <c r="H113" s="405"/>
      <c r="I113" s="409"/>
      <c r="J113" s="410"/>
      <c r="K113" s="437"/>
    </row>
    <row r="114" spans="1:11" s="4" customFormat="1" x14ac:dyDescent="0.2">
      <c r="A114" s="41"/>
      <c r="B114" s="38"/>
      <c r="C114" s="773"/>
      <c r="D114" s="451"/>
      <c r="E114" s="405"/>
      <c r="F114" s="425"/>
      <c r="G114" s="425"/>
      <c r="H114" s="405"/>
      <c r="I114" s="409"/>
      <c r="J114" s="410"/>
      <c r="K114" s="437"/>
    </row>
    <row r="115" spans="1:11" s="4" customFormat="1" x14ac:dyDescent="0.2">
      <c r="A115" s="41"/>
      <c r="B115" s="88" t="s">
        <v>3335</v>
      </c>
      <c r="C115" s="773"/>
      <c r="D115" s="451"/>
      <c r="E115" s="405"/>
      <c r="F115" s="425"/>
      <c r="G115" s="425"/>
      <c r="H115" s="405"/>
      <c r="I115" s="409"/>
      <c r="J115" s="410"/>
      <c r="K115" s="437"/>
    </row>
    <row r="116" spans="1:11" s="4" customFormat="1" x14ac:dyDescent="0.2">
      <c r="A116" s="41"/>
      <c r="B116" s="38"/>
      <c r="C116" s="773"/>
      <c r="D116" s="451"/>
      <c r="E116" s="405"/>
      <c r="F116" s="425"/>
      <c r="G116" s="425"/>
      <c r="H116" s="405"/>
      <c r="I116" s="409"/>
      <c r="J116" s="410"/>
      <c r="K116" s="437"/>
    </row>
    <row r="117" spans="1:11" s="4" customFormat="1" x14ac:dyDescent="0.2">
      <c r="A117" s="41" t="s">
        <v>77</v>
      </c>
      <c r="B117" s="83" t="s">
        <v>3336</v>
      </c>
      <c r="C117" s="773">
        <v>4</v>
      </c>
      <c r="D117" s="452" t="s">
        <v>199</v>
      </c>
      <c r="E117" s="545">
        <v>0</v>
      </c>
      <c r="F117" s="545">
        <v>0</v>
      </c>
      <c r="G117" s="545">
        <v>0</v>
      </c>
      <c r="H117" s="545">
        <v>70.150000000000006</v>
      </c>
      <c r="I117" s="546">
        <f>E117+F117+G117+H117</f>
        <v>70.150000000000006</v>
      </c>
      <c r="J117" s="547">
        <f>I117*C117</f>
        <v>280.60000000000002</v>
      </c>
      <c r="K117" s="437"/>
    </row>
    <row r="118" spans="1:11" s="4" customFormat="1" x14ac:dyDescent="0.2">
      <c r="A118" s="41"/>
      <c r="B118" s="87"/>
      <c r="C118" s="771"/>
      <c r="D118" s="452"/>
      <c r="E118" s="405"/>
      <c r="F118" s="425"/>
      <c r="G118" s="425"/>
      <c r="H118" s="405"/>
      <c r="I118" s="409"/>
      <c r="J118" s="410"/>
      <c r="K118" s="437"/>
    </row>
    <row r="119" spans="1:11" s="4" customFormat="1" x14ac:dyDescent="0.2">
      <c r="A119" s="41" t="s">
        <v>78</v>
      </c>
      <c r="B119" s="83" t="s">
        <v>3337</v>
      </c>
      <c r="C119" s="773">
        <v>2</v>
      </c>
      <c r="D119" s="452" t="s">
        <v>199</v>
      </c>
      <c r="E119" s="545">
        <v>0</v>
      </c>
      <c r="F119" s="545">
        <v>0</v>
      </c>
      <c r="G119" s="545">
        <v>0</v>
      </c>
      <c r="H119" s="545">
        <v>97.92</v>
      </c>
      <c r="I119" s="546">
        <f>E119+F119+G119+H119</f>
        <v>97.92</v>
      </c>
      <c r="J119" s="547">
        <f>I119*C119</f>
        <v>195.84</v>
      </c>
      <c r="K119" s="437"/>
    </row>
    <row r="120" spans="1:11" s="4" customFormat="1" x14ac:dyDescent="0.2">
      <c r="A120" s="41"/>
      <c r="B120" s="2"/>
      <c r="C120" s="773"/>
      <c r="D120" s="451"/>
      <c r="E120" s="405"/>
      <c r="F120" s="425"/>
      <c r="G120" s="425"/>
      <c r="H120" s="405"/>
      <c r="I120" s="409"/>
      <c r="J120" s="410"/>
      <c r="K120" s="437"/>
    </row>
    <row r="121" spans="1:11" s="4" customFormat="1" ht="30.75" customHeight="1" x14ac:dyDescent="0.2">
      <c r="A121" s="41"/>
      <c r="B121" s="30" t="s">
        <v>3945</v>
      </c>
      <c r="C121" s="773"/>
      <c r="D121" s="451"/>
      <c r="E121" s="405"/>
      <c r="F121" s="425"/>
      <c r="G121" s="425"/>
      <c r="H121" s="405"/>
      <c r="I121" s="409"/>
      <c r="J121" s="410"/>
      <c r="K121" s="437"/>
    </row>
    <row r="122" spans="1:11" s="4" customFormat="1" x14ac:dyDescent="0.2">
      <c r="A122" s="41"/>
      <c r="B122" s="2"/>
      <c r="C122" s="773"/>
      <c r="D122" s="451"/>
      <c r="E122" s="405"/>
      <c r="F122" s="425"/>
      <c r="G122" s="425"/>
      <c r="H122" s="405"/>
      <c r="I122" s="409"/>
      <c r="J122" s="410"/>
      <c r="K122" s="437"/>
    </row>
    <row r="123" spans="1:11" s="4" customFormat="1" x14ac:dyDescent="0.2">
      <c r="A123" s="41" t="s">
        <v>79</v>
      </c>
      <c r="B123" s="2" t="s">
        <v>3338</v>
      </c>
      <c r="C123" s="771">
        <v>1</v>
      </c>
      <c r="D123" s="452" t="s">
        <v>199</v>
      </c>
      <c r="E123" s="545">
        <v>0</v>
      </c>
      <c r="F123" s="545">
        <v>0</v>
      </c>
      <c r="G123" s="545">
        <v>0</v>
      </c>
      <c r="H123" s="545">
        <v>184.15</v>
      </c>
      <c r="I123" s="546">
        <f>E123+F123+G123+H123</f>
        <v>184.15</v>
      </c>
      <c r="J123" s="547">
        <f>I123*C123</f>
        <v>184.15</v>
      </c>
      <c r="K123" s="437"/>
    </row>
    <row r="124" spans="1:11" s="4" customFormat="1" x14ac:dyDescent="0.2">
      <c r="A124" s="41"/>
      <c r="B124" s="2"/>
      <c r="C124" s="773"/>
      <c r="D124" s="451"/>
      <c r="E124" s="405"/>
      <c r="F124" s="425"/>
      <c r="G124" s="425"/>
      <c r="H124" s="405"/>
      <c r="I124" s="409"/>
      <c r="J124" s="410"/>
      <c r="K124" s="437"/>
    </row>
    <row r="125" spans="1:11" s="4" customFormat="1" x14ac:dyDescent="0.2">
      <c r="A125" s="41" t="s">
        <v>80</v>
      </c>
      <c r="B125" s="2" t="s">
        <v>3339</v>
      </c>
      <c r="C125" s="771">
        <v>1</v>
      </c>
      <c r="D125" s="452" t="s">
        <v>199</v>
      </c>
      <c r="E125" s="545">
        <v>0</v>
      </c>
      <c r="F125" s="545">
        <v>0</v>
      </c>
      <c r="G125" s="545">
        <v>0</v>
      </c>
      <c r="H125" s="545">
        <v>184.15</v>
      </c>
      <c r="I125" s="546">
        <f>E125+F125+G125+H125</f>
        <v>184.15</v>
      </c>
      <c r="J125" s="547">
        <f>I125*C125</f>
        <v>184.15</v>
      </c>
      <c r="K125" s="437"/>
    </row>
    <row r="126" spans="1:11" s="4" customFormat="1" x14ac:dyDescent="0.2">
      <c r="A126" s="41"/>
      <c r="B126" s="2"/>
      <c r="C126" s="773"/>
      <c r="D126" s="451"/>
      <c r="E126" s="405"/>
      <c r="F126" s="425"/>
      <c r="G126" s="425"/>
      <c r="H126" s="405"/>
      <c r="I126" s="409"/>
      <c r="J126" s="410"/>
      <c r="K126" s="437"/>
    </row>
    <row r="127" spans="1:11" s="4" customFormat="1" x14ac:dyDescent="0.2">
      <c r="A127" s="41" t="s">
        <v>81</v>
      </c>
      <c r="B127" s="2" t="s">
        <v>3340</v>
      </c>
      <c r="C127" s="771">
        <v>4</v>
      </c>
      <c r="D127" s="452" t="s">
        <v>199</v>
      </c>
      <c r="E127" s="545">
        <v>0</v>
      </c>
      <c r="F127" s="545">
        <v>0</v>
      </c>
      <c r="G127" s="545">
        <v>0</v>
      </c>
      <c r="H127" s="545">
        <v>184.15</v>
      </c>
      <c r="I127" s="546">
        <f>E127+F127+G127+H127</f>
        <v>184.15</v>
      </c>
      <c r="J127" s="547">
        <f>I127*C127</f>
        <v>736.6</v>
      </c>
      <c r="K127" s="437"/>
    </row>
    <row r="128" spans="1:11" s="4" customFormat="1" x14ac:dyDescent="0.2">
      <c r="A128" s="41"/>
      <c r="B128" s="2"/>
      <c r="C128" s="773"/>
      <c r="D128" s="451"/>
      <c r="E128" s="405"/>
      <c r="F128" s="425"/>
      <c r="G128" s="425"/>
      <c r="H128" s="405"/>
      <c r="I128" s="409"/>
      <c r="J128" s="410"/>
      <c r="K128" s="437"/>
    </row>
    <row r="129" spans="1:11" s="4" customFormat="1" x14ac:dyDescent="0.2">
      <c r="A129" s="41" t="s">
        <v>92</v>
      </c>
      <c r="B129" s="2" t="s">
        <v>3341</v>
      </c>
      <c r="C129" s="771">
        <v>1</v>
      </c>
      <c r="D129" s="452" t="s">
        <v>199</v>
      </c>
      <c r="E129" s="545">
        <v>0</v>
      </c>
      <c r="F129" s="545">
        <v>0</v>
      </c>
      <c r="G129" s="545">
        <v>0</v>
      </c>
      <c r="H129" s="545">
        <v>184.15</v>
      </c>
      <c r="I129" s="546">
        <f>E129+F129+G129+H129</f>
        <v>184.15</v>
      </c>
      <c r="J129" s="547">
        <f>I129*C129</f>
        <v>184.15</v>
      </c>
      <c r="K129" s="437"/>
    </row>
    <row r="130" spans="1:11" s="4" customFormat="1" x14ac:dyDescent="0.2">
      <c r="A130" s="41"/>
      <c r="B130" s="2"/>
      <c r="C130" s="773"/>
      <c r="D130" s="451"/>
      <c r="E130" s="405"/>
      <c r="F130" s="425"/>
      <c r="G130" s="425"/>
      <c r="H130" s="405"/>
      <c r="I130" s="409"/>
      <c r="J130" s="410"/>
      <c r="K130" s="437"/>
    </row>
    <row r="131" spans="1:11" s="4" customFormat="1" x14ac:dyDescent="0.2">
      <c r="A131" s="41" t="s">
        <v>94</v>
      </c>
      <c r="B131" s="2" t="s">
        <v>3342</v>
      </c>
      <c r="C131" s="771">
        <v>2</v>
      </c>
      <c r="D131" s="452" t="s">
        <v>199</v>
      </c>
      <c r="E131" s="545">
        <v>0</v>
      </c>
      <c r="F131" s="545">
        <v>0</v>
      </c>
      <c r="G131" s="545">
        <v>0</v>
      </c>
      <c r="H131" s="545">
        <v>184.15</v>
      </c>
      <c r="I131" s="546">
        <f>E131+F131+G131+H131</f>
        <v>184.15</v>
      </c>
      <c r="J131" s="547">
        <f>I131*C131</f>
        <v>368.3</v>
      </c>
      <c r="K131" s="437"/>
    </row>
    <row r="132" spans="1:11" s="4" customFormat="1" x14ac:dyDescent="0.2">
      <c r="A132" s="41"/>
      <c r="B132" s="2"/>
      <c r="C132" s="773"/>
      <c r="D132" s="451"/>
      <c r="E132" s="405"/>
      <c r="F132" s="425"/>
      <c r="G132" s="425"/>
      <c r="H132" s="405"/>
      <c r="I132" s="409"/>
      <c r="J132" s="410"/>
      <c r="K132" s="437"/>
    </row>
    <row r="133" spans="1:11" s="4" customFormat="1" x14ac:dyDescent="0.2">
      <c r="A133" s="41" t="s">
        <v>96</v>
      </c>
      <c r="B133" s="2" t="s">
        <v>3343</v>
      </c>
      <c r="C133" s="771">
        <v>1</v>
      </c>
      <c r="D133" s="452" t="s">
        <v>199</v>
      </c>
      <c r="E133" s="545">
        <v>0</v>
      </c>
      <c r="F133" s="545">
        <v>0</v>
      </c>
      <c r="G133" s="545">
        <v>0</v>
      </c>
      <c r="H133" s="545">
        <v>184.15</v>
      </c>
      <c r="I133" s="546">
        <f>E133+F133+G133+H133</f>
        <v>184.15</v>
      </c>
      <c r="J133" s="547">
        <f>I133*C133</f>
        <v>184.15</v>
      </c>
      <c r="K133" s="437"/>
    </row>
    <row r="134" spans="1:11" s="4" customFormat="1" x14ac:dyDescent="0.2">
      <c r="A134" s="41"/>
      <c r="B134" s="2"/>
      <c r="C134" s="773"/>
      <c r="D134" s="451"/>
      <c r="E134" s="405"/>
      <c r="F134" s="425"/>
      <c r="G134" s="425"/>
      <c r="H134" s="405"/>
      <c r="I134" s="409"/>
      <c r="J134" s="410"/>
      <c r="K134" s="437"/>
    </row>
    <row r="135" spans="1:11" s="4" customFormat="1" x14ac:dyDescent="0.2">
      <c r="A135" s="41" t="s">
        <v>99</v>
      </c>
      <c r="B135" s="2" t="s">
        <v>3344</v>
      </c>
      <c r="C135" s="771">
        <v>3</v>
      </c>
      <c r="D135" s="452" t="s">
        <v>199</v>
      </c>
      <c r="E135" s="545">
        <v>0</v>
      </c>
      <c r="F135" s="545">
        <v>0</v>
      </c>
      <c r="G135" s="545">
        <v>0</v>
      </c>
      <c r="H135" s="545">
        <v>184.15</v>
      </c>
      <c r="I135" s="546">
        <f>E135+F135+G135+H135</f>
        <v>184.15</v>
      </c>
      <c r="J135" s="547">
        <f>I135*C135</f>
        <v>552.45000000000005</v>
      </c>
      <c r="K135" s="437"/>
    </row>
    <row r="136" spans="1:11" s="4" customFormat="1" x14ac:dyDescent="0.2">
      <c r="A136" s="41"/>
      <c r="B136" s="2"/>
      <c r="C136" s="773"/>
      <c r="D136" s="451"/>
      <c r="E136" s="405"/>
      <c r="F136" s="425"/>
      <c r="G136" s="425"/>
      <c r="H136" s="405"/>
      <c r="I136" s="409"/>
      <c r="J136" s="410"/>
      <c r="K136" s="437"/>
    </row>
    <row r="137" spans="1:11" s="4" customFormat="1" ht="28.5" x14ac:dyDescent="0.2">
      <c r="A137" s="41"/>
      <c r="B137" s="30" t="s">
        <v>3946</v>
      </c>
      <c r="C137" s="773"/>
      <c r="D137" s="451"/>
      <c r="E137" s="405"/>
      <c r="F137" s="425"/>
      <c r="G137" s="425"/>
      <c r="H137" s="405"/>
      <c r="I137" s="409"/>
      <c r="J137" s="410"/>
      <c r="K137" s="437"/>
    </row>
    <row r="138" spans="1:11" s="4" customFormat="1" x14ac:dyDescent="0.2">
      <c r="A138" s="41"/>
      <c r="B138" s="2"/>
      <c r="C138" s="773"/>
      <c r="D138" s="451"/>
      <c r="E138" s="405"/>
      <c r="F138" s="425"/>
      <c r="G138" s="425"/>
      <c r="H138" s="405"/>
      <c r="I138" s="409"/>
      <c r="J138" s="410"/>
      <c r="K138" s="437"/>
    </row>
    <row r="139" spans="1:11" s="4" customFormat="1" x14ac:dyDescent="0.2">
      <c r="A139" s="41" t="s">
        <v>101</v>
      </c>
      <c r="B139" s="2" t="s">
        <v>3345</v>
      </c>
      <c r="C139" s="771">
        <v>3</v>
      </c>
      <c r="D139" s="452" t="s">
        <v>199</v>
      </c>
      <c r="E139" s="545">
        <v>0</v>
      </c>
      <c r="F139" s="545">
        <v>0</v>
      </c>
      <c r="G139" s="545">
        <v>0</v>
      </c>
      <c r="H139" s="545">
        <v>235.29</v>
      </c>
      <c r="I139" s="546">
        <f>E139+F139+G139+H139</f>
        <v>235.29</v>
      </c>
      <c r="J139" s="547">
        <f>I139*C139</f>
        <v>705.87</v>
      </c>
      <c r="K139" s="437"/>
    </row>
    <row r="140" spans="1:11" s="4" customFormat="1" x14ac:dyDescent="0.2">
      <c r="A140" s="41"/>
      <c r="B140" s="2"/>
      <c r="C140" s="770"/>
      <c r="D140" s="451"/>
      <c r="E140" s="405"/>
      <c r="F140" s="425"/>
      <c r="G140" s="425"/>
      <c r="H140" s="405"/>
      <c r="I140" s="409"/>
      <c r="J140" s="410"/>
      <c r="K140" s="437"/>
    </row>
    <row r="141" spans="1:11" s="4" customFormat="1" hidden="1" x14ac:dyDescent="0.2">
      <c r="A141" s="41"/>
      <c r="B141" s="2"/>
      <c r="C141" s="770"/>
      <c r="D141" s="451"/>
      <c r="E141" s="405"/>
      <c r="F141" s="425"/>
      <c r="G141" s="425"/>
      <c r="H141" s="405"/>
      <c r="I141" s="409"/>
      <c r="J141" s="410"/>
      <c r="K141" s="437"/>
    </row>
    <row r="142" spans="1:11" s="4" customFormat="1" x14ac:dyDescent="0.2">
      <c r="A142" s="41"/>
      <c r="B142" s="2"/>
      <c r="C142" s="770"/>
      <c r="D142" s="451"/>
      <c r="E142" s="405"/>
      <c r="F142" s="425"/>
      <c r="G142" s="425"/>
      <c r="H142" s="405"/>
      <c r="I142" s="409"/>
      <c r="J142" s="410"/>
      <c r="K142" s="437"/>
    </row>
    <row r="143" spans="1:11" s="4" customFormat="1" ht="14.25" customHeight="1" x14ac:dyDescent="0.2">
      <c r="A143" s="41"/>
      <c r="B143" s="2"/>
      <c r="C143" s="770"/>
      <c r="D143" s="451"/>
      <c r="E143" s="405"/>
      <c r="F143" s="425"/>
      <c r="G143" s="425"/>
      <c r="H143" s="405"/>
      <c r="I143" s="409"/>
      <c r="J143" s="410"/>
      <c r="K143" s="437"/>
    </row>
    <row r="144" spans="1:11" s="4" customFormat="1" x14ac:dyDescent="0.2">
      <c r="A144" s="41"/>
      <c r="B144" s="2"/>
      <c r="C144" s="770"/>
      <c r="D144" s="451"/>
      <c r="E144" s="405"/>
      <c r="F144" s="425"/>
      <c r="G144" s="425"/>
      <c r="H144" s="405"/>
      <c r="I144" s="409"/>
      <c r="J144" s="410"/>
      <c r="K144" s="437"/>
    </row>
    <row r="145" spans="1:11" s="4" customFormat="1" ht="27.75" customHeight="1" x14ac:dyDescent="0.2">
      <c r="A145" s="41"/>
      <c r="B145" s="2"/>
      <c r="C145" s="770"/>
      <c r="D145" s="451"/>
      <c r="E145" s="405"/>
      <c r="F145" s="425"/>
      <c r="G145" s="425"/>
      <c r="H145" s="405"/>
      <c r="I145" s="409"/>
      <c r="J145" s="410"/>
      <c r="K145" s="437"/>
    </row>
    <row r="146" spans="1:11" s="4" customFormat="1" x14ac:dyDescent="0.2">
      <c r="A146" s="41"/>
      <c r="B146" s="2"/>
      <c r="C146" s="770"/>
      <c r="D146" s="451"/>
      <c r="E146" s="405"/>
      <c r="F146" s="425"/>
      <c r="G146" s="425"/>
      <c r="H146" s="405"/>
      <c r="I146" s="409"/>
      <c r="J146" s="453"/>
      <c r="K146" s="437"/>
    </row>
    <row r="147" spans="1:11" s="4" customFormat="1" x14ac:dyDescent="0.2">
      <c r="A147" s="41"/>
      <c r="B147" s="2"/>
      <c r="C147" s="770"/>
      <c r="D147" s="451"/>
      <c r="E147" s="405"/>
      <c r="F147" s="425"/>
      <c r="G147" s="425"/>
      <c r="H147" s="405"/>
      <c r="I147" s="409"/>
      <c r="J147" s="453"/>
      <c r="K147" s="437"/>
    </row>
    <row r="148" spans="1:11" s="4" customFormat="1" ht="8.25" customHeight="1" x14ac:dyDescent="0.2">
      <c r="A148" s="41"/>
      <c r="B148" s="2"/>
      <c r="C148" s="770"/>
      <c r="D148" s="451"/>
      <c r="E148" s="405"/>
      <c r="F148" s="425"/>
      <c r="G148" s="425"/>
      <c r="H148" s="405"/>
      <c r="I148" s="409"/>
      <c r="J148" s="453"/>
      <c r="K148" s="437"/>
    </row>
    <row r="149" spans="1:11" s="8" customFormat="1" ht="15.75" thickBot="1" x14ac:dyDescent="0.3">
      <c r="A149" s="31"/>
      <c r="B149" s="32" t="s">
        <v>111</v>
      </c>
      <c r="C149" s="772"/>
      <c r="D149" s="445"/>
      <c r="E149" s="412"/>
      <c r="F149" s="412"/>
      <c r="G149" s="412"/>
      <c r="H149" s="411"/>
      <c r="I149" s="413"/>
      <c r="J149" s="413">
        <f>SUM(J116:J148)</f>
        <v>3576.26</v>
      </c>
      <c r="K149" s="448">
        <v>4</v>
      </c>
    </row>
    <row r="150" spans="1:11" s="4" customFormat="1" ht="15" thickTop="1" x14ac:dyDescent="0.2">
      <c r="A150" s="41"/>
      <c r="B150" s="2"/>
      <c r="C150" s="770"/>
      <c r="D150" s="451"/>
      <c r="E150" s="405"/>
      <c r="F150" s="425"/>
      <c r="G150" s="425"/>
      <c r="H150" s="405"/>
      <c r="I150" s="409"/>
      <c r="J150" s="410"/>
      <c r="K150" s="437"/>
    </row>
    <row r="151" spans="1:11" s="4" customFormat="1" ht="15" x14ac:dyDescent="0.2">
      <c r="A151" s="41"/>
      <c r="B151" s="86" t="s">
        <v>3346</v>
      </c>
      <c r="C151" s="770"/>
      <c r="D151" s="451"/>
      <c r="E151" s="405"/>
      <c r="F151" s="425"/>
      <c r="G151" s="425"/>
      <c r="H151" s="405"/>
      <c r="I151" s="409"/>
      <c r="J151" s="410"/>
      <c r="K151" s="437"/>
    </row>
    <row r="152" spans="1:11" s="4" customFormat="1" x14ac:dyDescent="0.2">
      <c r="A152" s="41"/>
      <c r="B152" s="87"/>
      <c r="C152" s="770"/>
      <c r="D152" s="451"/>
      <c r="E152" s="405"/>
      <c r="F152" s="425"/>
      <c r="G152" s="425"/>
      <c r="H152" s="405"/>
      <c r="I152" s="409"/>
      <c r="J152" s="410"/>
      <c r="K152" s="437"/>
    </row>
    <row r="153" spans="1:11" s="4" customFormat="1" x14ac:dyDescent="0.2">
      <c r="A153" s="41"/>
      <c r="B153" s="88" t="s">
        <v>3347</v>
      </c>
      <c r="C153" s="770"/>
      <c r="D153" s="451"/>
      <c r="E153" s="405"/>
      <c r="F153" s="425"/>
      <c r="G153" s="425"/>
      <c r="H153" s="405"/>
      <c r="I153" s="409"/>
      <c r="J153" s="410"/>
      <c r="K153" s="437"/>
    </row>
    <row r="154" spans="1:11" s="4" customFormat="1" x14ac:dyDescent="0.2">
      <c r="A154" s="41"/>
      <c r="B154" s="87"/>
      <c r="C154" s="770"/>
      <c r="D154" s="451"/>
      <c r="E154" s="405"/>
      <c r="F154" s="425"/>
      <c r="G154" s="425"/>
      <c r="H154" s="405"/>
      <c r="I154" s="409"/>
      <c r="J154" s="410"/>
      <c r="K154" s="437"/>
    </row>
    <row r="155" spans="1:11" s="4" customFormat="1" ht="29.25" customHeight="1" x14ac:dyDescent="0.2">
      <c r="A155" s="41" t="s">
        <v>77</v>
      </c>
      <c r="B155" s="87" t="s">
        <v>3947</v>
      </c>
      <c r="C155" s="770">
        <v>1039</v>
      </c>
      <c r="D155" s="407" t="s">
        <v>87</v>
      </c>
      <c r="E155" s="545">
        <v>0</v>
      </c>
      <c r="F155" s="545">
        <v>0</v>
      </c>
      <c r="G155" s="545">
        <v>0</v>
      </c>
      <c r="H155" s="545">
        <v>14.61</v>
      </c>
      <c r="I155" s="546">
        <f>E155+F155+G155+H155</f>
        <v>14.61</v>
      </c>
      <c r="J155" s="547">
        <f>I155*C155</f>
        <v>15179.79</v>
      </c>
      <c r="K155" s="437"/>
    </row>
    <row r="156" spans="1:11" s="4" customFormat="1" x14ac:dyDescent="0.2">
      <c r="A156" s="41"/>
      <c r="B156" s="87"/>
      <c r="C156" s="770"/>
      <c r="D156" s="451"/>
      <c r="E156" s="405"/>
      <c r="F156" s="425"/>
      <c r="G156" s="425"/>
      <c r="H156" s="405"/>
      <c r="I156" s="409"/>
      <c r="J156" s="410"/>
      <c r="K156" s="437"/>
    </row>
    <row r="157" spans="1:11" s="4" customFormat="1" ht="28.5" customHeight="1" x14ac:dyDescent="0.2">
      <c r="A157" s="41" t="s">
        <v>78</v>
      </c>
      <c r="B157" s="87" t="s">
        <v>3348</v>
      </c>
      <c r="C157" s="770">
        <v>412</v>
      </c>
      <c r="D157" s="407" t="s">
        <v>87</v>
      </c>
      <c r="E157" s="545">
        <v>0</v>
      </c>
      <c r="F157" s="545">
        <v>0</v>
      </c>
      <c r="G157" s="545">
        <v>0</v>
      </c>
      <c r="H157" s="545">
        <v>42.38</v>
      </c>
      <c r="I157" s="546">
        <f>E157+F157+G157+H157</f>
        <v>42.38</v>
      </c>
      <c r="J157" s="547">
        <f>I157*C157</f>
        <v>17460.560000000001</v>
      </c>
      <c r="K157" s="437"/>
    </row>
    <row r="158" spans="1:11" s="4" customFormat="1" x14ac:dyDescent="0.2">
      <c r="A158" s="41"/>
      <c r="B158" s="87"/>
      <c r="C158" s="770"/>
      <c r="D158" s="451"/>
      <c r="E158" s="405"/>
      <c r="F158" s="425"/>
      <c r="G158" s="425"/>
      <c r="H158" s="405"/>
      <c r="I158" s="409"/>
      <c r="J158" s="410"/>
      <c r="K158" s="437"/>
    </row>
    <row r="159" spans="1:11" s="4" customFormat="1" ht="27" customHeight="1" x14ac:dyDescent="0.2">
      <c r="A159" s="41" t="s">
        <v>79</v>
      </c>
      <c r="B159" s="87" t="s">
        <v>3349</v>
      </c>
      <c r="C159" s="770">
        <v>2501</v>
      </c>
      <c r="D159" s="407" t="s">
        <v>87</v>
      </c>
      <c r="E159" s="545">
        <v>0</v>
      </c>
      <c r="F159" s="545">
        <v>0</v>
      </c>
      <c r="G159" s="545">
        <v>0</v>
      </c>
      <c r="H159" s="545">
        <v>43.84</v>
      </c>
      <c r="I159" s="546">
        <f>E159+F159+G159+H159</f>
        <v>43.84</v>
      </c>
      <c r="J159" s="547">
        <f>I159*C159</f>
        <v>109643.84</v>
      </c>
      <c r="K159" s="437"/>
    </row>
    <row r="160" spans="1:11" s="4" customFormat="1" x14ac:dyDescent="0.2">
      <c r="A160" s="41"/>
      <c r="B160" s="49"/>
      <c r="C160" s="770"/>
      <c r="D160" s="451"/>
      <c r="E160" s="405"/>
      <c r="F160" s="425"/>
      <c r="G160" s="425"/>
      <c r="H160" s="405"/>
      <c r="I160" s="409"/>
      <c r="J160" s="410"/>
      <c r="K160" s="437"/>
    </row>
    <row r="161" spans="1:11" s="4" customFormat="1" x14ac:dyDescent="0.2">
      <c r="A161" s="41"/>
      <c r="B161" s="88" t="s">
        <v>3350</v>
      </c>
      <c r="C161" s="770"/>
      <c r="D161" s="451"/>
      <c r="E161" s="405"/>
      <c r="F161" s="425"/>
      <c r="G161" s="425"/>
      <c r="H161" s="405"/>
      <c r="I161" s="409"/>
      <c r="J161" s="410"/>
      <c r="K161" s="437"/>
    </row>
    <row r="162" spans="1:11" s="4" customFormat="1" x14ac:dyDescent="0.2">
      <c r="A162" s="41"/>
      <c r="B162" s="49"/>
      <c r="C162" s="770"/>
      <c r="D162" s="451"/>
      <c r="E162" s="405"/>
      <c r="F162" s="425"/>
      <c r="G162" s="425"/>
      <c r="H162" s="405"/>
      <c r="I162" s="409"/>
      <c r="J162" s="410"/>
      <c r="K162" s="437"/>
    </row>
    <row r="163" spans="1:11" s="4" customFormat="1" x14ac:dyDescent="0.2">
      <c r="A163" s="41" t="s">
        <v>80</v>
      </c>
      <c r="B163" s="373" t="s">
        <v>3351</v>
      </c>
      <c r="C163" s="770">
        <v>16</v>
      </c>
      <c r="D163" s="407" t="s">
        <v>87</v>
      </c>
      <c r="E163" s="545">
        <v>0</v>
      </c>
      <c r="F163" s="545">
        <v>0</v>
      </c>
      <c r="G163" s="545">
        <v>0</v>
      </c>
      <c r="H163" s="545">
        <v>27.76</v>
      </c>
      <c r="I163" s="546">
        <f>E163+F163+G163+H163</f>
        <v>27.76</v>
      </c>
      <c r="J163" s="547">
        <f>I163*C163</f>
        <v>444.16</v>
      </c>
      <c r="K163" s="437"/>
    </row>
    <row r="164" spans="1:11" s="4" customFormat="1" x14ac:dyDescent="0.2">
      <c r="A164" s="41"/>
      <c r="B164" s="49"/>
      <c r="C164" s="770"/>
      <c r="D164" s="451"/>
      <c r="E164" s="405"/>
      <c r="F164" s="425"/>
      <c r="G164" s="425"/>
      <c r="H164" s="405"/>
      <c r="I164" s="409"/>
      <c r="J164" s="410"/>
      <c r="K164" s="437"/>
    </row>
    <row r="165" spans="1:11" s="4" customFormat="1" x14ac:dyDescent="0.2">
      <c r="A165" s="41" t="s">
        <v>81</v>
      </c>
      <c r="B165" s="373" t="s">
        <v>3352</v>
      </c>
      <c r="C165" s="770">
        <v>48</v>
      </c>
      <c r="D165" s="407" t="s">
        <v>87</v>
      </c>
      <c r="E165" s="545">
        <v>0</v>
      </c>
      <c r="F165" s="545">
        <v>0</v>
      </c>
      <c r="G165" s="545">
        <v>0</v>
      </c>
      <c r="H165" s="545">
        <v>55.54</v>
      </c>
      <c r="I165" s="546">
        <f>E165+F165+G165+H165</f>
        <v>55.54</v>
      </c>
      <c r="J165" s="547">
        <f>I165*C165</f>
        <v>2665.92</v>
      </c>
      <c r="K165" s="437"/>
    </row>
    <row r="166" spans="1:11" s="4" customFormat="1" x14ac:dyDescent="0.2">
      <c r="A166" s="41"/>
      <c r="B166" s="49"/>
      <c r="C166" s="770"/>
      <c r="D166" s="451"/>
      <c r="E166" s="405"/>
      <c r="F166" s="425"/>
      <c r="G166" s="425"/>
      <c r="H166" s="405"/>
      <c r="I166" s="409"/>
      <c r="J166" s="410"/>
      <c r="K166" s="437"/>
    </row>
    <row r="167" spans="1:11" s="4" customFormat="1" x14ac:dyDescent="0.2">
      <c r="A167" s="41" t="s">
        <v>92</v>
      </c>
      <c r="B167" s="373" t="s">
        <v>3353</v>
      </c>
      <c r="C167" s="770">
        <v>74</v>
      </c>
      <c r="D167" s="407" t="s">
        <v>87</v>
      </c>
      <c r="E167" s="545">
        <v>0</v>
      </c>
      <c r="F167" s="545">
        <v>0</v>
      </c>
      <c r="G167" s="545">
        <v>0</v>
      </c>
      <c r="H167" s="545">
        <v>109.61</v>
      </c>
      <c r="I167" s="546">
        <f>E167+F167+G167+H167</f>
        <v>109.61</v>
      </c>
      <c r="J167" s="547">
        <f>I167*C167</f>
        <v>8111.14</v>
      </c>
      <c r="K167" s="437"/>
    </row>
    <row r="168" spans="1:11" s="4" customFormat="1" x14ac:dyDescent="0.2">
      <c r="A168" s="41"/>
      <c r="B168" s="49"/>
      <c r="C168" s="770"/>
      <c r="D168" s="451"/>
      <c r="E168" s="405"/>
      <c r="F168" s="425"/>
      <c r="G168" s="425"/>
      <c r="H168" s="405"/>
      <c r="I168" s="409"/>
      <c r="J168" s="410"/>
      <c r="K168" s="437"/>
    </row>
    <row r="169" spans="1:11" s="4" customFormat="1" x14ac:dyDescent="0.2">
      <c r="A169" s="41" t="s">
        <v>94</v>
      </c>
      <c r="B169" s="373" t="s">
        <v>3354</v>
      </c>
      <c r="C169" s="770">
        <v>516</v>
      </c>
      <c r="D169" s="407" t="s">
        <v>87</v>
      </c>
      <c r="E169" s="545">
        <v>0</v>
      </c>
      <c r="F169" s="545">
        <v>0</v>
      </c>
      <c r="G169" s="545">
        <v>0</v>
      </c>
      <c r="H169" s="545">
        <v>175.37</v>
      </c>
      <c r="I169" s="546">
        <f>E169+F169+G169+H169</f>
        <v>175.37</v>
      </c>
      <c r="J169" s="547">
        <f>I169*C169</f>
        <v>90490.92</v>
      </c>
      <c r="K169" s="437"/>
    </row>
    <row r="170" spans="1:11" s="4" customFormat="1" x14ac:dyDescent="0.2">
      <c r="A170" s="41"/>
      <c r="B170" s="49"/>
      <c r="C170" s="770"/>
      <c r="D170" s="451"/>
      <c r="E170" s="405"/>
      <c r="F170" s="425"/>
      <c r="G170" s="425"/>
      <c r="H170" s="405"/>
      <c r="I170" s="409"/>
      <c r="J170" s="410"/>
      <c r="K170" s="437"/>
    </row>
    <row r="171" spans="1:11" s="4" customFormat="1" ht="15" x14ac:dyDescent="0.2">
      <c r="A171" s="41"/>
      <c r="B171" s="86" t="s">
        <v>3355</v>
      </c>
      <c r="C171" s="770"/>
      <c r="D171" s="451"/>
      <c r="E171" s="405"/>
      <c r="F171" s="425"/>
      <c r="G171" s="425"/>
      <c r="H171" s="405"/>
      <c r="I171" s="409"/>
      <c r="J171" s="410"/>
      <c r="K171" s="437"/>
    </row>
    <row r="172" spans="1:11" s="4" customFormat="1" x14ac:dyDescent="0.2">
      <c r="A172" s="41"/>
      <c r="B172" s="87"/>
      <c r="C172" s="770"/>
      <c r="D172" s="451"/>
      <c r="E172" s="405"/>
      <c r="F172" s="425"/>
      <c r="G172" s="425"/>
      <c r="H172" s="405"/>
      <c r="I172" s="409"/>
      <c r="J172" s="410"/>
      <c r="K172" s="437"/>
    </row>
    <row r="173" spans="1:11" s="4" customFormat="1" ht="28.5" x14ac:dyDescent="0.2">
      <c r="A173" s="41" t="s">
        <v>96</v>
      </c>
      <c r="B173" s="87" t="s">
        <v>3948</v>
      </c>
      <c r="C173" s="770">
        <v>1016</v>
      </c>
      <c r="D173" s="407" t="s">
        <v>87</v>
      </c>
      <c r="E173" s="545">
        <v>0</v>
      </c>
      <c r="F173" s="545">
        <v>0</v>
      </c>
      <c r="G173" s="545">
        <v>0</v>
      </c>
      <c r="H173" s="545">
        <v>45.31</v>
      </c>
      <c r="I173" s="546">
        <f>E173+F173+G173+H173</f>
        <v>45.31</v>
      </c>
      <c r="J173" s="547">
        <f>I173*C173</f>
        <v>46034.96</v>
      </c>
      <c r="K173" s="437"/>
    </row>
    <row r="174" spans="1:11" s="4" customFormat="1" x14ac:dyDescent="0.2">
      <c r="A174" s="41"/>
      <c r="B174" s="87"/>
      <c r="C174" s="770"/>
      <c r="D174" s="451"/>
      <c r="E174" s="405"/>
      <c r="F174" s="425"/>
      <c r="G174" s="425"/>
      <c r="H174" s="405"/>
      <c r="I174" s="409"/>
      <c r="J174" s="410"/>
      <c r="K174" s="437"/>
    </row>
    <row r="175" spans="1:11" s="4" customFormat="1" x14ac:dyDescent="0.2">
      <c r="A175" s="41"/>
      <c r="B175" s="87"/>
      <c r="C175" s="770"/>
      <c r="D175" s="451"/>
      <c r="E175" s="405"/>
      <c r="F175" s="425"/>
      <c r="G175" s="425"/>
      <c r="H175" s="405"/>
      <c r="I175" s="409"/>
      <c r="J175" s="410"/>
      <c r="K175" s="437"/>
    </row>
    <row r="176" spans="1:11" s="4" customFormat="1" ht="26.25" customHeight="1" x14ac:dyDescent="0.2">
      <c r="A176" s="41"/>
      <c r="B176" s="87"/>
      <c r="C176" s="770"/>
      <c r="D176" s="451"/>
      <c r="E176" s="405"/>
      <c r="F176" s="425"/>
      <c r="G176" s="425"/>
      <c r="H176" s="405"/>
      <c r="I176" s="409"/>
      <c r="J176" s="410"/>
      <c r="K176" s="437"/>
    </row>
    <row r="177" spans="1:11" s="4" customFormat="1" x14ac:dyDescent="0.2">
      <c r="A177" s="41"/>
      <c r="B177" s="87"/>
      <c r="C177" s="770"/>
      <c r="D177" s="451"/>
      <c r="E177" s="405"/>
      <c r="F177" s="425"/>
      <c r="G177" s="425"/>
      <c r="H177" s="405"/>
      <c r="I177" s="409"/>
      <c r="J177" s="410"/>
      <c r="K177" s="437"/>
    </row>
    <row r="178" spans="1:11" s="4" customFormat="1" x14ac:dyDescent="0.2">
      <c r="A178" s="41"/>
      <c r="B178" s="87"/>
      <c r="C178" s="770"/>
      <c r="D178" s="451"/>
      <c r="E178" s="405"/>
      <c r="F178" s="425"/>
      <c r="G178" s="425"/>
      <c r="H178" s="405"/>
      <c r="I178" s="409"/>
      <c r="J178" s="410"/>
      <c r="K178" s="437"/>
    </row>
    <row r="179" spans="1:11" s="4" customFormat="1" x14ac:dyDescent="0.2">
      <c r="A179" s="41"/>
      <c r="B179" s="87"/>
      <c r="C179" s="770"/>
      <c r="D179" s="451"/>
      <c r="E179" s="405"/>
      <c r="F179" s="425"/>
      <c r="G179" s="425"/>
      <c r="H179" s="405"/>
      <c r="I179" s="409"/>
      <c r="J179" s="410"/>
      <c r="K179" s="437"/>
    </row>
    <row r="180" spans="1:11" s="4" customFormat="1" hidden="1" x14ac:dyDescent="0.2">
      <c r="A180" s="41"/>
      <c r="B180" s="87"/>
      <c r="C180" s="770"/>
      <c r="D180" s="451"/>
      <c r="E180" s="405"/>
      <c r="F180" s="425"/>
      <c r="G180" s="425"/>
      <c r="H180" s="405"/>
      <c r="I180" s="409"/>
      <c r="J180" s="410"/>
      <c r="K180" s="437"/>
    </row>
    <row r="181" spans="1:11" s="4" customFormat="1" ht="3.75" customHeight="1" x14ac:dyDescent="0.2">
      <c r="A181" s="41"/>
      <c r="B181" s="87"/>
      <c r="C181" s="770"/>
      <c r="D181" s="451"/>
      <c r="E181" s="405"/>
      <c r="F181" s="425"/>
      <c r="G181" s="425"/>
      <c r="H181" s="405"/>
      <c r="I181" s="409"/>
      <c r="J181" s="410"/>
      <c r="K181" s="437"/>
    </row>
    <row r="182" spans="1:11" s="4" customFormat="1" x14ac:dyDescent="0.2">
      <c r="A182" s="41"/>
      <c r="B182" s="87"/>
      <c r="C182" s="770"/>
      <c r="D182" s="451"/>
      <c r="E182" s="405"/>
      <c r="F182" s="425"/>
      <c r="G182" s="425"/>
      <c r="H182" s="405"/>
      <c r="I182" s="409"/>
      <c r="J182" s="410"/>
      <c r="K182" s="437"/>
    </row>
    <row r="183" spans="1:11" s="4" customFormat="1" ht="24" customHeight="1" x14ac:dyDescent="0.2">
      <c r="A183" s="41"/>
      <c r="B183" s="88"/>
      <c r="C183" s="770"/>
      <c r="D183" s="451"/>
      <c r="E183" s="405"/>
      <c r="F183" s="425"/>
      <c r="G183" s="425"/>
      <c r="H183" s="405"/>
      <c r="I183" s="409"/>
      <c r="J183" s="410"/>
      <c r="K183" s="437"/>
    </row>
    <row r="184" spans="1:11" s="8" customFormat="1" ht="15.75" thickBot="1" x14ac:dyDescent="0.3">
      <c r="A184" s="31"/>
      <c r="B184" s="32" t="s">
        <v>111</v>
      </c>
      <c r="C184" s="772"/>
      <c r="D184" s="445"/>
      <c r="E184" s="412"/>
      <c r="F184" s="412"/>
      <c r="G184" s="412"/>
      <c r="H184" s="411"/>
      <c r="I184" s="413"/>
      <c r="J184" s="413">
        <f>SUM(J151:J183)</f>
        <v>290031.28999999998</v>
      </c>
      <c r="K184" s="448">
        <v>5</v>
      </c>
    </row>
    <row r="185" spans="1:11" s="4" customFormat="1" ht="15" thickTop="1" x14ac:dyDescent="0.2">
      <c r="A185" s="41"/>
      <c r="B185" s="88"/>
      <c r="C185" s="770"/>
      <c r="D185" s="451"/>
      <c r="E185" s="405"/>
      <c r="F185" s="425"/>
      <c r="G185" s="425"/>
      <c r="H185" s="405"/>
      <c r="I185" s="409"/>
      <c r="J185" s="410"/>
      <c r="K185" s="437"/>
    </row>
    <row r="186" spans="1:11" s="4" customFormat="1" ht="15" x14ac:dyDescent="0.2">
      <c r="A186" s="41"/>
      <c r="B186" s="86" t="s">
        <v>3356</v>
      </c>
      <c r="C186" s="770"/>
      <c r="D186" s="451"/>
      <c r="E186" s="405"/>
      <c r="F186" s="425"/>
      <c r="G186" s="425"/>
      <c r="H186" s="405"/>
      <c r="I186" s="409"/>
      <c r="J186" s="410"/>
      <c r="K186" s="437"/>
    </row>
    <row r="187" spans="1:11" s="4" customFormat="1" x14ac:dyDescent="0.2">
      <c r="A187" s="41"/>
      <c r="B187" s="2"/>
      <c r="C187" s="770"/>
      <c r="D187" s="451"/>
      <c r="E187" s="405"/>
      <c r="F187" s="425"/>
      <c r="G187" s="425"/>
      <c r="H187" s="405"/>
      <c r="I187" s="409"/>
      <c r="J187" s="410"/>
      <c r="K187" s="437"/>
    </row>
    <row r="188" spans="1:11" s="4" customFormat="1" ht="68.25" customHeight="1" x14ac:dyDescent="0.2">
      <c r="A188" s="41"/>
      <c r="B188" s="30" t="s">
        <v>3949</v>
      </c>
      <c r="C188" s="770"/>
      <c r="D188" s="451"/>
      <c r="E188" s="405"/>
      <c r="F188" s="425"/>
      <c r="G188" s="425"/>
      <c r="H188" s="405"/>
      <c r="I188" s="409"/>
      <c r="J188" s="410"/>
      <c r="K188" s="437"/>
    </row>
    <row r="189" spans="1:11" s="4" customFormat="1" x14ac:dyDescent="0.2">
      <c r="A189" s="41"/>
      <c r="B189" s="2"/>
      <c r="C189" s="770"/>
      <c r="D189" s="451"/>
      <c r="E189" s="405"/>
      <c r="F189" s="425"/>
      <c r="G189" s="425"/>
      <c r="H189" s="405"/>
      <c r="I189" s="409"/>
      <c r="J189" s="410"/>
      <c r="K189" s="437"/>
    </row>
    <row r="190" spans="1:11" s="4" customFormat="1" x14ac:dyDescent="0.2">
      <c r="A190" s="41"/>
      <c r="B190" s="30" t="s">
        <v>3357</v>
      </c>
      <c r="C190" s="770"/>
      <c r="D190" s="451"/>
      <c r="E190" s="405"/>
      <c r="F190" s="425"/>
      <c r="G190" s="425"/>
      <c r="H190" s="405"/>
      <c r="I190" s="409"/>
      <c r="J190" s="410"/>
      <c r="K190" s="437"/>
    </row>
    <row r="191" spans="1:11" s="4" customFormat="1" x14ac:dyDescent="0.2">
      <c r="A191" s="41"/>
      <c r="B191" s="2"/>
      <c r="C191" s="770"/>
      <c r="D191" s="451"/>
      <c r="E191" s="405"/>
      <c r="F191" s="425"/>
      <c r="G191" s="425"/>
      <c r="H191" s="405"/>
      <c r="I191" s="409"/>
      <c r="J191" s="410"/>
      <c r="K191" s="437"/>
    </row>
    <row r="192" spans="1:11" s="4" customFormat="1" x14ac:dyDescent="0.2">
      <c r="A192" s="41" t="s">
        <v>77</v>
      </c>
      <c r="B192" s="2" t="s">
        <v>3358</v>
      </c>
      <c r="C192" s="770">
        <v>25</v>
      </c>
      <c r="D192" s="452" t="s">
        <v>199</v>
      </c>
      <c r="E192" s="545">
        <v>0</v>
      </c>
      <c r="F192" s="545">
        <v>0</v>
      </c>
      <c r="G192" s="545">
        <v>0</v>
      </c>
      <c r="H192" s="545">
        <v>1148.72</v>
      </c>
      <c r="I192" s="546">
        <f>E192+F192+G192+H192</f>
        <v>1148.72</v>
      </c>
      <c r="J192" s="547">
        <f>I192*C192</f>
        <v>28718</v>
      </c>
      <c r="K192" s="437"/>
    </row>
    <row r="193" spans="1:11" s="4" customFormat="1" x14ac:dyDescent="0.2">
      <c r="A193" s="41"/>
      <c r="B193" s="2"/>
      <c r="C193" s="770"/>
      <c r="D193" s="451"/>
      <c r="E193" s="405"/>
      <c r="F193" s="425"/>
      <c r="G193" s="425"/>
      <c r="H193" s="405"/>
      <c r="I193" s="409"/>
      <c r="J193" s="410"/>
      <c r="K193" s="437"/>
    </row>
    <row r="194" spans="1:11" s="4" customFormat="1" x14ac:dyDescent="0.2">
      <c r="A194" s="41" t="s">
        <v>78</v>
      </c>
      <c r="B194" s="2" t="s">
        <v>3359</v>
      </c>
      <c r="C194" s="770">
        <v>24</v>
      </c>
      <c r="D194" s="452" t="s">
        <v>199</v>
      </c>
      <c r="E194" s="545">
        <v>0</v>
      </c>
      <c r="F194" s="545">
        <v>0</v>
      </c>
      <c r="G194" s="545">
        <v>0</v>
      </c>
      <c r="H194" s="545">
        <v>1148.72</v>
      </c>
      <c r="I194" s="546">
        <f>E194+F194+G194+H194</f>
        <v>1148.72</v>
      </c>
      <c r="J194" s="547">
        <f>I194*C194</f>
        <v>27569.279999999999</v>
      </c>
      <c r="K194" s="437"/>
    </row>
    <row r="195" spans="1:11" s="4" customFormat="1" x14ac:dyDescent="0.2">
      <c r="A195" s="41"/>
      <c r="B195" s="2"/>
      <c r="C195" s="770"/>
      <c r="D195" s="451"/>
      <c r="E195" s="405"/>
      <c r="F195" s="425"/>
      <c r="G195" s="425"/>
      <c r="H195" s="405"/>
      <c r="I195" s="409"/>
      <c r="J195" s="410"/>
      <c r="K195" s="437"/>
    </row>
    <row r="196" spans="1:11" s="4" customFormat="1" x14ac:dyDescent="0.2">
      <c r="A196" s="41" t="s">
        <v>79</v>
      </c>
      <c r="B196" s="2" t="s">
        <v>3360</v>
      </c>
      <c r="C196" s="770">
        <v>17</v>
      </c>
      <c r="D196" s="452" t="s">
        <v>199</v>
      </c>
      <c r="E196" s="545">
        <v>0</v>
      </c>
      <c r="F196" s="545">
        <v>0</v>
      </c>
      <c r="G196" s="545">
        <v>0</v>
      </c>
      <c r="H196" s="545">
        <v>431.14</v>
      </c>
      <c r="I196" s="546">
        <f>E196+F196+G196+H196</f>
        <v>431.14</v>
      </c>
      <c r="J196" s="547">
        <f>I196*C196</f>
        <v>7329.38</v>
      </c>
      <c r="K196" s="437"/>
    </row>
    <row r="197" spans="1:11" s="4" customFormat="1" x14ac:dyDescent="0.2">
      <c r="A197" s="41"/>
      <c r="B197" s="2"/>
      <c r="C197" s="770"/>
      <c r="D197" s="451"/>
      <c r="E197" s="405"/>
      <c r="F197" s="425"/>
      <c r="G197" s="425"/>
      <c r="H197" s="405"/>
      <c r="I197" s="409"/>
      <c r="J197" s="410"/>
      <c r="K197" s="437"/>
    </row>
    <row r="198" spans="1:11" s="4" customFormat="1" x14ac:dyDescent="0.2">
      <c r="A198" s="41" t="s">
        <v>80</v>
      </c>
      <c r="B198" s="2" t="s">
        <v>3361</v>
      </c>
      <c r="C198" s="770">
        <v>26</v>
      </c>
      <c r="D198" s="452" t="s">
        <v>199</v>
      </c>
      <c r="E198" s="545">
        <v>0</v>
      </c>
      <c r="F198" s="545">
        <v>0</v>
      </c>
      <c r="G198" s="545">
        <v>0</v>
      </c>
      <c r="H198" s="545">
        <v>2825.02</v>
      </c>
      <c r="I198" s="546">
        <f>E198+F198+G198+H198</f>
        <v>2825.02</v>
      </c>
      <c r="J198" s="547">
        <f>I198*C198</f>
        <v>73450.52</v>
      </c>
      <c r="K198" s="437"/>
    </row>
    <row r="199" spans="1:11" s="4" customFormat="1" x14ac:dyDescent="0.2">
      <c r="A199" s="41"/>
      <c r="B199" s="2"/>
      <c r="C199" s="770"/>
      <c r="D199" s="451"/>
      <c r="E199" s="405"/>
      <c r="F199" s="425"/>
      <c r="G199" s="425"/>
      <c r="H199" s="405"/>
      <c r="I199" s="409"/>
      <c r="J199" s="410"/>
      <c r="K199" s="437"/>
    </row>
    <row r="200" spans="1:11" s="4" customFormat="1" x14ac:dyDescent="0.2">
      <c r="A200" s="41" t="s">
        <v>81</v>
      </c>
      <c r="B200" s="2" t="s">
        <v>3362</v>
      </c>
      <c r="C200" s="770">
        <v>47</v>
      </c>
      <c r="D200" s="452" t="s">
        <v>199</v>
      </c>
      <c r="E200" s="545">
        <v>0</v>
      </c>
      <c r="F200" s="545">
        <v>0</v>
      </c>
      <c r="G200" s="545">
        <v>0</v>
      </c>
      <c r="H200" s="545">
        <v>3653.68</v>
      </c>
      <c r="I200" s="546">
        <f>E200+F200+G200+H200</f>
        <v>3653.68</v>
      </c>
      <c r="J200" s="547">
        <f>I200*C200</f>
        <v>171722.96</v>
      </c>
      <c r="K200" s="437"/>
    </row>
    <row r="201" spans="1:11" s="4" customFormat="1" x14ac:dyDescent="0.2">
      <c r="A201" s="41"/>
      <c r="B201" s="2"/>
      <c r="C201" s="770"/>
      <c r="D201" s="451"/>
      <c r="E201" s="405"/>
      <c r="F201" s="425"/>
      <c r="G201" s="425"/>
      <c r="H201" s="405"/>
      <c r="I201" s="409"/>
      <c r="J201" s="410"/>
      <c r="K201" s="437"/>
    </row>
    <row r="202" spans="1:11" s="4" customFormat="1" x14ac:dyDescent="0.2">
      <c r="A202" s="41" t="s">
        <v>92</v>
      </c>
      <c r="B202" s="2" t="s">
        <v>3363</v>
      </c>
      <c r="C202" s="770">
        <v>54</v>
      </c>
      <c r="D202" s="452" t="s">
        <v>199</v>
      </c>
      <c r="E202" s="545">
        <v>0</v>
      </c>
      <c r="F202" s="545">
        <v>0</v>
      </c>
      <c r="G202" s="545">
        <v>0</v>
      </c>
      <c r="H202" s="545">
        <v>1432.25</v>
      </c>
      <c r="I202" s="546">
        <f>E202+F202+G202+H202</f>
        <v>1432.25</v>
      </c>
      <c r="J202" s="547">
        <f>I202*C202</f>
        <v>77341.5</v>
      </c>
      <c r="K202" s="437"/>
    </row>
    <row r="203" spans="1:11" s="4" customFormat="1" x14ac:dyDescent="0.2">
      <c r="A203" s="41"/>
      <c r="B203" s="2"/>
      <c r="C203" s="770"/>
      <c r="D203" s="451"/>
      <c r="E203" s="405"/>
      <c r="F203" s="425"/>
      <c r="G203" s="425"/>
      <c r="H203" s="405"/>
      <c r="I203" s="409"/>
      <c r="J203" s="410"/>
      <c r="K203" s="437"/>
    </row>
    <row r="204" spans="1:11" s="4" customFormat="1" x14ac:dyDescent="0.2">
      <c r="A204" s="41" t="s">
        <v>94</v>
      </c>
      <c r="B204" s="2" t="s">
        <v>3364</v>
      </c>
      <c r="C204" s="770">
        <v>78</v>
      </c>
      <c r="D204" s="452" t="s">
        <v>199</v>
      </c>
      <c r="E204" s="545">
        <v>0</v>
      </c>
      <c r="F204" s="545">
        <v>0</v>
      </c>
      <c r="G204" s="545">
        <v>0</v>
      </c>
      <c r="H204" s="545">
        <v>2825.02</v>
      </c>
      <c r="I204" s="546">
        <f>E204+F204+G204+H204</f>
        <v>2825.02</v>
      </c>
      <c r="J204" s="547">
        <f>I204*C204</f>
        <v>220351.56</v>
      </c>
      <c r="K204" s="437"/>
    </row>
    <row r="205" spans="1:11" s="4" customFormat="1" x14ac:dyDescent="0.2">
      <c r="A205" s="41"/>
      <c r="B205" s="89"/>
      <c r="C205" s="770"/>
      <c r="D205" s="451"/>
      <c r="E205" s="405"/>
      <c r="F205" s="425"/>
      <c r="G205" s="425"/>
      <c r="H205" s="405"/>
      <c r="I205" s="409"/>
      <c r="J205" s="410"/>
      <c r="K205" s="437"/>
    </row>
    <row r="206" spans="1:11" s="4" customFormat="1" x14ac:dyDescent="0.2">
      <c r="A206" s="41"/>
      <c r="B206" s="90" t="s">
        <v>3365</v>
      </c>
      <c r="C206" s="770"/>
      <c r="D206" s="451"/>
      <c r="E206" s="405"/>
      <c r="F206" s="425"/>
      <c r="G206" s="425"/>
      <c r="H206" s="405"/>
      <c r="I206" s="409"/>
      <c r="J206" s="410"/>
      <c r="K206" s="437"/>
    </row>
    <row r="207" spans="1:11" s="4" customFormat="1" x14ac:dyDescent="0.2">
      <c r="A207" s="41"/>
      <c r="B207" s="89"/>
      <c r="C207" s="770"/>
      <c r="D207" s="451"/>
      <c r="E207" s="405"/>
      <c r="F207" s="425"/>
      <c r="G207" s="425"/>
      <c r="H207" s="405"/>
      <c r="I207" s="409"/>
      <c r="J207" s="410"/>
      <c r="K207" s="437"/>
    </row>
    <row r="208" spans="1:11" s="4" customFormat="1" x14ac:dyDescent="0.2">
      <c r="A208" s="41"/>
      <c r="B208" s="90" t="s">
        <v>3366</v>
      </c>
      <c r="C208" s="770"/>
      <c r="D208" s="451"/>
      <c r="E208" s="405"/>
      <c r="F208" s="425"/>
      <c r="G208" s="425"/>
      <c r="H208" s="405"/>
      <c r="I208" s="409"/>
      <c r="J208" s="410"/>
      <c r="K208" s="437"/>
    </row>
    <row r="209" spans="1:11" s="4" customFormat="1" x14ac:dyDescent="0.2">
      <c r="A209" s="41"/>
      <c r="B209" s="89"/>
      <c r="C209" s="770"/>
      <c r="D209" s="451"/>
      <c r="E209" s="405"/>
      <c r="F209" s="425"/>
      <c r="G209" s="425"/>
      <c r="H209" s="405"/>
      <c r="I209" s="409"/>
      <c r="J209" s="410"/>
      <c r="K209" s="437"/>
    </row>
    <row r="210" spans="1:11" s="4" customFormat="1" x14ac:dyDescent="0.2">
      <c r="A210" s="41" t="s">
        <v>96</v>
      </c>
      <c r="B210" s="55" t="s">
        <v>3367</v>
      </c>
      <c r="C210" s="770">
        <v>34</v>
      </c>
      <c r="D210" s="452" t="s">
        <v>199</v>
      </c>
      <c r="E210" s="545">
        <v>0</v>
      </c>
      <c r="F210" s="545">
        <v>0</v>
      </c>
      <c r="G210" s="545">
        <v>0</v>
      </c>
      <c r="H210" s="545">
        <v>2617.4899999999998</v>
      </c>
      <c r="I210" s="546">
        <f>E210+F210+G210+H210</f>
        <v>2617.4899999999998</v>
      </c>
      <c r="J210" s="547">
        <f>I210*C210</f>
        <v>88994.66</v>
      </c>
      <c r="K210" s="437"/>
    </row>
    <row r="211" spans="1:11" s="4" customFormat="1" x14ac:dyDescent="0.2">
      <c r="A211" s="41"/>
      <c r="B211" s="89"/>
      <c r="C211" s="770"/>
      <c r="D211" s="451"/>
      <c r="E211" s="405"/>
      <c r="F211" s="425"/>
      <c r="G211" s="425"/>
      <c r="H211" s="405"/>
      <c r="I211" s="409"/>
      <c r="J211" s="410"/>
      <c r="K211" s="437"/>
    </row>
    <row r="212" spans="1:11" s="4" customFormat="1" x14ac:dyDescent="0.2">
      <c r="A212" s="41" t="s">
        <v>99</v>
      </c>
      <c r="B212" s="55" t="s">
        <v>3368</v>
      </c>
      <c r="C212" s="770">
        <v>6</v>
      </c>
      <c r="D212" s="452" t="s">
        <v>199</v>
      </c>
      <c r="E212" s="545">
        <v>0</v>
      </c>
      <c r="F212" s="545">
        <v>0</v>
      </c>
      <c r="G212" s="545">
        <v>0</v>
      </c>
      <c r="H212" s="545">
        <v>3858.28</v>
      </c>
      <c r="I212" s="546">
        <f>E212+F212+G212+H212</f>
        <v>3858.28</v>
      </c>
      <c r="J212" s="547">
        <f>I212*C212</f>
        <v>23149.68</v>
      </c>
      <c r="K212" s="437"/>
    </row>
    <row r="213" spans="1:11" s="4" customFormat="1" x14ac:dyDescent="0.2">
      <c r="A213" s="41"/>
      <c r="B213" s="89"/>
      <c r="C213" s="770"/>
      <c r="D213" s="451"/>
      <c r="E213" s="405"/>
      <c r="F213" s="425"/>
      <c r="G213" s="425"/>
      <c r="H213" s="405"/>
      <c r="I213" s="409"/>
      <c r="J213" s="453"/>
      <c r="K213" s="437"/>
    </row>
    <row r="214" spans="1:11" s="4" customFormat="1" hidden="1" x14ac:dyDescent="0.2">
      <c r="A214" s="41"/>
      <c r="B214" s="49"/>
      <c r="C214" s="770"/>
      <c r="D214" s="451"/>
      <c r="E214" s="405"/>
      <c r="F214" s="425"/>
      <c r="G214" s="425"/>
      <c r="H214" s="405"/>
      <c r="I214" s="409"/>
      <c r="J214" s="453"/>
      <c r="K214" s="437"/>
    </row>
    <row r="215" spans="1:11" s="4" customFormat="1" hidden="1" x14ac:dyDescent="0.2">
      <c r="A215" s="41"/>
      <c r="B215" s="49"/>
      <c r="C215" s="770"/>
      <c r="D215" s="451"/>
      <c r="E215" s="405"/>
      <c r="F215" s="425"/>
      <c r="G215" s="425"/>
      <c r="H215" s="405"/>
      <c r="I215" s="409"/>
      <c r="J215" s="453"/>
      <c r="K215" s="437"/>
    </row>
    <row r="216" spans="1:11" s="4" customFormat="1" hidden="1" x14ac:dyDescent="0.2">
      <c r="A216" s="41"/>
      <c r="B216" s="49"/>
      <c r="C216" s="770"/>
      <c r="D216" s="451"/>
      <c r="E216" s="405"/>
      <c r="F216" s="425"/>
      <c r="G216" s="425"/>
      <c r="H216" s="405"/>
      <c r="I216" s="409"/>
      <c r="J216" s="453"/>
      <c r="K216" s="437"/>
    </row>
    <row r="217" spans="1:11" s="4" customFormat="1" ht="22.5" customHeight="1" x14ac:dyDescent="0.2">
      <c r="A217" s="41"/>
      <c r="B217" s="49"/>
      <c r="C217" s="770"/>
      <c r="D217" s="451"/>
      <c r="E217" s="405"/>
      <c r="F217" s="425"/>
      <c r="G217" s="425"/>
      <c r="H217" s="405"/>
      <c r="I217" s="409"/>
      <c r="J217" s="453"/>
      <c r="K217" s="437"/>
    </row>
    <row r="218" spans="1:11" s="4" customFormat="1" ht="53.25" customHeight="1" x14ac:dyDescent="0.2">
      <c r="A218" s="41"/>
      <c r="B218" s="49"/>
      <c r="C218" s="770"/>
      <c r="D218" s="451"/>
      <c r="E218" s="405"/>
      <c r="F218" s="425"/>
      <c r="G218" s="425"/>
      <c r="H218" s="405"/>
      <c r="I218" s="409"/>
      <c r="J218" s="453"/>
      <c r="K218" s="437"/>
    </row>
    <row r="219" spans="1:11" s="8" customFormat="1" ht="15.75" thickBot="1" x14ac:dyDescent="0.3">
      <c r="A219" s="31"/>
      <c r="B219" s="32" t="s">
        <v>111</v>
      </c>
      <c r="C219" s="772"/>
      <c r="D219" s="454"/>
      <c r="E219" s="411"/>
      <c r="F219" s="412"/>
      <c r="G219" s="412"/>
      <c r="H219" s="411"/>
      <c r="I219" s="413"/>
      <c r="J219" s="413">
        <f>SUM(J186:J218)</f>
        <v>718627.54</v>
      </c>
      <c r="K219" s="448">
        <v>6</v>
      </c>
    </row>
    <row r="220" spans="1:11" s="4" customFormat="1" ht="15" thickTop="1" x14ac:dyDescent="0.2">
      <c r="A220" s="41"/>
      <c r="B220" s="49"/>
      <c r="C220" s="770"/>
      <c r="D220" s="451"/>
      <c r="E220" s="405"/>
      <c r="F220" s="425"/>
      <c r="G220" s="425"/>
      <c r="H220" s="405"/>
      <c r="I220" s="409"/>
      <c r="J220" s="453"/>
      <c r="K220" s="437"/>
    </row>
    <row r="221" spans="1:11" s="4" customFormat="1" ht="15" x14ac:dyDescent="0.2">
      <c r="A221" s="41"/>
      <c r="B221" s="86" t="s">
        <v>3369</v>
      </c>
      <c r="C221" s="770"/>
      <c r="D221" s="451"/>
      <c r="E221" s="405"/>
      <c r="F221" s="425"/>
      <c r="G221" s="425"/>
      <c r="H221" s="405"/>
      <c r="I221" s="409"/>
      <c r="J221" s="453"/>
      <c r="K221" s="437"/>
    </row>
    <row r="222" spans="1:11" s="4" customFormat="1" x14ac:dyDescent="0.2">
      <c r="A222" s="41"/>
      <c r="B222" s="49"/>
      <c r="C222" s="770"/>
      <c r="D222" s="451"/>
      <c r="E222" s="405"/>
      <c r="F222" s="425"/>
      <c r="G222" s="425"/>
      <c r="H222" s="405"/>
      <c r="I222" s="409"/>
      <c r="J222" s="453"/>
      <c r="K222" s="437"/>
    </row>
    <row r="223" spans="1:11" s="4" customFormat="1" x14ac:dyDescent="0.2">
      <c r="A223" s="41"/>
      <c r="B223" s="90" t="s">
        <v>3370</v>
      </c>
      <c r="C223" s="770"/>
      <c r="D223" s="451"/>
      <c r="E223" s="405"/>
      <c r="F223" s="425"/>
      <c r="G223" s="425"/>
      <c r="H223" s="405"/>
      <c r="I223" s="409"/>
      <c r="J223" s="453"/>
      <c r="K223" s="437"/>
    </row>
    <row r="224" spans="1:11" s="4" customFormat="1" x14ac:dyDescent="0.2">
      <c r="A224" s="41"/>
      <c r="B224" s="49"/>
      <c r="C224" s="770"/>
      <c r="D224" s="451"/>
      <c r="E224" s="405"/>
      <c r="F224" s="425"/>
      <c r="G224" s="425"/>
      <c r="H224" s="405"/>
      <c r="I224" s="409"/>
      <c r="J224" s="453"/>
      <c r="K224" s="437"/>
    </row>
    <row r="225" spans="1:11" s="4" customFormat="1" x14ac:dyDescent="0.2">
      <c r="A225" s="41"/>
      <c r="B225" s="90" t="s">
        <v>3371</v>
      </c>
      <c r="C225" s="770"/>
      <c r="D225" s="451"/>
      <c r="E225" s="405"/>
      <c r="F225" s="425"/>
      <c r="G225" s="425"/>
      <c r="H225" s="405"/>
      <c r="I225" s="409"/>
      <c r="J225" s="453"/>
      <c r="K225" s="437"/>
    </row>
    <row r="226" spans="1:11" s="4" customFormat="1" x14ac:dyDescent="0.2">
      <c r="A226" s="41"/>
      <c r="B226" s="49"/>
      <c r="C226" s="770"/>
      <c r="D226" s="451"/>
      <c r="E226" s="405"/>
      <c r="F226" s="425"/>
      <c r="G226" s="425"/>
      <c r="H226" s="405"/>
      <c r="I226" s="409"/>
      <c r="J226" s="453"/>
      <c r="K226" s="437"/>
    </row>
    <row r="227" spans="1:11" s="4" customFormat="1" x14ac:dyDescent="0.2">
      <c r="A227" s="41" t="s">
        <v>77</v>
      </c>
      <c r="B227" s="55" t="s">
        <v>3372</v>
      </c>
      <c r="C227" s="770">
        <v>10</v>
      </c>
      <c r="D227" s="452" t="s">
        <v>199</v>
      </c>
      <c r="E227" s="545">
        <v>0</v>
      </c>
      <c r="F227" s="545">
        <v>0</v>
      </c>
      <c r="G227" s="545">
        <v>0</v>
      </c>
      <c r="H227" s="545">
        <v>2776.8</v>
      </c>
      <c r="I227" s="546">
        <f>E227+F227+G227+H227</f>
        <v>2776.8</v>
      </c>
      <c r="J227" s="547">
        <f>I227*C227</f>
        <v>27768</v>
      </c>
      <c r="K227" s="437"/>
    </row>
    <row r="228" spans="1:11" s="4" customFormat="1" x14ac:dyDescent="0.2">
      <c r="A228" s="41"/>
      <c r="B228" s="89"/>
      <c r="C228" s="770"/>
      <c r="D228" s="451"/>
      <c r="E228" s="405"/>
      <c r="F228" s="425"/>
      <c r="G228" s="425"/>
      <c r="H228" s="405"/>
      <c r="I228" s="409"/>
      <c r="J228" s="453"/>
      <c r="K228" s="437"/>
    </row>
    <row r="229" spans="1:11" s="4" customFormat="1" x14ac:dyDescent="0.2">
      <c r="A229" s="41" t="s">
        <v>78</v>
      </c>
      <c r="B229" s="55" t="s">
        <v>3373</v>
      </c>
      <c r="C229" s="770">
        <v>35</v>
      </c>
      <c r="D229" s="452" t="s">
        <v>199</v>
      </c>
      <c r="E229" s="545">
        <v>0</v>
      </c>
      <c r="F229" s="545">
        <v>0</v>
      </c>
      <c r="G229" s="545">
        <v>0</v>
      </c>
      <c r="H229" s="545">
        <v>2776.8</v>
      </c>
      <c r="I229" s="546">
        <f>E229+F229+G229+H229</f>
        <v>2776.8</v>
      </c>
      <c r="J229" s="547">
        <f>I229*C229</f>
        <v>97188</v>
      </c>
      <c r="K229" s="437"/>
    </row>
    <row r="230" spans="1:11" s="4" customFormat="1" x14ac:dyDescent="0.2">
      <c r="A230" s="41"/>
      <c r="B230" s="49"/>
      <c r="C230" s="770"/>
      <c r="D230" s="451"/>
      <c r="E230" s="405"/>
      <c r="F230" s="425"/>
      <c r="G230" s="425"/>
      <c r="H230" s="405"/>
      <c r="I230" s="409"/>
      <c r="J230" s="453"/>
      <c r="K230" s="437"/>
    </row>
    <row r="231" spans="1:11" s="4" customFormat="1" x14ac:dyDescent="0.2">
      <c r="A231" s="41"/>
      <c r="B231" s="90" t="s">
        <v>3374</v>
      </c>
      <c r="C231" s="770"/>
      <c r="D231" s="451"/>
      <c r="E231" s="405"/>
      <c r="F231" s="425"/>
      <c r="G231" s="425"/>
      <c r="H231" s="405"/>
      <c r="I231" s="409"/>
      <c r="J231" s="453"/>
      <c r="K231" s="437"/>
    </row>
    <row r="232" spans="1:11" s="4" customFormat="1" x14ac:dyDescent="0.2">
      <c r="A232" s="41"/>
      <c r="B232" s="89"/>
      <c r="C232" s="770"/>
      <c r="D232" s="451"/>
      <c r="E232" s="405"/>
      <c r="F232" s="425"/>
      <c r="G232" s="425"/>
      <c r="H232" s="405"/>
      <c r="I232" s="409"/>
      <c r="J232" s="453"/>
      <c r="K232" s="437"/>
    </row>
    <row r="233" spans="1:11" s="4" customFormat="1" x14ac:dyDescent="0.2">
      <c r="A233" s="41" t="s">
        <v>79</v>
      </c>
      <c r="B233" s="55" t="s">
        <v>3375</v>
      </c>
      <c r="C233" s="770">
        <v>3</v>
      </c>
      <c r="D233" s="452" t="s">
        <v>199</v>
      </c>
      <c r="E233" s="545">
        <v>0</v>
      </c>
      <c r="F233" s="545">
        <v>0</v>
      </c>
      <c r="G233" s="545">
        <v>0</v>
      </c>
      <c r="H233" s="545">
        <v>3785.2</v>
      </c>
      <c r="I233" s="546">
        <f>E233+F233+G233+H233</f>
        <v>3785.2</v>
      </c>
      <c r="J233" s="547">
        <f>I233*C233</f>
        <v>11355.6</v>
      </c>
      <c r="K233" s="437"/>
    </row>
    <row r="234" spans="1:11" s="4" customFormat="1" x14ac:dyDescent="0.2">
      <c r="A234" s="41"/>
      <c r="B234" s="89"/>
      <c r="C234" s="770"/>
      <c r="D234" s="451"/>
      <c r="E234" s="405"/>
      <c r="F234" s="425"/>
      <c r="G234" s="425"/>
      <c r="H234" s="405"/>
      <c r="I234" s="409"/>
      <c r="J234" s="453"/>
      <c r="K234" s="437"/>
    </row>
    <row r="235" spans="1:11" s="4" customFormat="1" x14ac:dyDescent="0.2">
      <c r="A235" s="41" t="s">
        <v>80</v>
      </c>
      <c r="B235" s="55" t="s">
        <v>3376</v>
      </c>
      <c r="C235" s="770">
        <v>4</v>
      </c>
      <c r="D235" s="452" t="s">
        <v>199</v>
      </c>
      <c r="E235" s="545">
        <v>0</v>
      </c>
      <c r="F235" s="545">
        <v>0</v>
      </c>
      <c r="G235" s="545">
        <v>0</v>
      </c>
      <c r="H235" s="545">
        <v>3785.2</v>
      </c>
      <c r="I235" s="546">
        <f>E235+F235+G235+H235</f>
        <v>3785.2</v>
      </c>
      <c r="J235" s="547">
        <f>I235*C235</f>
        <v>15140.8</v>
      </c>
      <c r="K235" s="437"/>
    </row>
    <row r="236" spans="1:11" s="4" customFormat="1" x14ac:dyDescent="0.2">
      <c r="A236" s="41"/>
      <c r="B236" s="89"/>
      <c r="C236" s="770"/>
      <c r="D236" s="451"/>
      <c r="E236" s="405"/>
      <c r="F236" s="425"/>
      <c r="G236" s="425"/>
      <c r="H236" s="405"/>
      <c r="I236" s="409"/>
      <c r="J236" s="453"/>
      <c r="K236" s="437"/>
    </row>
    <row r="237" spans="1:11" s="4" customFormat="1" x14ac:dyDescent="0.2">
      <c r="A237" s="41" t="s">
        <v>81</v>
      </c>
      <c r="B237" s="55" t="s">
        <v>3377</v>
      </c>
      <c r="C237" s="770">
        <v>6</v>
      </c>
      <c r="D237" s="452" t="s">
        <v>199</v>
      </c>
      <c r="E237" s="545">
        <v>0</v>
      </c>
      <c r="F237" s="545">
        <v>0</v>
      </c>
      <c r="G237" s="545">
        <v>0</v>
      </c>
      <c r="H237" s="545">
        <v>3785.2</v>
      </c>
      <c r="I237" s="546">
        <f>E237+F237+G237+H237</f>
        <v>3785.2</v>
      </c>
      <c r="J237" s="547">
        <f>I237*C237</f>
        <v>22711.200000000001</v>
      </c>
      <c r="K237" s="437"/>
    </row>
    <row r="238" spans="1:11" s="4" customFormat="1" x14ac:dyDescent="0.2">
      <c r="A238" s="41"/>
      <c r="B238" s="89"/>
      <c r="C238" s="770"/>
      <c r="D238" s="451"/>
      <c r="E238" s="405"/>
      <c r="F238" s="425"/>
      <c r="G238" s="425"/>
      <c r="H238" s="405"/>
      <c r="I238" s="409"/>
      <c r="J238" s="453"/>
      <c r="K238" s="437"/>
    </row>
    <row r="239" spans="1:11" s="4" customFormat="1" x14ac:dyDescent="0.2">
      <c r="A239" s="41" t="s">
        <v>92</v>
      </c>
      <c r="B239" s="55" t="s">
        <v>3378</v>
      </c>
      <c r="C239" s="770">
        <v>2</v>
      </c>
      <c r="D239" s="452" t="s">
        <v>199</v>
      </c>
      <c r="E239" s="545">
        <v>0</v>
      </c>
      <c r="F239" s="545">
        <v>0</v>
      </c>
      <c r="G239" s="545">
        <v>0</v>
      </c>
      <c r="H239" s="545">
        <v>3785.2</v>
      </c>
      <c r="I239" s="546">
        <f>E239+F239+G239+H239</f>
        <v>3785.2</v>
      </c>
      <c r="J239" s="547">
        <f>I239*C239</f>
        <v>7570.4</v>
      </c>
      <c r="K239" s="437"/>
    </row>
    <row r="240" spans="1:11" s="4" customFormat="1" x14ac:dyDescent="0.2">
      <c r="A240" s="41"/>
      <c r="B240" s="89"/>
      <c r="C240" s="770"/>
      <c r="D240" s="451"/>
      <c r="E240" s="405"/>
      <c r="F240" s="425"/>
      <c r="G240" s="425"/>
      <c r="H240" s="405"/>
      <c r="I240" s="409"/>
      <c r="J240" s="453"/>
      <c r="K240" s="437"/>
    </row>
    <row r="241" spans="1:11" s="4" customFormat="1" x14ac:dyDescent="0.2">
      <c r="A241" s="41" t="s">
        <v>94</v>
      </c>
      <c r="B241" s="55" t="s">
        <v>3379</v>
      </c>
      <c r="C241" s="770">
        <v>1</v>
      </c>
      <c r="D241" s="452" t="s">
        <v>199</v>
      </c>
      <c r="E241" s="545">
        <v>0</v>
      </c>
      <c r="F241" s="545">
        <v>0</v>
      </c>
      <c r="G241" s="545">
        <v>0</v>
      </c>
      <c r="H241" s="545">
        <v>3785.2</v>
      </c>
      <c r="I241" s="546">
        <f>E241+F241+G241+H241</f>
        <v>3785.2</v>
      </c>
      <c r="J241" s="547">
        <f>I241*C241</f>
        <v>3785.2</v>
      </c>
      <c r="K241" s="437"/>
    </row>
    <row r="242" spans="1:11" s="4" customFormat="1" x14ac:dyDescent="0.2">
      <c r="A242" s="41"/>
      <c r="B242" s="89"/>
      <c r="C242" s="770"/>
      <c r="D242" s="451"/>
      <c r="E242" s="405"/>
      <c r="F242" s="425"/>
      <c r="G242" s="425"/>
      <c r="H242" s="405"/>
      <c r="I242" s="409"/>
      <c r="J242" s="453"/>
      <c r="K242" s="437"/>
    </row>
    <row r="243" spans="1:11" s="4" customFormat="1" x14ac:dyDescent="0.2">
      <c r="A243" s="41"/>
      <c r="B243" s="90" t="s">
        <v>3380</v>
      </c>
      <c r="C243" s="770"/>
      <c r="D243" s="451"/>
      <c r="E243" s="405"/>
      <c r="F243" s="425"/>
      <c r="G243" s="425"/>
      <c r="H243" s="405"/>
      <c r="I243" s="409"/>
      <c r="J243" s="453"/>
      <c r="K243" s="437"/>
    </row>
    <row r="244" spans="1:11" s="4" customFormat="1" x14ac:dyDescent="0.2">
      <c r="A244" s="41"/>
      <c r="B244" s="89"/>
      <c r="C244" s="770"/>
      <c r="D244" s="451"/>
      <c r="E244" s="405"/>
      <c r="F244" s="425"/>
      <c r="G244" s="425"/>
      <c r="H244" s="405"/>
      <c r="I244" s="409"/>
      <c r="J244" s="453"/>
      <c r="K244" s="437"/>
    </row>
    <row r="245" spans="1:11" s="4" customFormat="1" x14ac:dyDescent="0.2">
      <c r="A245" s="41" t="s">
        <v>96</v>
      </c>
      <c r="B245" s="55" t="s">
        <v>3381</v>
      </c>
      <c r="C245" s="770">
        <v>12</v>
      </c>
      <c r="D245" s="452" t="s">
        <v>199</v>
      </c>
      <c r="E245" s="545">
        <v>0</v>
      </c>
      <c r="F245" s="545">
        <v>0</v>
      </c>
      <c r="G245" s="545">
        <v>0</v>
      </c>
      <c r="H245" s="545">
        <v>3785.2</v>
      </c>
      <c r="I245" s="546">
        <f>E245+F245+G245+H245</f>
        <v>3785.2</v>
      </c>
      <c r="J245" s="547">
        <f>I245*C245</f>
        <v>45422.400000000001</v>
      </c>
      <c r="K245" s="437"/>
    </row>
    <row r="246" spans="1:11" s="4" customFormat="1" x14ac:dyDescent="0.2">
      <c r="A246" s="41"/>
      <c r="B246" s="2"/>
      <c r="C246" s="770"/>
      <c r="D246" s="451"/>
      <c r="E246" s="405"/>
      <c r="F246" s="425"/>
      <c r="G246" s="425"/>
      <c r="H246" s="405"/>
      <c r="I246" s="409"/>
      <c r="J246" s="453"/>
      <c r="K246" s="437"/>
    </row>
    <row r="247" spans="1:11" s="4" customFormat="1" x14ac:dyDescent="0.2">
      <c r="A247" s="41"/>
      <c r="B247" s="2"/>
      <c r="C247" s="770"/>
      <c r="D247" s="451"/>
      <c r="E247" s="405"/>
      <c r="F247" s="425"/>
      <c r="G247" s="425"/>
      <c r="H247" s="405"/>
      <c r="I247" s="409"/>
      <c r="J247" s="453"/>
      <c r="K247" s="437"/>
    </row>
    <row r="248" spans="1:11" s="4" customFormat="1" x14ac:dyDescent="0.2">
      <c r="A248" s="41"/>
      <c r="B248" s="2"/>
      <c r="C248" s="770"/>
      <c r="D248" s="451"/>
      <c r="E248" s="405"/>
      <c r="F248" s="425"/>
      <c r="G248" s="425"/>
      <c r="H248" s="405"/>
      <c r="I248" s="409"/>
      <c r="J248" s="453"/>
      <c r="K248" s="437"/>
    </row>
    <row r="249" spans="1:11" s="4" customFormat="1" x14ac:dyDescent="0.2">
      <c r="A249" s="41"/>
      <c r="B249" s="2"/>
      <c r="C249" s="770"/>
      <c r="D249" s="451"/>
      <c r="E249" s="405"/>
      <c r="F249" s="425"/>
      <c r="G249" s="425"/>
      <c r="H249" s="405"/>
      <c r="I249" s="409"/>
      <c r="J249" s="453"/>
      <c r="K249" s="437"/>
    </row>
    <row r="250" spans="1:11" s="4" customFormat="1" x14ac:dyDescent="0.2">
      <c r="A250" s="41"/>
      <c r="B250" s="2"/>
      <c r="C250" s="770"/>
      <c r="D250" s="451"/>
      <c r="E250" s="405"/>
      <c r="F250" s="425"/>
      <c r="G250" s="425"/>
      <c r="H250" s="405"/>
      <c r="I250" s="409"/>
      <c r="J250" s="453"/>
      <c r="K250" s="437"/>
    </row>
    <row r="251" spans="1:11" s="4" customFormat="1" ht="32.25" customHeight="1" x14ac:dyDescent="0.2">
      <c r="A251" s="41"/>
      <c r="B251" s="2"/>
      <c r="C251" s="770"/>
      <c r="D251" s="451"/>
      <c r="E251" s="405"/>
      <c r="F251" s="425"/>
      <c r="G251" s="425"/>
      <c r="H251" s="405"/>
      <c r="I251" s="409"/>
      <c r="J251" s="453"/>
      <c r="K251" s="437"/>
    </row>
    <row r="252" spans="1:11" s="4" customFormat="1" hidden="1" x14ac:dyDescent="0.2">
      <c r="A252" s="41"/>
      <c r="B252" s="2"/>
      <c r="C252" s="770"/>
      <c r="D252" s="451"/>
      <c r="E252" s="405"/>
      <c r="F252" s="425"/>
      <c r="G252" s="425"/>
      <c r="H252" s="405"/>
      <c r="I252" s="409"/>
      <c r="J252" s="453"/>
      <c r="K252" s="437"/>
    </row>
    <row r="253" spans="1:11" s="4" customFormat="1" hidden="1" x14ac:dyDescent="0.2">
      <c r="A253" s="41"/>
      <c r="B253" s="2"/>
      <c r="C253" s="770"/>
      <c r="D253" s="451"/>
      <c r="E253" s="405"/>
      <c r="F253" s="425"/>
      <c r="G253" s="425"/>
      <c r="H253" s="405"/>
      <c r="I253" s="409"/>
      <c r="J253" s="453"/>
      <c r="K253" s="437"/>
    </row>
    <row r="254" spans="1:11" s="4" customFormat="1" ht="28.5" customHeight="1" x14ac:dyDescent="0.2">
      <c r="A254" s="41"/>
      <c r="B254" s="2"/>
      <c r="C254" s="770"/>
      <c r="D254" s="451"/>
      <c r="E254" s="405"/>
      <c r="F254" s="425"/>
      <c r="G254" s="425"/>
      <c r="H254" s="405"/>
      <c r="I254" s="409"/>
      <c r="J254" s="453"/>
      <c r="K254" s="437"/>
    </row>
    <row r="255" spans="1:11" s="4" customFormat="1" x14ac:dyDescent="0.2">
      <c r="A255" s="41"/>
      <c r="B255" s="2"/>
      <c r="C255" s="770"/>
      <c r="D255" s="451"/>
      <c r="E255" s="405"/>
      <c r="F255" s="425"/>
      <c r="G255" s="425"/>
      <c r="H255" s="405"/>
      <c r="I255" s="409"/>
      <c r="J255" s="453"/>
      <c r="K255" s="437"/>
    </row>
    <row r="256" spans="1:11" s="4" customFormat="1" x14ac:dyDescent="0.2">
      <c r="A256" s="41"/>
      <c r="B256" s="2"/>
      <c r="C256" s="770"/>
      <c r="D256" s="451"/>
      <c r="E256" s="405"/>
      <c r="F256" s="425"/>
      <c r="G256" s="425"/>
      <c r="H256" s="405"/>
      <c r="I256" s="409"/>
      <c r="J256" s="453"/>
      <c r="K256" s="437"/>
    </row>
    <row r="257" spans="1:11" s="4" customFormat="1" ht="21.75" customHeight="1" x14ac:dyDescent="0.2">
      <c r="A257" s="41"/>
      <c r="B257" s="2"/>
      <c r="C257" s="770"/>
      <c r="D257" s="451"/>
      <c r="E257" s="405"/>
      <c r="F257" s="425"/>
      <c r="G257" s="425"/>
      <c r="H257" s="405"/>
      <c r="I257" s="409"/>
      <c r="J257" s="453"/>
      <c r="K257" s="437"/>
    </row>
    <row r="258" spans="1:11" s="8" customFormat="1" ht="15.75" thickBot="1" x14ac:dyDescent="0.3">
      <c r="A258" s="31"/>
      <c r="B258" s="32" t="s">
        <v>111</v>
      </c>
      <c r="C258" s="772"/>
      <c r="D258" s="454"/>
      <c r="E258" s="411"/>
      <c r="F258" s="412"/>
      <c r="G258" s="412"/>
      <c r="H258" s="411"/>
      <c r="I258" s="413"/>
      <c r="J258" s="413">
        <f>SUM(J225:J257)</f>
        <v>230941.6</v>
      </c>
      <c r="K258" s="448">
        <v>7</v>
      </c>
    </row>
    <row r="259" spans="1:11" ht="15" thickTop="1" x14ac:dyDescent="0.2">
      <c r="A259" s="37"/>
      <c r="B259" s="36"/>
      <c r="C259" s="770"/>
      <c r="D259" s="451"/>
      <c r="E259" s="405"/>
      <c r="F259" s="425"/>
      <c r="G259" s="425"/>
      <c r="H259" s="405"/>
      <c r="I259" s="409"/>
      <c r="J259" s="410"/>
    </row>
    <row r="260" spans="1:11" ht="15" x14ac:dyDescent="0.2">
      <c r="A260" s="37"/>
      <c r="B260" s="86" t="s">
        <v>3369</v>
      </c>
      <c r="C260" s="770"/>
      <c r="D260" s="451"/>
      <c r="E260" s="405"/>
      <c r="F260" s="425"/>
      <c r="G260" s="425"/>
      <c r="H260" s="405"/>
      <c r="I260" s="409"/>
      <c r="J260" s="410"/>
    </row>
    <row r="261" spans="1:11" x14ac:dyDescent="0.2">
      <c r="A261" s="37"/>
      <c r="B261" s="36"/>
      <c r="C261" s="770"/>
      <c r="D261" s="451"/>
      <c r="E261" s="405"/>
      <c r="F261" s="425"/>
      <c r="G261" s="425"/>
      <c r="H261" s="405"/>
      <c r="I261" s="409"/>
      <c r="J261" s="410"/>
    </row>
    <row r="262" spans="1:11" x14ac:dyDescent="0.2">
      <c r="A262" s="37"/>
      <c r="B262" s="39" t="s">
        <v>3382</v>
      </c>
      <c r="C262" s="770"/>
      <c r="D262" s="451"/>
      <c r="E262" s="405"/>
      <c r="F262" s="425"/>
      <c r="G262" s="425"/>
      <c r="H262" s="405"/>
      <c r="I262" s="409"/>
      <c r="J262" s="410"/>
    </row>
    <row r="263" spans="1:11" x14ac:dyDescent="0.2">
      <c r="A263" s="37"/>
      <c r="B263" s="36"/>
      <c r="C263" s="770"/>
      <c r="D263" s="451"/>
      <c r="E263" s="405"/>
      <c r="F263" s="425"/>
      <c r="G263" s="425"/>
      <c r="H263" s="405"/>
      <c r="I263" s="409"/>
      <c r="J263" s="410"/>
    </row>
    <row r="264" spans="1:11" ht="42.75" x14ac:dyDescent="0.2">
      <c r="A264" s="37"/>
      <c r="B264" s="30" t="s">
        <v>3950</v>
      </c>
      <c r="C264" s="770"/>
      <c r="D264" s="451"/>
      <c r="E264" s="405"/>
      <c r="F264" s="425"/>
      <c r="G264" s="425"/>
      <c r="H264" s="405"/>
      <c r="I264" s="409"/>
      <c r="J264" s="410"/>
    </row>
    <row r="265" spans="1:11" x14ac:dyDescent="0.2">
      <c r="A265" s="37"/>
      <c r="B265" s="36"/>
      <c r="C265" s="770"/>
      <c r="D265" s="451"/>
      <c r="E265" s="405"/>
      <c r="F265" s="425"/>
      <c r="G265" s="425"/>
      <c r="H265" s="405"/>
      <c r="I265" s="409"/>
      <c r="J265" s="410"/>
    </row>
    <row r="266" spans="1:11" x14ac:dyDescent="0.2">
      <c r="A266" s="37"/>
      <c r="B266" s="39" t="s">
        <v>3383</v>
      </c>
      <c r="C266" s="770"/>
      <c r="D266" s="451"/>
      <c r="E266" s="405"/>
      <c r="F266" s="425"/>
      <c r="G266" s="425"/>
      <c r="H266" s="405"/>
      <c r="I266" s="409"/>
      <c r="J266" s="410"/>
    </row>
    <row r="267" spans="1:11" x14ac:dyDescent="0.2">
      <c r="A267" s="37"/>
      <c r="B267" s="36"/>
      <c r="C267" s="770"/>
      <c r="D267" s="451"/>
      <c r="E267" s="405"/>
      <c r="F267" s="425"/>
      <c r="G267" s="425"/>
      <c r="H267" s="405"/>
      <c r="I267" s="409"/>
      <c r="J267" s="410"/>
    </row>
    <row r="268" spans="1:11" x14ac:dyDescent="0.2">
      <c r="A268" s="37" t="s">
        <v>77</v>
      </c>
      <c r="B268" s="91" t="s">
        <v>3384</v>
      </c>
      <c r="C268" s="770">
        <v>938</v>
      </c>
      <c r="D268" s="407" t="s">
        <v>87</v>
      </c>
      <c r="E268" s="545">
        <v>0</v>
      </c>
      <c r="F268" s="545">
        <v>0</v>
      </c>
      <c r="G268" s="545">
        <v>0</v>
      </c>
      <c r="H268" s="545">
        <v>280.60000000000002</v>
      </c>
      <c r="I268" s="546">
        <f>E268+F268+G268+H268</f>
        <v>280.60000000000002</v>
      </c>
      <c r="J268" s="547">
        <f>I268*C268</f>
        <v>263202.8</v>
      </c>
      <c r="K268" s="437"/>
    </row>
    <row r="269" spans="1:11" x14ac:dyDescent="0.2">
      <c r="A269" s="37"/>
      <c r="B269" s="91" t="s">
        <v>3385</v>
      </c>
      <c r="C269" s="770"/>
      <c r="D269" s="451"/>
      <c r="E269" s="405"/>
      <c r="F269" s="425"/>
      <c r="G269" s="425"/>
      <c r="H269" s="405"/>
      <c r="I269" s="409"/>
      <c r="J269" s="410"/>
    </row>
    <row r="270" spans="1:11" x14ac:dyDescent="0.2">
      <c r="A270" s="37"/>
      <c r="B270" s="91" t="s">
        <v>3386</v>
      </c>
      <c r="C270" s="770"/>
      <c r="D270" s="451"/>
      <c r="E270" s="405"/>
      <c r="F270" s="425"/>
      <c r="G270" s="425"/>
      <c r="H270" s="405"/>
      <c r="I270" s="409"/>
      <c r="J270" s="410"/>
    </row>
    <row r="271" spans="1:11" x14ac:dyDescent="0.2">
      <c r="A271" s="37"/>
      <c r="B271" s="91" t="s">
        <v>3387</v>
      </c>
      <c r="C271" s="770"/>
      <c r="D271" s="451"/>
      <c r="E271" s="405"/>
      <c r="F271" s="425"/>
      <c r="G271" s="425"/>
      <c r="H271" s="405"/>
      <c r="I271" s="409"/>
      <c r="J271" s="410"/>
    </row>
    <row r="272" spans="1:11" x14ac:dyDescent="0.2">
      <c r="A272" s="37"/>
      <c r="B272" s="91" t="s">
        <v>3388</v>
      </c>
      <c r="C272" s="770"/>
      <c r="D272" s="451"/>
      <c r="E272" s="405"/>
      <c r="F272" s="425"/>
      <c r="G272" s="425"/>
      <c r="H272" s="405"/>
      <c r="I272" s="409"/>
      <c r="J272" s="410"/>
    </row>
    <row r="273" spans="1:11" ht="28.5" x14ac:dyDescent="0.2">
      <c r="A273" s="37"/>
      <c r="B273" s="92" t="s">
        <v>3389</v>
      </c>
      <c r="C273" s="770"/>
      <c r="D273" s="451"/>
      <c r="E273" s="405"/>
      <c r="F273" s="425"/>
      <c r="G273" s="425"/>
      <c r="H273" s="405"/>
      <c r="I273" s="409"/>
      <c r="J273" s="410"/>
    </row>
    <row r="274" spans="1:11" x14ac:dyDescent="0.2">
      <c r="A274" s="37"/>
      <c r="B274" s="91" t="s">
        <v>3390</v>
      </c>
      <c r="C274" s="770"/>
      <c r="D274" s="451"/>
      <c r="E274" s="405"/>
      <c r="F274" s="425"/>
      <c r="G274" s="425"/>
      <c r="H274" s="405"/>
      <c r="I274" s="409"/>
      <c r="J274" s="410"/>
    </row>
    <row r="275" spans="1:11" x14ac:dyDescent="0.2">
      <c r="A275" s="37"/>
      <c r="B275" s="91"/>
      <c r="C275" s="770"/>
      <c r="D275" s="451"/>
      <c r="E275" s="405"/>
      <c r="F275" s="425"/>
      <c r="G275" s="425"/>
      <c r="H275" s="405"/>
      <c r="I275" s="409"/>
      <c r="J275" s="410"/>
    </row>
    <row r="276" spans="1:11" x14ac:dyDescent="0.2">
      <c r="A276" s="37" t="s">
        <v>78</v>
      </c>
      <c r="B276" s="91" t="s">
        <v>3391</v>
      </c>
      <c r="C276" s="770">
        <v>124</v>
      </c>
      <c r="D276" s="407" t="s">
        <v>87</v>
      </c>
      <c r="E276" s="545">
        <v>0</v>
      </c>
      <c r="F276" s="545">
        <v>0</v>
      </c>
      <c r="G276" s="545">
        <v>0</v>
      </c>
      <c r="H276" s="545">
        <v>238.22</v>
      </c>
      <c r="I276" s="546">
        <f>E276+F276+G276+H276</f>
        <v>238.22</v>
      </c>
      <c r="J276" s="547">
        <f>I276*C276</f>
        <v>29539.279999999999</v>
      </c>
      <c r="K276" s="437"/>
    </row>
    <row r="277" spans="1:11" x14ac:dyDescent="0.2">
      <c r="A277" s="37"/>
      <c r="B277" s="91" t="s">
        <v>3392</v>
      </c>
      <c r="C277" s="770"/>
      <c r="D277" s="451"/>
      <c r="E277" s="405"/>
      <c r="F277" s="425"/>
      <c r="G277" s="425"/>
      <c r="H277" s="405"/>
      <c r="I277" s="409"/>
      <c r="J277" s="410"/>
    </row>
    <row r="278" spans="1:11" x14ac:dyDescent="0.2">
      <c r="A278" s="37"/>
      <c r="B278" s="91" t="s">
        <v>3393</v>
      </c>
      <c r="C278" s="770"/>
      <c r="D278" s="451"/>
      <c r="E278" s="405"/>
      <c r="F278" s="425"/>
      <c r="G278" s="425"/>
      <c r="H278" s="405"/>
      <c r="I278" s="409"/>
      <c r="J278" s="410"/>
    </row>
    <row r="279" spans="1:11" x14ac:dyDescent="0.2">
      <c r="A279" s="37"/>
      <c r="B279" s="91" t="s">
        <v>3394</v>
      </c>
      <c r="C279" s="770"/>
      <c r="D279" s="451"/>
      <c r="E279" s="405"/>
      <c r="F279" s="425"/>
      <c r="G279" s="425"/>
      <c r="H279" s="405"/>
      <c r="I279" s="409"/>
      <c r="J279" s="410"/>
    </row>
    <row r="280" spans="1:11" x14ac:dyDescent="0.2">
      <c r="A280" s="37"/>
      <c r="B280" s="91" t="s">
        <v>3395</v>
      </c>
      <c r="C280" s="770"/>
      <c r="D280" s="451"/>
      <c r="E280" s="405"/>
      <c r="F280" s="425"/>
      <c r="G280" s="425"/>
      <c r="H280" s="405"/>
      <c r="I280" s="409"/>
      <c r="J280" s="410"/>
    </row>
    <row r="281" spans="1:11" x14ac:dyDescent="0.2">
      <c r="A281" s="37"/>
      <c r="B281" s="91" t="s">
        <v>3396</v>
      </c>
      <c r="C281" s="770"/>
      <c r="D281" s="451"/>
      <c r="E281" s="405"/>
      <c r="F281" s="425"/>
      <c r="G281" s="425"/>
      <c r="H281" s="405"/>
      <c r="I281" s="409"/>
      <c r="J281" s="410"/>
    </row>
    <row r="282" spans="1:11" x14ac:dyDescent="0.2">
      <c r="A282" s="37"/>
      <c r="B282" s="91" t="s">
        <v>3397</v>
      </c>
      <c r="C282" s="770"/>
      <c r="D282" s="451"/>
      <c r="E282" s="405"/>
      <c r="F282" s="425"/>
      <c r="G282" s="425"/>
      <c r="H282" s="405"/>
      <c r="I282" s="409"/>
      <c r="J282" s="410"/>
    </row>
    <row r="283" spans="1:11" x14ac:dyDescent="0.2">
      <c r="A283" s="37"/>
      <c r="B283" s="91" t="s">
        <v>3398</v>
      </c>
      <c r="C283" s="770"/>
      <c r="D283" s="407"/>
      <c r="E283" s="425"/>
      <c r="F283" s="425"/>
      <c r="G283" s="425"/>
      <c r="H283" s="405"/>
      <c r="I283" s="409"/>
      <c r="J283" s="410"/>
    </row>
    <row r="284" spans="1:11" x14ac:dyDescent="0.2">
      <c r="A284" s="37"/>
      <c r="B284" s="91" t="s">
        <v>3399</v>
      </c>
      <c r="C284" s="770"/>
      <c r="D284" s="407"/>
      <c r="E284" s="425"/>
      <c r="F284" s="425"/>
      <c r="G284" s="425"/>
      <c r="H284" s="405"/>
      <c r="I284" s="409"/>
      <c r="J284" s="410"/>
    </row>
    <row r="285" spans="1:11" x14ac:dyDescent="0.2">
      <c r="A285" s="37"/>
      <c r="B285" s="91" t="s">
        <v>3400</v>
      </c>
      <c r="C285" s="770"/>
      <c r="D285" s="407"/>
      <c r="E285" s="425"/>
      <c r="F285" s="425"/>
      <c r="G285" s="425"/>
      <c r="H285" s="405"/>
      <c r="I285" s="409"/>
      <c r="J285" s="410"/>
    </row>
    <row r="286" spans="1:11" x14ac:dyDescent="0.2">
      <c r="A286" s="37"/>
      <c r="B286" s="91" t="s">
        <v>3401</v>
      </c>
      <c r="C286" s="770"/>
      <c r="D286" s="407"/>
      <c r="E286" s="425"/>
      <c r="F286" s="425"/>
      <c r="G286" s="425"/>
      <c r="H286" s="405"/>
      <c r="I286" s="409"/>
      <c r="J286" s="410"/>
    </row>
    <row r="287" spans="1:11" x14ac:dyDescent="0.2">
      <c r="A287" s="37"/>
      <c r="B287" s="91" t="s">
        <v>3402</v>
      </c>
      <c r="C287" s="770"/>
      <c r="D287" s="407"/>
      <c r="E287" s="425"/>
      <c r="F287" s="425"/>
      <c r="G287" s="425"/>
      <c r="H287" s="405"/>
      <c r="I287" s="409"/>
      <c r="J287" s="410"/>
    </row>
    <row r="288" spans="1:11" x14ac:dyDescent="0.2">
      <c r="A288" s="37"/>
      <c r="B288" s="91" t="s">
        <v>3403</v>
      </c>
      <c r="C288" s="770"/>
      <c r="D288" s="407"/>
      <c r="E288" s="425"/>
      <c r="F288" s="425"/>
      <c r="G288" s="425"/>
      <c r="H288" s="405"/>
      <c r="I288" s="409"/>
      <c r="J288" s="410"/>
    </row>
    <row r="289" spans="1:11" x14ac:dyDescent="0.2">
      <c r="A289" s="37"/>
      <c r="B289" s="36"/>
      <c r="C289" s="770"/>
      <c r="D289" s="407"/>
      <c r="E289" s="425"/>
      <c r="F289" s="425"/>
      <c r="G289" s="425"/>
      <c r="H289" s="405"/>
      <c r="I289" s="409"/>
      <c r="J289" s="410"/>
    </row>
    <row r="290" spans="1:11" x14ac:dyDescent="0.2">
      <c r="A290" s="37"/>
      <c r="B290" s="36"/>
      <c r="C290" s="770"/>
      <c r="D290" s="407"/>
      <c r="E290" s="425"/>
      <c r="F290" s="425"/>
      <c r="G290" s="425"/>
      <c r="H290" s="405"/>
      <c r="I290" s="409"/>
      <c r="J290" s="410"/>
    </row>
    <row r="291" spans="1:11" ht="25.5" customHeight="1" x14ac:dyDescent="0.2">
      <c r="A291" s="37"/>
      <c r="B291" s="36"/>
      <c r="C291" s="770"/>
      <c r="D291" s="407"/>
      <c r="E291" s="425"/>
      <c r="F291" s="425"/>
      <c r="G291" s="425"/>
      <c r="H291" s="405"/>
      <c r="I291" s="409"/>
      <c r="J291" s="410"/>
    </row>
    <row r="292" spans="1:11" hidden="1" x14ac:dyDescent="0.2">
      <c r="A292" s="37"/>
      <c r="B292" s="36"/>
      <c r="C292" s="770"/>
      <c r="D292" s="407"/>
      <c r="E292" s="425"/>
      <c r="F292" s="425"/>
      <c r="G292" s="425"/>
      <c r="H292" s="405"/>
      <c r="I292" s="409"/>
      <c r="J292" s="410"/>
    </row>
    <row r="293" spans="1:11" ht="23.25" customHeight="1" x14ac:dyDescent="0.2">
      <c r="A293" s="37"/>
      <c r="B293" s="36"/>
      <c r="C293" s="770"/>
      <c r="D293" s="407"/>
      <c r="E293" s="425"/>
      <c r="F293" s="425"/>
      <c r="G293" s="425"/>
      <c r="H293" s="405"/>
      <c r="I293" s="409"/>
      <c r="J293" s="410"/>
    </row>
    <row r="294" spans="1:11" s="8" customFormat="1" ht="15.75" thickBot="1" x14ac:dyDescent="0.3">
      <c r="A294" s="31"/>
      <c r="B294" s="32" t="s">
        <v>111</v>
      </c>
      <c r="C294" s="772"/>
      <c r="D294" s="454"/>
      <c r="E294" s="411"/>
      <c r="F294" s="412"/>
      <c r="G294" s="412"/>
      <c r="H294" s="411"/>
      <c r="I294" s="413"/>
      <c r="J294" s="413">
        <f>SUM(J261:J293)</f>
        <v>292742.08</v>
      </c>
      <c r="K294" s="448">
        <v>8</v>
      </c>
    </row>
    <row r="295" spans="1:11" ht="15" thickTop="1" x14ac:dyDescent="0.2">
      <c r="A295" s="37"/>
      <c r="B295" s="36"/>
      <c r="C295" s="770"/>
      <c r="D295" s="407"/>
      <c r="E295" s="425"/>
      <c r="F295" s="425"/>
      <c r="G295" s="425"/>
      <c r="H295" s="405"/>
      <c r="I295" s="409"/>
      <c r="J295" s="410"/>
    </row>
    <row r="296" spans="1:11" ht="15" x14ac:dyDescent="0.2">
      <c r="A296" s="37"/>
      <c r="B296" s="86" t="s">
        <v>3369</v>
      </c>
      <c r="C296" s="770"/>
      <c r="D296" s="407"/>
      <c r="E296" s="425"/>
      <c r="F296" s="425"/>
      <c r="G296" s="425"/>
      <c r="H296" s="405"/>
      <c r="I296" s="409"/>
      <c r="J296" s="410"/>
    </row>
    <row r="297" spans="1:11" x14ac:dyDescent="0.2">
      <c r="A297" s="37"/>
      <c r="B297" s="36"/>
      <c r="C297" s="770"/>
      <c r="D297" s="407"/>
      <c r="E297" s="425"/>
      <c r="F297" s="425"/>
      <c r="G297" s="425"/>
      <c r="H297" s="405"/>
      <c r="I297" s="409"/>
      <c r="J297" s="410"/>
    </row>
    <row r="298" spans="1:11" x14ac:dyDescent="0.2">
      <c r="A298" s="37"/>
      <c r="B298" s="39" t="s">
        <v>3404</v>
      </c>
      <c r="C298" s="770"/>
      <c r="D298" s="407"/>
      <c r="E298" s="405"/>
      <c r="F298" s="425"/>
      <c r="G298" s="425"/>
      <c r="H298" s="405"/>
      <c r="I298" s="409"/>
      <c r="J298" s="410"/>
    </row>
    <row r="299" spans="1:11" x14ac:dyDescent="0.2">
      <c r="A299" s="37"/>
      <c r="B299" s="36"/>
      <c r="C299" s="770"/>
      <c r="D299" s="407"/>
      <c r="E299" s="405"/>
      <c r="F299" s="425"/>
      <c r="G299" s="425"/>
      <c r="H299" s="405"/>
      <c r="I299" s="409"/>
      <c r="J299" s="410"/>
    </row>
    <row r="300" spans="1:11" x14ac:dyDescent="0.2">
      <c r="A300" s="37"/>
      <c r="B300" s="39" t="s">
        <v>3405</v>
      </c>
      <c r="C300" s="770"/>
      <c r="D300" s="407"/>
      <c r="E300" s="405"/>
      <c r="F300" s="425"/>
      <c r="G300" s="425"/>
      <c r="H300" s="405"/>
      <c r="I300" s="409"/>
      <c r="J300" s="410"/>
    </row>
    <row r="301" spans="1:11" x14ac:dyDescent="0.2">
      <c r="A301" s="37"/>
      <c r="B301" s="36"/>
      <c r="C301" s="770"/>
      <c r="D301" s="407"/>
      <c r="E301" s="405"/>
      <c r="F301" s="425"/>
      <c r="G301" s="425"/>
      <c r="H301" s="405"/>
      <c r="I301" s="409"/>
      <c r="J301" s="410"/>
    </row>
    <row r="302" spans="1:11" x14ac:dyDescent="0.2">
      <c r="A302" s="37" t="s">
        <v>77</v>
      </c>
      <c r="B302" s="91" t="s">
        <v>3406</v>
      </c>
      <c r="C302" s="770">
        <v>974</v>
      </c>
      <c r="D302" s="407" t="s">
        <v>87</v>
      </c>
      <c r="E302" s="545">
        <v>0</v>
      </c>
      <c r="F302" s="545">
        <v>0</v>
      </c>
      <c r="G302" s="545">
        <v>0</v>
      </c>
      <c r="H302" s="545">
        <v>143.22</v>
      </c>
      <c r="I302" s="546">
        <f>E302+F302+G302+H302</f>
        <v>143.22</v>
      </c>
      <c r="J302" s="547">
        <f>I302*C302</f>
        <v>139496.28</v>
      </c>
      <c r="K302" s="437"/>
    </row>
    <row r="303" spans="1:11" x14ac:dyDescent="0.2">
      <c r="A303" s="37"/>
      <c r="B303" s="91" t="s">
        <v>3407</v>
      </c>
      <c r="C303" s="770"/>
      <c r="D303" s="407"/>
      <c r="E303" s="405"/>
      <c r="F303" s="425"/>
      <c r="G303" s="425"/>
      <c r="H303" s="405"/>
      <c r="I303" s="409"/>
      <c r="J303" s="410"/>
    </row>
    <row r="304" spans="1:11" x14ac:dyDescent="0.2">
      <c r="A304" s="37"/>
      <c r="B304" s="91" t="s">
        <v>3408</v>
      </c>
      <c r="C304" s="770"/>
      <c r="D304" s="407"/>
      <c r="E304" s="405"/>
      <c r="F304" s="425"/>
      <c r="G304" s="425"/>
      <c r="H304" s="405"/>
      <c r="I304" s="409"/>
      <c r="J304" s="410"/>
    </row>
    <row r="305" spans="1:11" x14ac:dyDescent="0.2">
      <c r="A305" s="37"/>
      <c r="B305" s="91" t="s">
        <v>3409</v>
      </c>
      <c r="C305" s="770"/>
      <c r="D305" s="407"/>
      <c r="E305" s="405"/>
      <c r="F305" s="425"/>
      <c r="G305" s="425"/>
      <c r="H305" s="405"/>
      <c r="I305" s="409"/>
      <c r="J305" s="410"/>
    </row>
    <row r="306" spans="1:11" x14ac:dyDescent="0.2">
      <c r="A306" s="37"/>
      <c r="B306" s="91" t="s">
        <v>3410</v>
      </c>
      <c r="C306" s="770"/>
      <c r="D306" s="407"/>
      <c r="E306" s="405"/>
      <c r="F306" s="425"/>
      <c r="G306" s="425"/>
      <c r="H306" s="405"/>
      <c r="I306" s="409"/>
      <c r="J306" s="410"/>
    </row>
    <row r="307" spans="1:11" x14ac:dyDescent="0.2">
      <c r="A307" s="37"/>
      <c r="B307" s="91" t="s">
        <v>3411</v>
      </c>
      <c r="C307" s="770"/>
      <c r="D307" s="407"/>
      <c r="E307" s="405"/>
      <c r="F307" s="425"/>
      <c r="G307" s="425"/>
      <c r="H307" s="405"/>
      <c r="I307" s="409"/>
      <c r="J307" s="410"/>
    </row>
    <row r="308" spans="1:11" x14ac:dyDescent="0.2">
      <c r="A308" s="37"/>
      <c r="B308" s="91" t="s">
        <v>3412</v>
      </c>
      <c r="C308" s="770"/>
      <c r="D308" s="407"/>
      <c r="E308" s="405"/>
      <c r="F308" s="425"/>
      <c r="G308" s="425"/>
      <c r="H308" s="405"/>
      <c r="I308" s="409"/>
      <c r="J308" s="410"/>
    </row>
    <row r="309" spans="1:11" x14ac:dyDescent="0.2">
      <c r="A309" s="37"/>
      <c r="B309" s="91"/>
      <c r="C309" s="770"/>
      <c r="D309" s="407"/>
      <c r="E309" s="405"/>
      <c r="F309" s="425"/>
      <c r="G309" s="425"/>
      <c r="H309" s="405"/>
      <c r="I309" s="409"/>
      <c r="J309" s="410"/>
    </row>
    <row r="310" spans="1:11" x14ac:dyDescent="0.2">
      <c r="A310" s="37" t="s">
        <v>78</v>
      </c>
      <c r="B310" s="91" t="s">
        <v>3413</v>
      </c>
      <c r="C310" s="770">
        <v>499</v>
      </c>
      <c r="D310" s="407" t="s">
        <v>87</v>
      </c>
      <c r="E310" s="545">
        <v>0</v>
      </c>
      <c r="F310" s="545">
        <v>0</v>
      </c>
      <c r="G310" s="545">
        <v>0</v>
      </c>
      <c r="H310" s="545">
        <v>160.76</v>
      </c>
      <c r="I310" s="546">
        <f>E310+F310+G310+H310</f>
        <v>160.76</v>
      </c>
      <c r="J310" s="547">
        <f>I310*C310</f>
        <v>80219.240000000005</v>
      </c>
      <c r="K310" s="437"/>
    </row>
    <row r="311" spans="1:11" x14ac:dyDescent="0.2">
      <c r="A311" s="37"/>
      <c r="B311" s="91" t="s">
        <v>3414</v>
      </c>
      <c r="C311" s="770"/>
      <c r="D311" s="407"/>
      <c r="E311" s="405"/>
      <c r="F311" s="425"/>
      <c r="G311" s="425"/>
      <c r="H311" s="405"/>
      <c r="I311" s="409"/>
      <c r="J311" s="410"/>
    </row>
    <row r="312" spans="1:11" x14ac:dyDescent="0.2">
      <c r="A312" s="37"/>
      <c r="B312" s="91" t="s">
        <v>3415</v>
      </c>
      <c r="C312" s="770"/>
      <c r="D312" s="407"/>
      <c r="E312" s="405"/>
      <c r="F312" s="425"/>
      <c r="G312" s="425"/>
      <c r="H312" s="405"/>
      <c r="I312" s="409"/>
      <c r="J312" s="410"/>
    </row>
    <row r="313" spans="1:11" x14ac:dyDescent="0.2">
      <c r="A313" s="37"/>
      <c r="B313" s="91" t="s">
        <v>3416</v>
      </c>
      <c r="C313" s="770"/>
      <c r="D313" s="407"/>
      <c r="E313" s="405"/>
      <c r="F313" s="425"/>
      <c r="G313" s="425"/>
      <c r="H313" s="405"/>
      <c r="I313" s="409"/>
      <c r="J313" s="410"/>
    </row>
    <row r="314" spans="1:11" x14ac:dyDescent="0.2">
      <c r="A314" s="37"/>
      <c r="B314" s="91" t="s">
        <v>3417</v>
      </c>
      <c r="C314" s="770"/>
      <c r="D314" s="407"/>
      <c r="E314" s="405"/>
      <c r="F314" s="425"/>
      <c r="G314" s="425"/>
      <c r="H314" s="405"/>
      <c r="I314" s="409"/>
      <c r="J314" s="410"/>
    </row>
    <row r="315" spans="1:11" x14ac:dyDescent="0.2">
      <c r="A315" s="37"/>
      <c r="B315" s="91" t="s">
        <v>3418</v>
      </c>
      <c r="C315" s="770"/>
      <c r="D315" s="407"/>
      <c r="E315" s="405"/>
      <c r="F315" s="425"/>
      <c r="G315" s="425"/>
      <c r="H315" s="405"/>
      <c r="I315" s="409"/>
      <c r="J315" s="410"/>
    </row>
    <row r="316" spans="1:11" x14ac:dyDescent="0.2">
      <c r="A316" s="37"/>
      <c r="B316" s="91" t="s">
        <v>3419</v>
      </c>
      <c r="C316" s="770"/>
      <c r="D316" s="407"/>
      <c r="E316" s="405"/>
      <c r="F316" s="425"/>
      <c r="G316" s="425"/>
      <c r="H316" s="405"/>
      <c r="I316" s="409"/>
      <c r="J316" s="410"/>
    </row>
    <row r="317" spans="1:11" x14ac:dyDescent="0.2">
      <c r="A317" s="37"/>
      <c r="B317" s="91"/>
      <c r="C317" s="770"/>
      <c r="D317" s="451"/>
      <c r="E317" s="405"/>
      <c r="F317" s="425"/>
      <c r="G317" s="425"/>
      <c r="H317" s="405"/>
      <c r="I317" s="409"/>
      <c r="J317" s="410"/>
    </row>
    <row r="318" spans="1:11" x14ac:dyDescent="0.2">
      <c r="A318" s="37" t="s">
        <v>79</v>
      </c>
      <c r="B318" s="91" t="s">
        <v>3420</v>
      </c>
      <c r="C318" s="770">
        <v>739</v>
      </c>
      <c r="D318" s="407" t="s">
        <v>87</v>
      </c>
      <c r="E318" s="545">
        <v>0</v>
      </c>
      <c r="F318" s="545">
        <v>0</v>
      </c>
      <c r="G318" s="545">
        <v>0</v>
      </c>
      <c r="H318" s="545">
        <v>92.07</v>
      </c>
      <c r="I318" s="546">
        <f>E318+F318+G318+H318</f>
        <v>92.07</v>
      </c>
      <c r="J318" s="547">
        <f>I318*C318</f>
        <v>68039.73</v>
      </c>
      <c r="K318" s="437"/>
    </row>
    <row r="319" spans="1:11" x14ac:dyDescent="0.2">
      <c r="A319" s="37"/>
      <c r="B319" s="91" t="s">
        <v>3421</v>
      </c>
      <c r="C319" s="770"/>
      <c r="D319" s="451"/>
      <c r="E319" s="405"/>
      <c r="F319" s="425"/>
      <c r="G319" s="425"/>
      <c r="H319" s="405"/>
      <c r="I319" s="409"/>
      <c r="J319" s="410"/>
    </row>
    <row r="320" spans="1:11" x14ac:dyDescent="0.2">
      <c r="A320" s="37"/>
      <c r="B320" s="91" t="s">
        <v>3422</v>
      </c>
      <c r="C320" s="770"/>
      <c r="D320" s="451"/>
      <c r="E320" s="405"/>
      <c r="F320" s="425"/>
      <c r="G320" s="425"/>
      <c r="H320" s="405"/>
      <c r="I320" s="409"/>
      <c r="J320" s="410"/>
    </row>
    <row r="321" spans="1:11" x14ac:dyDescent="0.2">
      <c r="A321" s="37"/>
      <c r="B321" s="91" t="s">
        <v>3423</v>
      </c>
      <c r="C321" s="770"/>
      <c r="D321" s="451"/>
      <c r="E321" s="405"/>
      <c r="F321" s="425"/>
      <c r="G321" s="425"/>
      <c r="H321" s="405"/>
      <c r="I321" s="409"/>
      <c r="J321" s="410"/>
    </row>
    <row r="322" spans="1:11" x14ac:dyDescent="0.2">
      <c r="A322" s="37"/>
      <c r="B322" s="91"/>
      <c r="C322" s="770"/>
      <c r="D322" s="451"/>
      <c r="E322" s="405"/>
      <c r="F322" s="425"/>
      <c r="G322" s="425"/>
      <c r="H322" s="405"/>
      <c r="I322" s="409"/>
      <c r="J322" s="410"/>
    </row>
    <row r="323" spans="1:11" x14ac:dyDescent="0.2">
      <c r="A323" s="37" t="s">
        <v>80</v>
      </c>
      <c r="B323" s="91" t="s">
        <v>3424</v>
      </c>
      <c r="C323" s="770">
        <v>63</v>
      </c>
      <c r="D323" s="407" t="s">
        <v>87</v>
      </c>
      <c r="E323" s="545">
        <v>0</v>
      </c>
      <c r="F323" s="545">
        <v>0</v>
      </c>
      <c r="G323" s="545">
        <v>0</v>
      </c>
      <c r="H323" s="545">
        <v>97.92</v>
      </c>
      <c r="I323" s="546">
        <f>E323+F323+G323+H323</f>
        <v>97.92</v>
      </c>
      <c r="J323" s="547">
        <f>I323*C323</f>
        <v>6168.96</v>
      </c>
      <c r="K323" s="437"/>
    </row>
    <row r="324" spans="1:11" x14ac:dyDescent="0.2">
      <c r="A324" s="37"/>
      <c r="B324" s="91" t="s">
        <v>3425</v>
      </c>
      <c r="C324" s="770"/>
      <c r="D324" s="451"/>
      <c r="E324" s="405"/>
      <c r="F324" s="425"/>
      <c r="G324" s="425"/>
      <c r="H324" s="405"/>
      <c r="I324" s="409"/>
      <c r="J324" s="410"/>
    </row>
    <row r="325" spans="1:11" x14ac:dyDescent="0.2">
      <c r="A325" s="37"/>
      <c r="B325" s="91" t="s">
        <v>3426</v>
      </c>
      <c r="C325" s="770"/>
      <c r="D325" s="451"/>
      <c r="E325" s="405"/>
      <c r="F325" s="425"/>
      <c r="G325" s="425"/>
      <c r="H325" s="405"/>
      <c r="I325" s="409"/>
      <c r="J325" s="410"/>
    </row>
    <row r="326" spans="1:11" x14ac:dyDescent="0.2">
      <c r="A326" s="37"/>
      <c r="B326" s="36"/>
      <c r="C326" s="770"/>
      <c r="D326" s="451"/>
      <c r="E326" s="405"/>
      <c r="F326" s="425"/>
      <c r="G326" s="425"/>
      <c r="H326" s="405"/>
      <c r="I326" s="409"/>
      <c r="J326" s="410"/>
    </row>
    <row r="327" spans="1:11" x14ac:dyDescent="0.2">
      <c r="A327" s="37"/>
      <c r="B327" s="36"/>
      <c r="C327" s="770"/>
      <c r="D327" s="451"/>
      <c r="E327" s="405"/>
      <c r="F327" s="425"/>
      <c r="G327" s="425"/>
      <c r="H327" s="405"/>
      <c r="I327" s="409"/>
      <c r="J327" s="410"/>
    </row>
    <row r="328" spans="1:11" hidden="1" x14ac:dyDescent="0.2">
      <c r="A328" s="37"/>
      <c r="B328" s="36"/>
      <c r="C328" s="770"/>
      <c r="D328" s="451"/>
      <c r="E328" s="405"/>
      <c r="F328" s="425"/>
      <c r="G328" s="425"/>
      <c r="H328" s="405"/>
      <c r="I328" s="409"/>
      <c r="J328" s="410"/>
    </row>
    <row r="329" spans="1:11" x14ac:dyDescent="0.2">
      <c r="A329" s="37"/>
      <c r="B329" s="36"/>
      <c r="C329" s="770"/>
      <c r="D329" s="451"/>
      <c r="E329" s="405"/>
      <c r="F329" s="425"/>
      <c r="G329" s="425"/>
      <c r="H329" s="405"/>
      <c r="I329" s="409"/>
      <c r="J329" s="410"/>
    </row>
    <row r="330" spans="1:11" ht="30" customHeight="1" x14ac:dyDescent="0.2">
      <c r="A330" s="37"/>
      <c r="B330" s="36"/>
      <c r="C330" s="770"/>
      <c r="D330" s="451"/>
      <c r="E330" s="405"/>
      <c r="F330" s="425"/>
      <c r="G330" s="425"/>
      <c r="H330" s="405"/>
      <c r="I330" s="409"/>
      <c r="J330" s="410"/>
    </row>
    <row r="331" spans="1:11" x14ac:dyDescent="0.2">
      <c r="A331" s="37"/>
      <c r="B331" s="36"/>
      <c r="C331" s="770"/>
      <c r="D331" s="451"/>
      <c r="E331" s="405"/>
      <c r="F331" s="425"/>
      <c r="G331" s="425"/>
      <c r="H331" s="405"/>
      <c r="I331" s="409"/>
      <c r="J331" s="410"/>
    </row>
    <row r="332" spans="1:11" ht="21.75" customHeight="1" x14ac:dyDescent="0.2">
      <c r="A332" s="37"/>
      <c r="B332" s="36"/>
      <c r="C332" s="770"/>
      <c r="D332" s="451"/>
      <c r="E332" s="405"/>
      <c r="F332" s="425"/>
      <c r="G332" s="425"/>
      <c r="H332" s="405"/>
      <c r="I332" s="409"/>
      <c r="J332" s="410"/>
    </row>
    <row r="333" spans="1:11" s="8" customFormat="1" ht="15.75" thickBot="1" x14ac:dyDescent="0.3">
      <c r="A333" s="31"/>
      <c r="B333" s="32" t="s">
        <v>111</v>
      </c>
      <c r="C333" s="772"/>
      <c r="D333" s="454"/>
      <c r="E333" s="411"/>
      <c r="F333" s="412"/>
      <c r="G333" s="412"/>
      <c r="H333" s="411"/>
      <c r="I333" s="413"/>
      <c r="J333" s="413">
        <f>SUM(J300:J332)</f>
        <v>293924.21000000002</v>
      </c>
      <c r="K333" s="448">
        <v>9</v>
      </c>
    </row>
    <row r="334" spans="1:11" ht="15" thickTop="1" x14ac:dyDescent="0.2">
      <c r="A334" s="37"/>
      <c r="B334" s="36"/>
      <c r="C334" s="770"/>
      <c r="D334" s="407"/>
      <c r="E334" s="425"/>
      <c r="F334" s="425"/>
      <c r="G334" s="425"/>
      <c r="H334" s="405"/>
      <c r="I334" s="409"/>
      <c r="J334" s="410"/>
    </row>
    <row r="335" spans="1:11" ht="15" x14ac:dyDescent="0.2">
      <c r="A335" s="37"/>
      <c r="B335" s="86" t="s">
        <v>3369</v>
      </c>
      <c r="C335" s="770"/>
      <c r="D335" s="407"/>
      <c r="E335" s="425"/>
      <c r="F335" s="425"/>
      <c r="G335" s="425"/>
      <c r="H335" s="405"/>
      <c r="I335" s="409"/>
      <c r="J335" s="410"/>
    </row>
    <row r="336" spans="1:11" x14ac:dyDescent="0.2">
      <c r="A336" s="37"/>
      <c r="B336" s="36"/>
      <c r="C336" s="770"/>
      <c r="D336" s="407"/>
      <c r="E336" s="425"/>
      <c r="F336" s="425"/>
      <c r="G336" s="425"/>
      <c r="H336" s="405"/>
      <c r="I336" s="409"/>
      <c r="J336" s="410"/>
    </row>
    <row r="337" spans="1:11" x14ac:dyDescent="0.2">
      <c r="A337" s="37"/>
      <c r="B337" s="39" t="s">
        <v>3404</v>
      </c>
      <c r="C337" s="770"/>
      <c r="D337" s="407"/>
      <c r="E337" s="425"/>
      <c r="F337" s="425"/>
      <c r="G337" s="425"/>
      <c r="H337" s="405"/>
      <c r="I337" s="409"/>
      <c r="J337" s="410"/>
    </row>
    <row r="338" spans="1:11" x14ac:dyDescent="0.2">
      <c r="A338" s="37"/>
      <c r="B338" s="36"/>
      <c r="C338" s="770"/>
      <c r="D338" s="451"/>
      <c r="E338" s="405"/>
      <c r="F338" s="425"/>
      <c r="G338" s="425"/>
      <c r="H338" s="405"/>
      <c r="I338" s="409"/>
      <c r="J338" s="410"/>
    </row>
    <row r="339" spans="1:11" x14ac:dyDescent="0.2">
      <c r="A339" s="37" t="s">
        <v>77</v>
      </c>
      <c r="B339" s="36" t="s">
        <v>3427</v>
      </c>
      <c r="C339" s="770">
        <v>63</v>
      </c>
      <c r="D339" s="407" t="s">
        <v>87</v>
      </c>
      <c r="E339" s="545">
        <v>0</v>
      </c>
      <c r="F339" s="545">
        <v>0</v>
      </c>
      <c r="G339" s="545">
        <v>0</v>
      </c>
      <c r="H339" s="545">
        <v>97.92</v>
      </c>
      <c r="I339" s="546">
        <f>E339+F339+G339+H339</f>
        <v>97.92</v>
      </c>
      <c r="J339" s="547">
        <f>I339*C339</f>
        <v>6168.96</v>
      </c>
      <c r="K339" s="437"/>
    </row>
    <row r="340" spans="1:11" x14ac:dyDescent="0.2">
      <c r="A340" s="37"/>
      <c r="B340" s="36" t="s">
        <v>3428</v>
      </c>
      <c r="C340" s="770"/>
      <c r="D340" s="451"/>
      <c r="E340" s="405"/>
      <c r="F340" s="425"/>
      <c r="G340" s="425"/>
      <c r="H340" s="405"/>
      <c r="I340" s="409"/>
      <c r="J340" s="410"/>
    </row>
    <row r="341" spans="1:11" x14ac:dyDescent="0.2">
      <c r="A341" s="37"/>
      <c r="B341" s="36" t="s">
        <v>3429</v>
      </c>
      <c r="C341" s="770"/>
      <c r="D341" s="451"/>
      <c r="E341" s="405"/>
      <c r="F341" s="425"/>
      <c r="G341" s="425"/>
      <c r="H341" s="405"/>
      <c r="I341" s="409"/>
      <c r="J341" s="410"/>
    </row>
    <row r="342" spans="1:11" x14ac:dyDescent="0.2">
      <c r="A342" s="37"/>
      <c r="B342" s="36" t="s">
        <v>3430</v>
      </c>
      <c r="C342" s="770"/>
      <c r="D342" s="451"/>
      <c r="E342" s="405"/>
      <c r="F342" s="425"/>
      <c r="G342" s="425"/>
      <c r="H342" s="405"/>
      <c r="I342" s="409"/>
      <c r="J342" s="410"/>
    </row>
    <row r="343" spans="1:11" x14ac:dyDescent="0.2">
      <c r="A343" s="37"/>
      <c r="B343" s="36"/>
      <c r="C343" s="770"/>
      <c r="D343" s="451"/>
      <c r="E343" s="405"/>
      <c r="F343" s="425"/>
      <c r="G343" s="425"/>
      <c r="H343" s="405"/>
      <c r="I343" s="409"/>
      <c r="J343" s="410"/>
    </row>
    <row r="344" spans="1:11" x14ac:dyDescent="0.2">
      <c r="A344" s="37"/>
      <c r="B344" s="36"/>
      <c r="C344" s="770"/>
      <c r="D344" s="451"/>
      <c r="E344" s="405"/>
      <c r="F344" s="425"/>
      <c r="G344" s="425"/>
      <c r="H344" s="405"/>
      <c r="I344" s="409"/>
      <c r="J344" s="410"/>
    </row>
    <row r="345" spans="1:11" x14ac:dyDescent="0.2">
      <c r="A345" s="37"/>
      <c r="B345" s="36"/>
      <c r="C345" s="770"/>
      <c r="D345" s="407"/>
      <c r="E345" s="425"/>
      <c r="F345" s="425"/>
      <c r="G345" s="425"/>
      <c r="H345" s="405"/>
      <c r="I345" s="409"/>
      <c r="J345" s="410"/>
    </row>
    <row r="346" spans="1:11" x14ac:dyDescent="0.2">
      <c r="A346" s="37"/>
      <c r="B346" s="36"/>
      <c r="C346" s="770"/>
      <c r="D346" s="407"/>
      <c r="E346" s="425"/>
      <c r="F346" s="425"/>
      <c r="G346" s="425"/>
      <c r="H346" s="405"/>
      <c r="I346" s="409"/>
      <c r="J346" s="410"/>
    </row>
    <row r="347" spans="1:11" x14ac:dyDescent="0.2">
      <c r="A347" s="37"/>
      <c r="B347" s="36"/>
      <c r="C347" s="770"/>
      <c r="D347" s="407"/>
      <c r="E347" s="425"/>
      <c r="F347" s="425"/>
      <c r="G347" s="425"/>
      <c r="H347" s="405"/>
      <c r="I347" s="409"/>
      <c r="J347" s="410"/>
    </row>
    <row r="348" spans="1:11" x14ac:dyDescent="0.2">
      <c r="A348" s="37"/>
      <c r="B348" s="36"/>
      <c r="C348" s="770"/>
      <c r="D348" s="407"/>
      <c r="E348" s="425"/>
      <c r="F348" s="425"/>
      <c r="G348" s="425"/>
      <c r="H348" s="405"/>
      <c r="I348" s="409"/>
      <c r="J348" s="410"/>
    </row>
    <row r="349" spans="1:11" x14ac:dyDescent="0.2">
      <c r="A349" s="37"/>
      <c r="B349" s="36"/>
      <c r="C349" s="770"/>
      <c r="D349" s="407"/>
      <c r="E349" s="425"/>
      <c r="F349" s="425"/>
      <c r="G349" s="425"/>
      <c r="H349" s="405"/>
      <c r="I349" s="409"/>
      <c r="J349" s="410"/>
    </row>
    <row r="350" spans="1:11" x14ac:dyDescent="0.2">
      <c r="A350" s="37"/>
      <c r="B350" s="36"/>
      <c r="C350" s="770"/>
      <c r="D350" s="407"/>
      <c r="E350" s="425"/>
      <c r="F350" s="425"/>
      <c r="G350" s="425"/>
      <c r="H350" s="405"/>
      <c r="I350" s="409"/>
      <c r="J350" s="410"/>
    </row>
    <row r="351" spans="1:11" x14ac:dyDescent="0.2">
      <c r="A351" s="37"/>
      <c r="B351" s="36"/>
      <c r="C351" s="770"/>
      <c r="D351" s="407"/>
      <c r="E351" s="425"/>
      <c r="F351" s="425"/>
      <c r="G351" s="425"/>
      <c r="H351" s="405"/>
      <c r="I351" s="409"/>
      <c r="J351" s="410"/>
    </row>
    <row r="352" spans="1:11" x14ac:dyDescent="0.2">
      <c r="A352" s="37"/>
      <c r="B352" s="36"/>
      <c r="C352" s="770"/>
      <c r="D352" s="407"/>
      <c r="E352" s="425"/>
      <c r="F352" s="425"/>
      <c r="G352" s="425"/>
      <c r="H352" s="405"/>
      <c r="I352" s="409"/>
      <c r="J352" s="410"/>
    </row>
    <row r="353" spans="1:10" x14ac:dyDescent="0.2">
      <c r="A353" s="37"/>
      <c r="B353" s="36"/>
      <c r="C353" s="770"/>
      <c r="D353" s="407"/>
      <c r="E353" s="425"/>
      <c r="F353" s="425"/>
      <c r="G353" s="425"/>
      <c r="H353" s="405"/>
      <c r="I353" s="409"/>
      <c r="J353" s="410"/>
    </row>
    <row r="354" spans="1:10" x14ac:dyDescent="0.2">
      <c r="A354" s="37"/>
      <c r="B354" s="36"/>
      <c r="C354" s="770"/>
      <c r="D354" s="407"/>
      <c r="E354" s="425"/>
      <c r="F354" s="425"/>
      <c r="G354" s="425"/>
      <c r="H354" s="405"/>
      <c r="I354" s="409"/>
      <c r="J354" s="410"/>
    </row>
    <row r="355" spans="1:10" x14ac:dyDescent="0.2">
      <c r="A355" s="37"/>
      <c r="B355" s="36"/>
      <c r="C355" s="770"/>
      <c r="D355" s="407"/>
      <c r="E355" s="425"/>
      <c r="F355" s="425"/>
      <c r="G355" s="425"/>
      <c r="H355" s="405"/>
      <c r="I355" s="409"/>
      <c r="J355" s="410"/>
    </row>
    <row r="356" spans="1:10" x14ac:dyDescent="0.2">
      <c r="A356" s="37"/>
      <c r="B356" s="36"/>
      <c r="C356" s="770"/>
      <c r="D356" s="407"/>
      <c r="E356" s="425"/>
      <c r="F356" s="425"/>
      <c r="G356" s="425"/>
      <c r="H356" s="405"/>
      <c r="I356" s="409"/>
      <c r="J356" s="410"/>
    </row>
    <row r="357" spans="1:10" x14ac:dyDescent="0.2">
      <c r="A357" s="37"/>
      <c r="B357" s="36"/>
      <c r="C357" s="770"/>
      <c r="D357" s="407"/>
      <c r="E357" s="425"/>
      <c r="F357" s="425"/>
      <c r="G357" s="425"/>
      <c r="H357" s="405"/>
      <c r="I357" s="409"/>
      <c r="J357" s="410"/>
    </row>
    <row r="358" spans="1:10" x14ac:dyDescent="0.2">
      <c r="A358" s="37"/>
      <c r="B358" s="36"/>
      <c r="C358" s="770"/>
      <c r="D358" s="407"/>
      <c r="E358" s="425"/>
      <c r="F358" s="425"/>
      <c r="G358" s="425"/>
      <c r="H358" s="405"/>
      <c r="I358" s="409"/>
      <c r="J358" s="410"/>
    </row>
    <row r="359" spans="1:10" x14ac:dyDescent="0.2">
      <c r="A359" s="37"/>
      <c r="B359" s="36"/>
      <c r="C359" s="770"/>
      <c r="D359" s="407"/>
      <c r="E359" s="425"/>
      <c r="F359" s="425"/>
      <c r="G359" s="425"/>
      <c r="H359" s="405"/>
      <c r="I359" s="409"/>
      <c r="J359" s="410"/>
    </row>
    <row r="360" spans="1:10" x14ac:dyDescent="0.2">
      <c r="A360" s="37"/>
      <c r="B360" s="36"/>
      <c r="C360" s="770"/>
      <c r="D360" s="407"/>
      <c r="E360" s="425"/>
      <c r="F360" s="425"/>
      <c r="G360" s="425"/>
      <c r="H360" s="405"/>
      <c r="I360" s="409"/>
      <c r="J360" s="410"/>
    </row>
    <row r="361" spans="1:10" x14ac:dyDescent="0.2">
      <c r="A361" s="37"/>
      <c r="B361" s="36"/>
      <c r="C361" s="770"/>
      <c r="D361" s="407"/>
      <c r="E361" s="425"/>
      <c r="F361" s="425"/>
      <c r="G361" s="425"/>
      <c r="H361" s="405"/>
      <c r="I361" s="409"/>
      <c r="J361" s="410"/>
    </row>
    <row r="362" spans="1:10" hidden="1" x14ac:dyDescent="0.2">
      <c r="A362" s="37"/>
      <c r="B362" s="36"/>
      <c r="C362" s="770"/>
      <c r="D362" s="407"/>
      <c r="E362" s="425"/>
      <c r="F362" s="425"/>
      <c r="G362" s="425"/>
      <c r="H362" s="405"/>
      <c r="I362" s="409"/>
      <c r="J362" s="410"/>
    </row>
    <row r="363" spans="1:10" x14ac:dyDescent="0.2">
      <c r="A363" s="37"/>
      <c r="B363" s="36"/>
      <c r="C363" s="770"/>
      <c r="D363" s="407"/>
      <c r="E363" s="425"/>
      <c r="F363" s="425"/>
      <c r="G363" s="425"/>
      <c r="H363" s="405"/>
      <c r="I363" s="409"/>
      <c r="J363" s="410"/>
    </row>
    <row r="364" spans="1:10" x14ac:dyDescent="0.2">
      <c r="A364" s="37"/>
      <c r="B364" s="36"/>
      <c r="C364" s="770"/>
      <c r="D364" s="407"/>
      <c r="E364" s="425"/>
      <c r="F364" s="425"/>
      <c r="G364" s="425"/>
      <c r="H364" s="405"/>
      <c r="I364" s="409"/>
      <c r="J364" s="410"/>
    </row>
    <row r="365" spans="1:10" ht="24.75" customHeight="1" x14ac:dyDescent="0.2">
      <c r="A365" s="37"/>
      <c r="B365" s="36"/>
      <c r="C365" s="770"/>
      <c r="D365" s="407"/>
      <c r="E365" s="425"/>
      <c r="F365" s="425"/>
      <c r="G365" s="425"/>
      <c r="H365" s="405"/>
      <c r="I365" s="409"/>
      <c r="J365" s="410"/>
    </row>
    <row r="366" spans="1:10" x14ac:dyDescent="0.2">
      <c r="A366" s="37"/>
      <c r="B366" s="36"/>
      <c r="C366" s="770"/>
      <c r="D366" s="407"/>
      <c r="E366" s="425"/>
      <c r="F366" s="425"/>
      <c r="G366" s="425"/>
      <c r="H366" s="405"/>
      <c r="I366" s="409"/>
      <c r="J366" s="410"/>
    </row>
    <row r="367" spans="1:10" x14ac:dyDescent="0.2">
      <c r="A367" s="37"/>
      <c r="B367" s="36"/>
      <c r="C367" s="770"/>
      <c r="D367" s="407"/>
      <c r="E367" s="425"/>
      <c r="F367" s="425"/>
      <c r="G367" s="425"/>
      <c r="H367" s="405"/>
      <c r="I367" s="409"/>
      <c r="J367" s="410"/>
    </row>
    <row r="368" spans="1:10" x14ac:dyDescent="0.2">
      <c r="A368" s="37"/>
      <c r="B368" s="36"/>
      <c r="C368" s="770"/>
      <c r="D368" s="407"/>
      <c r="E368" s="425"/>
      <c r="F368" s="425"/>
      <c r="G368" s="425"/>
      <c r="H368" s="405"/>
      <c r="I368" s="409"/>
      <c r="J368" s="410"/>
    </row>
    <row r="369" spans="1:11" x14ac:dyDescent="0.2">
      <c r="A369" s="37"/>
      <c r="B369" s="36"/>
      <c r="C369" s="770"/>
      <c r="D369" s="407"/>
      <c r="E369" s="425"/>
      <c r="F369" s="425"/>
      <c r="G369" s="425"/>
      <c r="H369" s="405"/>
      <c r="I369" s="409"/>
      <c r="J369" s="410"/>
    </row>
    <row r="370" spans="1:11" x14ac:dyDescent="0.2">
      <c r="A370" s="37"/>
      <c r="B370" s="36"/>
      <c r="C370" s="770"/>
      <c r="D370" s="407"/>
      <c r="E370" s="425"/>
      <c r="F370" s="425"/>
      <c r="G370" s="425"/>
      <c r="H370" s="405"/>
      <c r="I370" s="409"/>
      <c r="J370" s="410"/>
    </row>
    <row r="371" spans="1:11" ht="24" customHeight="1" x14ac:dyDescent="0.2">
      <c r="A371" s="37"/>
      <c r="B371" s="36"/>
      <c r="C371" s="770"/>
      <c r="D371" s="407"/>
      <c r="E371" s="425"/>
      <c r="F371" s="425"/>
      <c r="G371" s="425"/>
      <c r="H371" s="405"/>
      <c r="I371" s="409"/>
      <c r="J371" s="410"/>
    </row>
    <row r="372" spans="1:11" s="8" customFormat="1" ht="15.75" thickBot="1" x14ac:dyDescent="0.3">
      <c r="A372" s="31"/>
      <c r="B372" s="32" t="s">
        <v>111</v>
      </c>
      <c r="C372" s="772"/>
      <c r="D372" s="454"/>
      <c r="E372" s="411"/>
      <c r="F372" s="412"/>
      <c r="G372" s="412"/>
      <c r="H372" s="411"/>
      <c r="I372" s="413"/>
      <c r="J372" s="413">
        <f>SUM(J339:J371)</f>
        <v>6168.96</v>
      </c>
      <c r="K372" s="448">
        <v>10</v>
      </c>
    </row>
    <row r="373" spans="1:11" ht="15" thickTop="1" x14ac:dyDescent="0.2">
      <c r="A373" s="37"/>
      <c r="B373" s="36"/>
      <c r="C373" s="770"/>
      <c r="D373" s="407"/>
      <c r="E373" s="425"/>
      <c r="F373" s="425"/>
      <c r="G373" s="425"/>
      <c r="H373" s="405"/>
      <c r="I373" s="409"/>
      <c r="J373" s="410"/>
    </row>
    <row r="374" spans="1:11" x14ac:dyDescent="0.2">
      <c r="A374" s="28"/>
      <c r="B374" s="30" t="s">
        <v>152</v>
      </c>
      <c r="C374" s="770"/>
      <c r="D374" s="407"/>
      <c r="E374" s="425"/>
      <c r="F374" s="425"/>
      <c r="G374" s="425"/>
      <c r="H374" s="405"/>
      <c r="I374" s="409"/>
      <c r="J374" s="410"/>
    </row>
    <row r="375" spans="1:11" x14ac:dyDescent="0.2">
      <c r="A375" s="28"/>
      <c r="B375" s="30"/>
      <c r="C375" s="770"/>
      <c r="D375" s="407"/>
      <c r="E375" s="425"/>
      <c r="F375" s="425"/>
      <c r="G375" s="425"/>
      <c r="H375" s="405"/>
      <c r="I375" s="409"/>
      <c r="J375" s="410"/>
    </row>
    <row r="376" spans="1:11" ht="99.75" x14ac:dyDescent="0.2">
      <c r="A376" s="28"/>
      <c r="B376" s="2" t="s">
        <v>153</v>
      </c>
      <c r="C376" s="770"/>
      <c r="D376" s="407"/>
      <c r="E376" s="425"/>
      <c r="F376" s="425"/>
      <c r="G376" s="425"/>
      <c r="H376" s="405"/>
      <c r="I376" s="409"/>
      <c r="J376" s="410"/>
    </row>
    <row r="377" spans="1:11" x14ac:dyDescent="0.2">
      <c r="A377" s="28"/>
      <c r="B377" s="2"/>
      <c r="C377" s="770"/>
      <c r="D377" s="407"/>
      <c r="E377" s="425"/>
      <c r="F377" s="425"/>
      <c r="G377" s="425"/>
      <c r="H377" s="405"/>
      <c r="I377" s="409"/>
      <c r="J377" s="410"/>
    </row>
    <row r="378" spans="1:11" x14ac:dyDescent="0.2">
      <c r="A378" s="28" t="s">
        <v>77</v>
      </c>
      <c r="B378" s="2" t="s">
        <v>154</v>
      </c>
      <c r="C378" s="770"/>
      <c r="D378" s="407"/>
      <c r="E378" s="425"/>
      <c r="F378" s="425"/>
      <c r="G378" s="425"/>
      <c r="H378" s="405"/>
      <c r="I378" s="409"/>
      <c r="J378" s="410"/>
    </row>
    <row r="379" spans="1:11" x14ac:dyDescent="0.2">
      <c r="A379" s="28"/>
      <c r="B379" s="35"/>
      <c r="C379" s="770"/>
      <c r="D379" s="407"/>
      <c r="E379" s="425"/>
      <c r="F379" s="425"/>
      <c r="G379" s="425"/>
      <c r="H379" s="405"/>
      <c r="I379" s="409"/>
      <c r="J379" s="410"/>
    </row>
    <row r="380" spans="1:11" x14ac:dyDescent="0.2">
      <c r="A380" s="28" t="s">
        <v>78</v>
      </c>
      <c r="B380" s="2" t="s">
        <v>154</v>
      </c>
      <c r="C380" s="770"/>
      <c r="D380" s="407"/>
      <c r="E380" s="425"/>
      <c r="F380" s="425"/>
      <c r="G380" s="425"/>
      <c r="H380" s="405"/>
      <c r="I380" s="409"/>
      <c r="J380" s="410"/>
    </row>
    <row r="381" spans="1:11" x14ac:dyDescent="0.2">
      <c r="A381" s="28"/>
      <c r="B381" s="35"/>
      <c r="C381" s="770"/>
      <c r="D381" s="407"/>
      <c r="E381" s="425"/>
      <c r="F381" s="425"/>
      <c r="G381" s="425"/>
      <c r="H381" s="405"/>
      <c r="I381" s="409"/>
      <c r="J381" s="410"/>
    </row>
    <row r="382" spans="1:11" x14ac:dyDescent="0.2">
      <c r="A382" s="28" t="s">
        <v>79</v>
      </c>
      <c r="B382" s="2" t="s">
        <v>154</v>
      </c>
      <c r="C382" s="770"/>
      <c r="D382" s="407"/>
      <c r="E382" s="425"/>
      <c r="F382" s="425"/>
      <c r="G382" s="425"/>
      <c r="H382" s="405"/>
      <c r="I382" s="409"/>
      <c r="J382" s="410"/>
    </row>
    <row r="383" spans="1:11" x14ac:dyDescent="0.2">
      <c r="A383" s="28"/>
      <c r="B383" s="2"/>
      <c r="C383" s="770"/>
      <c r="D383" s="407"/>
      <c r="E383" s="425"/>
      <c r="F383" s="425"/>
      <c r="G383" s="425"/>
      <c r="H383" s="405"/>
      <c r="I383" s="409"/>
      <c r="J383" s="410"/>
    </row>
    <row r="384" spans="1:11" x14ac:dyDescent="0.2">
      <c r="A384" s="28" t="s">
        <v>80</v>
      </c>
      <c r="B384" s="2" t="s">
        <v>154</v>
      </c>
      <c r="C384" s="770"/>
      <c r="D384" s="407"/>
      <c r="E384" s="425"/>
      <c r="F384" s="425"/>
      <c r="G384" s="425"/>
      <c r="H384" s="405"/>
      <c r="I384" s="409"/>
      <c r="J384" s="410"/>
    </row>
    <row r="385" spans="1:10" x14ac:dyDescent="0.2">
      <c r="A385" s="28"/>
      <c r="B385" s="35"/>
      <c r="C385" s="770"/>
      <c r="D385" s="407"/>
      <c r="E385" s="425"/>
      <c r="F385" s="425"/>
      <c r="G385" s="425"/>
      <c r="H385" s="405"/>
      <c r="I385" s="409"/>
      <c r="J385" s="410"/>
    </row>
    <row r="386" spans="1:10" x14ac:dyDescent="0.2">
      <c r="A386" s="28" t="s">
        <v>81</v>
      </c>
      <c r="B386" s="2" t="s">
        <v>154</v>
      </c>
      <c r="C386" s="770"/>
      <c r="D386" s="407"/>
      <c r="E386" s="425"/>
      <c r="F386" s="425"/>
      <c r="G386" s="425"/>
      <c r="H386" s="405"/>
      <c r="I386" s="409"/>
      <c r="J386" s="410"/>
    </row>
    <row r="387" spans="1:10" x14ac:dyDescent="0.2">
      <c r="A387" s="28"/>
      <c r="B387" s="35"/>
      <c r="C387" s="770"/>
      <c r="D387" s="407"/>
      <c r="E387" s="425"/>
      <c r="F387" s="425"/>
      <c r="G387" s="425"/>
      <c r="H387" s="405"/>
      <c r="I387" s="409"/>
      <c r="J387" s="410"/>
    </row>
    <row r="388" spans="1:10" x14ac:dyDescent="0.2">
      <c r="A388" s="28" t="s">
        <v>92</v>
      </c>
      <c r="B388" s="2" t="s">
        <v>154</v>
      </c>
      <c r="C388" s="770"/>
      <c r="D388" s="407"/>
      <c r="E388" s="425"/>
      <c r="F388" s="425"/>
      <c r="G388" s="425"/>
      <c r="H388" s="405"/>
      <c r="I388" s="409"/>
      <c r="J388" s="410"/>
    </row>
    <row r="389" spans="1:10" x14ac:dyDescent="0.2">
      <c r="A389" s="28"/>
      <c r="B389" s="2"/>
      <c r="C389" s="770"/>
      <c r="D389" s="407"/>
      <c r="E389" s="425"/>
      <c r="F389" s="425"/>
      <c r="G389" s="425"/>
      <c r="H389" s="405"/>
      <c r="I389" s="409"/>
      <c r="J389" s="410"/>
    </row>
    <row r="390" spans="1:10" x14ac:dyDescent="0.2">
      <c r="A390" s="28" t="s">
        <v>94</v>
      </c>
      <c r="B390" s="2" t="s">
        <v>154</v>
      </c>
      <c r="C390" s="770"/>
      <c r="D390" s="407"/>
      <c r="E390" s="425"/>
      <c r="F390" s="425"/>
      <c r="G390" s="425"/>
      <c r="H390" s="405"/>
      <c r="I390" s="409"/>
      <c r="J390" s="410"/>
    </row>
    <row r="391" spans="1:10" x14ac:dyDescent="0.2">
      <c r="A391" s="28"/>
      <c r="B391" s="35"/>
      <c r="C391" s="770"/>
      <c r="D391" s="407"/>
      <c r="E391" s="425"/>
      <c r="F391" s="425"/>
      <c r="G391" s="425"/>
      <c r="H391" s="405"/>
      <c r="I391" s="409"/>
      <c r="J391" s="410"/>
    </row>
    <row r="392" spans="1:10" x14ac:dyDescent="0.2">
      <c r="A392" s="28" t="s">
        <v>96</v>
      </c>
      <c r="B392" s="2" t="s">
        <v>154</v>
      </c>
      <c r="C392" s="770"/>
      <c r="D392" s="407"/>
      <c r="E392" s="425"/>
      <c r="F392" s="425"/>
      <c r="G392" s="425"/>
      <c r="H392" s="405"/>
      <c r="I392" s="409"/>
      <c r="J392" s="410"/>
    </row>
    <row r="393" spans="1:10" x14ac:dyDescent="0.2">
      <c r="A393" s="28"/>
      <c r="B393" s="35"/>
      <c r="C393" s="770"/>
      <c r="D393" s="407"/>
      <c r="E393" s="425"/>
      <c r="F393" s="425"/>
      <c r="G393" s="425"/>
      <c r="H393" s="405"/>
      <c r="I393" s="409"/>
      <c r="J393" s="410"/>
    </row>
    <row r="394" spans="1:10" x14ac:dyDescent="0.2">
      <c r="A394" s="28" t="s">
        <v>99</v>
      </c>
      <c r="B394" s="2" t="s">
        <v>154</v>
      </c>
      <c r="C394" s="770"/>
      <c r="D394" s="407"/>
      <c r="E394" s="425"/>
      <c r="F394" s="425"/>
      <c r="G394" s="425"/>
      <c r="H394" s="405"/>
      <c r="I394" s="409"/>
      <c r="J394" s="410"/>
    </row>
    <row r="395" spans="1:10" x14ac:dyDescent="0.2">
      <c r="A395" s="28"/>
      <c r="B395" s="2"/>
      <c r="C395" s="770"/>
      <c r="D395" s="407"/>
      <c r="E395" s="425"/>
      <c r="F395" s="425"/>
      <c r="G395" s="425"/>
      <c r="H395" s="405"/>
      <c r="I395" s="409"/>
      <c r="J395" s="410"/>
    </row>
    <row r="396" spans="1:10" x14ac:dyDescent="0.2">
      <c r="A396" s="28" t="s">
        <v>101</v>
      </c>
      <c r="B396" s="2" t="s">
        <v>154</v>
      </c>
      <c r="C396" s="770"/>
      <c r="D396" s="407"/>
      <c r="E396" s="425"/>
      <c r="F396" s="425"/>
      <c r="G396" s="425"/>
      <c r="H396" s="405"/>
      <c r="I396" s="409"/>
      <c r="J396" s="410"/>
    </row>
    <row r="397" spans="1:10" x14ac:dyDescent="0.2">
      <c r="A397" s="28"/>
      <c r="B397" s="2"/>
      <c r="C397" s="770"/>
      <c r="D397" s="407"/>
      <c r="E397" s="425"/>
      <c r="F397" s="425"/>
      <c r="G397" s="425"/>
      <c r="H397" s="405"/>
      <c r="I397" s="409"/>
      <c r="J397" s="410"/>
    </row>
    <row r="398" spans="1:10" x14ac:dyDescent="0.2">
      <c r="A398" s="28" t="s">
        <v>103</v>
      </c>
      <c r="B398" s="2" t="s">
        <v>154</v>
      </c>
      <c r="C398" s="770"/>
      <c r="D398" s="407"/>
      <c r="E398" s="425"/>
      <c r="F398" s="425"/>
      <c r="G398" s="425"/>
      <c r="H398" s="405"/>
      <c r="I398" s="409"/>
      <c r="J398" s="410"/>
    </row>
    <row r="399" spans="1:10" x14ac:dyDescent="0.2">
      <c r="A399" s="28"/>
      <c r="B399" s="2"/>
      <c r="C399" s="770"/>
      <c r="D399" s="407"/>
      <c r="E399" s="425"/>
      <c r="F399" s="425"/>
      <c r="G399" s="425"/>
      <c r="H399" s="405"/>
      <c r="I399" s="409"/>
      <c r="J399" s="410"/>
    </row>
    <row r="400" spans="1:10" x14ac:dyDescent="0.2">
      <c r="A400" s="28"/>
      <c r="B400" s="2"/>
      <c r="C400" s="770"/>
      <c r="D400" s="407"/>
      <c r="E400" s="425"/>
      <c r="F400" s="425"/>
      <c r="G400" s="425"/>
      <c r="H400" s="405"/>
      <c r="I400" s="409"/>
      <c r="J400" s="410"/>
    </row>
    <row r="401" spans="1:11" ht="24" customHeight="1" x14ac:dyDescent="0.2">
      <c r="A401" s="28"/>
      <c r="B401" s="2"/>
      <c r="C401" s="770"/>
      <c r="D401" s="407"/>
      <c r="E401" s="425"/>
      <c r="F401" s="425"/>
      <c r="G401" s="425"/>
      <c r="H401" s="405"/>
      <c r="I401" s="409"/>
      <c r="J401" s="410"/>
    </row>
    <row r="402" spans="1:11" hidden="1" x14ac:dyDescent="0.2">
      <c r="A402" s="28"/>
      <c r="B402" s="2"/>
      <c r="C402" s="770"/>
      <c r="D402" s="407"/>
      <c r="E402" s="425"/>
      <c r="F402" s="425"/>
      <c r="G402" s="425"/>
      <c r="H402" s="405"/>
      <c r="I402" s="409"/>
      <c r="J402" s="410"/>
    </row>
    <row r="403" spans="1:11" ht="20.25" customHeight="1" x14ac:dyDescent="0.2">
      <c r="A403" s="28"/>
      <c r="B403" s="2"/>
      <c r="C403" s="770"/>
      <c r="D403" s="407"/>
      <c r="E403" s="425"/>
      <c r="F403" s="425"/>
      <c r="G403" s="425"/>
      <c r="H403" s="405"/>
      <c r="I403" s="409"/>
      <c r="J403" s="410"/>
    </row>
    <row r="404" spans="1:11" ht="19.5" customHeight="1" x14ac:dyDescent="0.2">
      <c r="A404" s="28"/>
      <c r="B404" s="2"/>
      <c r="C404" s="770"/>
      <c r="D404" s="407"/>
      <c r="E404" s="425"/>
      <c r="F404" s="425"/>
      <c r="G404" s="425"/>
      <c r="H404" s="405"/>
      <c r="I404" s="409"/>
      <c r="J404" s="410"/>
    </row>
    <row r="405" spans="1:11" s="8" customFormat="1" ht="15.75" thickBot="1" x14ac:dyDescent="0.3">
      <c r="A405" s="31"/>
      <c r="B405" s="32" t="s">
        <v>111</v>
      </c>
      <c r="C405" s="772"/>
      <c r="D405" s="445"/>
      <c r="E405" s="412"/>
      <c r="F405" s="412"/>
      <c r="G405" s="412"/>
      <c r="H405" s="411"/>
      <c r="I405" s="413"/>
      <c r="J405" s="413"/>
      <c r="K405" s="448">
        <v>11</v>
      </c>
    </row>
    <row r="406" spans="1:11" ht="15" thickTop="1" x14ac:dyDescent="0.2">
      <c r="A406" s="37"/>
      <c r="B406" s="36"/>
      <c r="C406" s="770"/>
      <c r="D406" s="407"/>
      <c r="E406" s="425"/>
      <c r="F406" s="425"/>
      <c r="G406" s="425"/>
      <c r="H406" s="405"/>
      <c r="I406" s="409"/>
      <c r="J406" s="410"/>
    </row>
    <row r="407" spans="1:11" ht="15" x14ac:dyDescent="0.2">
      <c r="A407" s="28"/>
      <c r="B407" s="29" t="s">
        <v>155</v>
      </c>
      <c r="C407" s="770"/>
      <c r="D407" s="407"/>
      <c r="E407" s="425"/>
      <c r="F407" s="425"/>
      <c r="G407" s="425"/>
      <c r="H407" s="405"/>
      <c r="I407" s="409"/>
      <c r="J407" s="410"/>
    </row>
    <row r="408" spans="1:11" x14ac:dyDescent="0.2">
      <c r="A408" s="28"/>
      <c r="B408" s="2"/>
      <c r="C408" s="770"/>
      <c r="D408" s="407"/>
      <c r="E408" s="425"/>
      <c r="F408" s="425"/>
      <c r="G408" s="425"/>
      <c r="H408" s="405"/>
      <c r="I408" s="409"/>
      <c r="J408" s="410"/>
    </row>
    <row r="409" spans="1:11" x14ac:dyDescent="0.2">
      <c r="A409" s="28"/>
      <c r="B409" s="2" t="s">
        <v>3431</v>
      </c>
      <c r="C409" s="770"/>
      <c r="D409" s="407"/>
      <c r="E409" s="425"/>
      <c r="F409" s="425"/>
      <c r="G409" s="425"/>
      <c r="H409" s="405"/>
      <c r="I409" s="409"/>
      <c r="J409" s="410">
        <f>_xlfn.XLOOKUP(K409,$K$7:$K$405,$J$7:$J$405)</f>
        <v>1782232.97</v>
      </c>
      <c r="K409">
        <v>1</v>
      </c>
    </row>
    <row r="410" spans="1:11" x14ac:dyDescent="0.2">
      <c r="A410" s="28"/>
      <c r="B410" s="2"/>
      <c r="C410" s="770"/>
      <c r="D410" s="407"/>
      <c r="E410" s="425"/>
      <c r="F410" s="425"/>
      <c r="G410" s="425"/>
      <c r="H410" s="405"/>
      <c r="I410" s="409"/>
      <c r="J410" s="410"/>
      <c r="K410"/>
    </row>
    <row r="411" spans="1:11" x14ac:dyDescent="0.2">
      <c r="A411" s="28"/>
      <c r="B411" s="2" t="s">
        <v>3432</v>
      </c>
      <c r="C411" s="770"/>
      <c r="D411" s="407"/>
      <c r="E411" s="425"/>
      <c r="F411" s="425"/>
      <c r="G411" s="425"/>
      <c r="H411" s="405"/>
      <c r="I411" s="409"/>
      <c r="J411" s="410">
        <f>_xlfn.XLOOKUP(K411,$K$7:$K$405,$J$7:$J$405)</f>
        <v>105083.85</v>
      </c>
      <c r="K411">
        <v>2</v>
      </c>
    </row>
    <row r="412" spans="1:11" x14ac:dyDescent="0.2">
      <c r="A412" s="28"/>
      <c r="B412" s="2"/>
      <c r="C412" s="770"/>
      <c r="D412" s="407"/>
      <c r="E412" s="425"/>
      <c r="F412" s="425"/>
      <c r="G412" s="425"/>
      <c r="H412" s="405"/>
      <c r="I412" s="409"/>
      <c r="J412" s="410"/>
      <c r="K412"/>
    </row>
    <row r="413" spans="1:11" x14ac:dyDescent="0.2">
      <c r="A413" s="28"/>
      <c r="B413" s="2" t="s">
        <v>3433</v>
      </c>
      <c r="C413" s="770"/>
      <c r="D413" s="407"/>
      <c r="E413" s="425"/>
      <c r="F413" s="425"/>
      <c r="G413" s="425"/>
      <c r="H413" s="405"/>
      <c r="I413" s="409"/>
      <c r="J413" s="410">
        <f>_xlfn.XLOOKUP(K413,$K$7:$K$405,$J$7:$J$405)</f>
        <v>38539.269999999997</v>
      </c>
      <c r="K413">
        <v>3</v>
      </c>
    </row>
    <row r="414" spans="1:11" x14ac:dyDescent="0.2">
      <c r="A414" s="28"/>
      <c r="B414" s="2"/>
      <c r="C414" s="770"/>
      <c r="D414" s="407"/>
      <c r="E414" s="425"/>
      <c r="F414" s="425"/>
      <c r="G414" s="425"/>
      <c r="H414" s="405"/>
      <c r="I414" s="409"/>
      <c r="J414" s="410"/>
      <c r="K414"/>
    </row>
    <row r="415" spans="1:11" x14ac:dyDescent="0.2">
      <c r="A415" s="28"/>
      <c r="B415" s="2" t="s">
        <v>3434</v>
      </c>
      <c r="C415" s="770"/>
      <c r="D415" s="407"/>
      <c r="E415" s="425"/>
      <c r="F415" s="425"/>
      <c r="G415" s="425"/>
      <c r="H415" s="405"/>
      <c r="I415" s="409"/>
      <c r="J415" s="410">
        <f>_xlfn.XLOOKUP(K415,$K$7:$K$405,$J$7:$J$405)</f>
        <v>3576.26</v>
      </c>
      <c r="K415">
        <v>4</v>
      </c>
    </row>
    <row r="416" spans="1:11" x14ac:dyDescent="0.2">
      <c r="A416" s="28"/>
      <c r="B416" s="2"/>
      <c r="C416" s="770"/>
      <c r="D416" s="407"/>
      <c r="E416" s="425"/>
      <c r="F416" s="425"/>
      <c r="G416" s="425"/>
      <c r="H416" s="405"/>
      <c r="I416" s="409"/>
      <c r="J416" s="410"/>
      <c r="K416"/>
    </row>
    <row r="417" spans="1:11" x14ac:dyDescent="0.2">
      <c r="A417" s="28"/>
      <c r="B417" s="2" t="s">
        <v>3435</v>
      </c>
      <c r="C417" s="770"/>
      <c r="D417" s="407"/>
      <c r="E417" s="425"/>
      <c r="F417" s="425"/>
      <c r="G417" s="425"/>
      <c r="H417" s="405"/>
      <c r="I417" s="409"/>
      <c r="J417" s="410">
        <f>_xlfn.XLOOKUP(K417,$K$7:$K$405,$J$7:$J$405)</f>
        <v>290031.28999999998</v>
      </c>
      <c r="K417">
        <v>5</v>
      </c>
    </row>
    <row r="418" spans="1:11" x14ac:dyDescent="0.2">
      <c r="A418" s="28"/>
      <c r="B418" s="2"/>
      <c r="C418" s="770"/>
      <c r="D418" s="407"/>
      <c r="E418" s="425"/>
      <c r="F418" s="425"/>
      <c r="G418" s="425"/>
      <c r="H418" s="405"/>
      <c r="I418" s="409"/>
      <c r="J418" s="410"/>
      <c r="K418"/>
    </row>
    <row r="419" spans="1:11" x14ac:dyDescent="0.2">
      <c r="A419" s="28"/>
      <c r="B419" s="2" t="s">
        <v>3436</v>
      </c>
      <c r="C419" s="770"/>
      <c r="D419" s="407"/>
      <c r="E419" s="425"/>
      <c r="F419" s="425"/>
      <c r="G419" s="425"/>
      <c r="H419" s="405"/>
      <c r="I419" s="409"/>
      <c r="J419" s="410">
        <f>_xlfn.XLOOKUP(K419,$K$7:$K$405,$J$7:$J$405)</f>
        <v>718627.54</v>
      </c>
      <c r="K419">
        <v>6</v>
      </c>
    </row>
    <row r="420" spans="1:11" x14ac:dyDescent="0.2">
      <c r="A420" s="28"/>
      <c r="B420" s="2"/>
      <c r="C420" s="770"/>
      <c r="D420" s="407"/>
      <c r="E420" s="425"/>
      <c r="F420" s="425"/>
      <c r="G420" s="425"/>
      <c r="H420" s="405"/>
      <c r="I420" s="409"/>
      <c r="J420" s="410"/>
      <c r="K420"/>
    </row>
    <row r="421" spans="1:11" x14ac:dyDescent="0.2">
      <c r="A421" s="28"/>
      <c r="B421" s="2" t="s">
        <v>3437</v>
      </c>
      <c r="C421" s="770"/>
      <c r="D421" s="407"/>
      <c r="E421" s="425"/>
      <c r="F421" s="425"/>
      <c r="G421" s="425"/>
      <c r="H421" s="405"/>
      <c r="I421" s="409"/>
      <c r="J421" s="410">
        <f>_xlfn.XLOOKUP(K421,$K$7:$K$405,$J$7:$J$405)</f>
        <v>230941.6</v>
      </c>
      <c r="K421">
        <v>7</v>
      </c>
    </row>
    <row r="422" spans="1:11" x14ac:dyDescent="0.2">
      <c r="A422" s="28"/>
      <c r="B422" s="2"/>
      <c r="C422" s="770"/>
      <c r="D422" s="407"/>
      <c r="E422" s="425"/>
      <c r="F422" s="425"/>
      <c r="G422" s="425"/>
      <c r="H422" s="405"/>
      <c r="I422" s="409"/>
      <c r="J422" s="410"/>
      <c r="K422"/>
    </row>
    <row r="423" spans="1:11" x14ac:dyDescent="0.2">
      <c r="A423" s="28"/>
      <c r="B423" s="2" t="s">
        <v>3438</v>
      </c>
      <c r="C423" s="770"/>
      <c r="D423" s="407"/>
      <c r="E423" s="425"/>
      <c r="F423" s="425"/>
      <c r="G423" s="425"/>
      <c r="H423" s="405"/>
      <c r="I423" s="409"/>
      <c r="J423" s="410">
        <f>_xlfn.XLOOKUP(K423,$K$7:$K$405,$J$7:$J$405)</f>
        <v>292742.08</v>
      </c>
      <c r="K423">
        <v>8</v>
      </c>
    </row>
    <row r="424" spans="1:11" x14ac:dyDescent="0.2">
      <c r="A424" s="28"/>
      <c r="B424" s="2"/>
      <c r="C424" s="770"/>
      <c r="D424" s="407"/>
      <c r="E424" s="425"/>
      <c r="F424" s="425"/>
      <c r="G424" s="425"/>
      <c r="H424" s="405"/>
      <c r="I424" s="409"/>
      <c r="J424" s="410"/>
      <c r="K424"/>
    </row>
    <row r="425" spans="1:11" x14ac:dyDescent="0.2">
      <c r="A425" s="28"/>
      <c r="B425" s="2" t="s">
        <v>3439</v>
      </c>
      <c r="C425" s="770"/>
      <c r="D425" s="407"/>
      <c r="E425" s="425"/>
      <c r="F425" s="425"/>
      <c r="G425" s="425"/>
      <c r="H425" s="405"/>
      <c r="I425" s="409"/>
      <c r="J425" s="410">
        <f>_xlfn.XLOOKUP(K425,$K$7:$K$405,$J$7:$J$405)</f>
        <v>293924.21000000002</v>
      </c>
      <c r="K425">
        <v>9</v>
      </c>
    </row>
    <row r="426" spans="1:11" x14ac:dyDescent="0.2">
      <c r="A426" s="28"/>
      <c r="B426" s="2"/>
      <c r="C426" s="770"/>
      <c r="D426" s="407"/>
      <c r="E426" s="425"/>
      <c r="F426" s="425"/>
      <c r="G426" s="425"/>
      <c r="H426" s="405"/>
      <c r="I426" s="409"/>
      <c r="J426" s="410"/>
      <c r="K426"/>
    </row>
    <row r="427" spans="1:11" x14ac:dyDescent="0.2">
      <c r="A427" s="28"/>
      <c r="B427" s="2" t="s">
        <v>3440</v>
      </c>
      <c r="C427" s="770"/>
      <c r="D427" s="407"/>
      <c r="E427" s="425"/>
      <c r="F427" s="425"/>
      <c r="G427" s="425"/>
      <c r="H427" s="405"/>
      <c r="I427" s="409"/>
      <c r="J427" s="410">
        <f>_xlfn.XLOOKUP(K427,$K$7:$K$405,$J$7:$J$405)</f>
        <v>6168.96</v>
      </c>
      <c r="K427">
        <v>10</v>
      </c>
    </row>
    <row r="428" spans="1:11" x14ac:dyDescent="0.2">
      <c r="A428" s="28"/>
      <c r="B428" s="2"/>
      <c r="C428" s="770"/>
      <c r="D428" s="407"/>
      <c r="E428" s="425"/>
      <c r="F428" s="425"/>
      <c r="G428" s="425"/>
      <c r="H428" s="405"/>
      <c r="I428" s="409"/>
      <c r="J428" s="410"/>
      <c r="K428"/>
    </row>
    <row r="429" spans="1:11" x14ac:dyDescent="0.2">
      <c r="A429" s="28"/>
      <c r="B429" s="2" t="s">
        <v>3441</v>
      </c>
      <c r="C429" s="770"/>
      <c r="D429" s="407"/>
      <c r="E429" s="425"/>
      <c r="F429" s="425"/>
      <c r="G429" s="425"/>
      <c r="H429" s="405"/>
      <c r="I429" s="409"/>
      <c r="J429" s="410">
        <f>_xlfn.XLOOKUP(K429,$K$7:$K$405,$J$7:$J$405)</f>
        <v>0</v>
      </c>
      <c r="K429">
        <v>11</v>
      </c>
    </row>
    <row r="430" spans="1:11" x14ac:dyDescent="0.2">
      <c r="A430" s="28"/>
      <c r="B430" s="2"/>
      <c r="C430" s="770"/>
      <c r="D430" s="407"/>
      <c r="E430" s="425"/>
      <c r="F430" s="425"/>
      <c r="G430" s="425"/>
      <c r="H430" s="405"/>
      <c r="I430" s="409"/>
      <c r="J430" s="410"/>
    </row>
    <row r="431" spans="1:11" x14ac:dyDescent="0.2">
      <c r="A431" s="37"/>
      <c r="B431" s="36"/>
      <c r="C431" s="770"/>
      <c r="D431" s="407"/>
      <c r="E431" s="425"/>
      <c r="F431" s="425"/>
      <c r="G431" s="425"/>
      <c r="H431" s="405"/>
      <c r="I431" s="409"/>
      <c r="J431" s="410"/>
    </row>
    <row r="432" spans="1:11" x14ac:dyDescent="0.2">
      <c r="A432" s="37"/>
      <c r="B432" s="36"/>
      <c r="C432" s="770"/>
      <c r="D432" s="407"/>
      <c r="E432" s="425"/>
      <c r="F432" s="425"/>
      <c r="G432" s="425"/>
      <c r="H432" s="405"/>
      <c r="I432" s="409"/>
      <c r="J432" s="410"/>
    </row>
    <row r="433" spans="1:11" x14ac:dyDescent="0.2">
      <c r="A433" s="37"/>
      <c r="B433" s="36"/>
      <c r="C433" s="770"/>
      <c r="D433" s="407"/>
      <c r="E433" s="425"/>
      <c r="F433" s="425"/>
      <c r="G433" s="425"/>
      <c r="H433" s="405"/>
      <c r="I433" s="409"/>
      <c r="J433" s="410"/>
    </row>
    <row r="434" spans="1:11" x14ac:dyDescent="0.2">
      <c r="A434" s="37"/>
      <c r="B434" s="36"/>
      <c r="C434" s="770"/>
      <c r="D434" s="407"/>
      <c r="E434" s="425"/>
      <c r="F434" s="425"/>
      <c r="G434" s="425"/>
      <c r="H434" s="405"/>
      <c r="I434" s="409"/>
      <c r="J434" s="410"/>
    </row>
    <row r="435" spans="1:11" x14ac:dyDescent="0.2">
      <c r="A435" s="37"/>
      <c r="B435" s="36"/>
      <c r="C435" s="770"/>
      <c r="D435" s="407"/>
      <c r="E435" s="425"/>
      <c r="F435" s="425"/>
      <c r="G435" s="425"/>
      <c r="H435" s="405"/>
      <c r="I435" s="409"/>
      <c r="J435" s="410"/>
    </row>
    <row r="436" spans="1:11" x14ac:dyDescent="0.2">
      <c r="A436" s="28"/>
      <c r="B436" s="30"/>
      <c r="C436" s="770"/>
      <c r="D436" s="407"/>
      <c r="E436" s="425"/>
      <c r="F436" s="425"/>
      <c r="G436" s="425"/>
      <c r="H436" s="405"/>
      <c r="I436" s="409"/>
      <c r="J436" s="410"/>
    </row>
    <row r="437" spans="1:11" x14ac:dyDescent="0.2">
      <c r="A437" s="28"/>
      <c r="B437" s="30"/>
      <c r="C437" s="770"/>
      <c r="D437" s="407"/>
      <c r="E437" s="425"/>
      <c r="F437" s="425"/>
      <c r="G437" s="425"/>
      <c r="H437" s="405"/>
      <c r="I437" s="409"/>
      <c r="J437" s="410"/>
    </row>
    <row r="438" spans="1:11" x14ac:dyDescent="0.2">
      <c r="A438" s="28"/>
      <c r="B438" s="30"/>
      <c r="C438" s="770"/>
      <c r="D438" s="407"/>
      <c r="E438" s="425"/>
      <c r="F438" s="425"/>
      <c r="G438" s="425"/>
      <c r="H438" s="405"/>
      <c r="I438" s="409"/>
      <c r="J438" s="410"/>
    </row>
    <row r="439" spans="1:11" hidden="1" x14ac:dyDescent="0.2">
      <c r="A439" s="28"/>
      <c r="B439" s="30"/>
      <c r="C439" s="770"/>
      <c r="D439" s="407"/>
      <c r="E439" s="425"/>
      <c r="F439" s="425"/>
      <c r="G439" s="425"/>
      <c r="H439" s="405"/>
      <c r="I439" s="409"/>
      <c r="J439" s="410"/>
    </row>
    <row r="440" spans="1:11" hidden="1" x14ac:dyDescent="0.2">
      <c r="A440" s="28"/>
      <c r="B440" s="30"/>
      <c r="C440" s="770"/>
      <c r="D440" s="407"/>
      <c r="E440" s="425"/>
      <c r="F440" s="425"/>
      <c r="G440" s="425"/>
      <c r="H440" s="405"/>
      <c r="I440" s="409"/>
      <c r="J440" s="410"/>
    </row>
    <row r="441" spans="1:11" x14ac:dyDescent="0.2">
      <c r="A441" s="28"/>
      <c r="B441" s="30"/>
      <c r="C441" s="770"/>
      <c r="D441" s="407"/>
      <c r="E441" s="425"/>
      <c r="F441" s="425"/>
      <c r="G441" s="425"/>
      <c r="H441" s="405"/>
      <c r="I441" s="409"/>
      <c r="J441" s="410"/>
    </row>
    <row r="442" spans="1:11" ht="24.75" customHeight="1" x14ac:dyDescent="0.2">
      <c r="A442" s="28"/>
      <c r="B442" s="30"/>
      <c r="C442" s="770"/>
      <c r="D442" s="407"/>
      <c r="E442" s="425"/>
      <c r="F442" s="425"/>
      <c r="G442" s="425"/>
      <c r="H442" s="405"/>
      <c r="I442" s="409"/>
      <c r="J442" s="410"/>
    </row>
    <row r="443" spans="1:11" s="8" customFormat="1" ht="30.75" thickBot="1" x14ac:dyDescent="0.3">
      <c r="A443" s="31"/>
      <c r="B443" s="32" t="str">
        <f>A3&amp;" 
TOTAL CARRIED TO SUMMARY (US$)"</f>
        <v>DIVISION 32 - EXTERIOR IMPROVEMENTS 
TOTAL CARRIED TO SUMMARY (US$)</v>
      </c>
      <c r="C443" s="772"/>
      <c r="D443" s="445"/>
      <c r="E443" s="412"/>
      <c r="F443" s="412"/>
      <c r="G443" s="412"/>
      <c r="H443" s="411"/>
      <c r="I443" s="413"/>
      <c r="J443" s="413">
        <f>SUM(J409:J442)</f>
        <v>3761868.03</v>
      </c>
      <c r="K443" s="448"/>
    </row>
    <row r="444" spans="1:11" ht="15" thickTop="1" x14ac:dyDescent="0.2"/>
  </sheetData>
  <autoFilter ref="A8:J405" xr:uid="{02205DC8-FB3B-426B-9D15-91434562EE83}"/>
  <mergeCells count="8">
    <mergeCell ref="A1:J1"/>
    <mergeCell ref="A2:J2"/>
    <mergeCell ref="A3:J3"/>
    <mergeCell ref="A5:A7"/>
    <mergeCell ref="B5:B7"/>
    <mergeCell ref="C5:C6"/>
    <mergeCell ref="D5:D7"/>
    <mergeCell ref="E5:I5"/>
  </mergeCells>
  <printOptions horizontalCentered="1"/>
  <pageMargins left="0.5" right="0.5" top="0.5" bottom="0.7" header="0.3" footer="0.3"/>
  <pageSetup paperSize="9" scale="74"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
&amp;KFF0000Rev. 1, April 2024</oddFooter>
  </headerFooter>
  <legacyDrawingHF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1FDF0-407B-44D5-949C-178A85475CEB}">
  <sheetPr codeName="Sheet22">
    <pageSetUpPr fitToPage="1"/>
  </sheetPr>
  <dimension ref="A1:D27"/>
  <sheetViews>
    <sheetView showGridLines="0" tabSelected="1" view="pageBreakPreview" zoomScaleSheetLayoutView="100" workbookViewId="0">
      <selection activeCell="O7" sqref="O7"/>
    </sheetView>
  </sheetViews>
  <sheetFormatPr defaultColWidth="9.33203125" defaultRowHeight="14.25" x14ac:dyDescent="0.2"/>
  <cols>
    <col min="1" max="1" width="13.6640625" style="6" customWidth="1"/>
    <col min="2" max="2" width="18.33203125" style="3" customWidth="1"/>
    <col min="3" max="3" width="70.83203125" style="7" customWidth="1"/>
    <col min="4" max="4" width="24.1640625" style="449" customWidth="1"/>
    <col min="5" max="16384" width="9.33203125" style="5"/>
  </cols>
  <sheetData>
    <row r="1" spans="1:4" s="16" customFormat="1" ht="15" x14ac:dyDescent="0.25">
      <c r="A1" s="921" t="str">
        <f>Cover!A15&amp;" - "&amp;Cover!A17</f>
        <v>BILL NO 3 - MAIN TERMINAL BUILDING</v>
      </c>
      <c r="B1" s="921"/>
      <c r="C1" s="921"/>
      <c r="D1" s="921"/>
    </row>
    <row r="2" spans="1:4" s="16" customFormat="1" x14ac:dyDescent="0.2">
      <c r="A2" s="94"/>
      <c r="B2" s="94"/>
      <c r="C2" s="95"/>
      <c r="D2" s="559"/>
    </row>
    <row r="3" spans="1:4" s="16" customFormat="1" ht="15" x14ac:dyDescent="0.25">
      <c r="A3" s="921" t="s">
        <v>3442</v>
      </c>
      <c r="B3" s="921"/>
      <c r="C3" s="921"/>
      <c r="D3" s="921"/>
    </row>
    <row r="4" spans="1:4" s="16" customFormat="1" ht="28.5" x14ac:dyDescent="0.2">
      <c r="A4" s="100" t="s">
        <v>3443</v>
      </c>
      <c r="B4" s="101"/>
      <c r="C4" s="102"/>
      <c r="D4" s="560" t="s">
        <v>3444</v>
      </c>
    </row>
    <row r="5" spans="1:4" s="18" customFormat="1" ht="15.95" customHeight="1" x14ac:dyDescent="0.2">
      <c r="A5" s="97" t="s">
        <v>4088</v>
      </c>
      <c r="B5" s="23" t="s">
        <v>4086</v>
      </c>
      <c r="C5" s="23" t="s">
        <v>4085</v>
      </c>
      <c r="D5" s="561">
        <f>+'Div 2'!J108</f>
        <v>76176.850000000006</v>
      </c>
    </row>
    <row r="6" spans="1:4" s="18" customFormat="1" ht="15.95" customHeight="1" x14ac:dyDescent="0.2">
      <c r="A6" s="97" t="s">
        <v>3445</v>
      </c>
      <c r="B6" s="23" t="s">
        <v>14</v>
      </c>
      <c r="C6" s="23" t="s">
        <v>15</v>
      </c>
      <c r="D6" s="561">
        <f>+'Div 3'!J264</f>
        <v>73266679.159999996</v>
      </c>
    </row>
    <row r="7" spans="1:4" s="18" customFormat="1" ht="15.95" customHeight="1" x14ac:dyDescent="0.2">
      <c r="A7" s="97" t="s">
        <v>3446</v>
      </c>
      <c r="B7" s="23" t="s">
        <v>17</v>
      </c>
      <c r="C7" s="23" t="s">
        <v>18</v>
      </c>
      <c r="D7" s="561">
        <f>+'Div 4'!J153</f>
        <v>4459179.49</v>
      </c>
    </row>
    <row r="8" spans="1:4" s="18" customFormat="1" ht="15.95" customHeight="1" x14ac:dyDescent="0.2">
      <c r="A8" s="97" t="s">
        <v>3951</v>
      </c>
      <c r="B8" s="23" t="s">
        <v>20</v>
      </c>
      <c r="C8" s="23" t="s">
        <v>21</v>
      </c>
      <c r="D8" s="561">
        <f>+'Div 5'!J461</f>
        <v>80087264.900000006</v>
      </c>
    </row>
    <row r="9" spans="1:4" s="18" customFormat="1" ht="15.95" customHeight="1" x14ac:dyDescent="0.2">
      <c r="A9" s="97" t="s">
        <v>3952</v>
      </c>
      <c r="B9" s="23" t="s">
        <v>22</v>
      </c>
      <c r="C9" s="23" t="s">
        <v>23</v>
      </c>
      <c r="D9" s="561">
        <f>+'Div 6'!J149</f>
        <v>700970.13</v>
      </c>
    </row>
    <row r="10" spans="1:4" s="18" customFormat="1" ht="15.95" customHeight="1" x14ac:dyDescent="0.2">
      <c r="A10" s="97" t="s">
        <v>3953</v>
      </c>
      <c r="B10" s="23" t="s">
        <v>24</v>
      </c>
      <c r="C10" s="23" t="s">
        <v>25</v>
      </c>
      <c r="D10" s="561">
        <f>+'Div 7'!J281</f>
        <v>83886192.629999995</v>
      </c>
    </row>
    <row r="11" spans="1:4" s="18" customFormat="1" ht="15.95" customHeight="1" x14ac:dyDescent="0.2">
      <c r="A11" s="97" t="s">
        <v>3447</v>
      </c>
      <c r="B11" s="23" t="s">
        <v>26</v>
      </c>
      <c r="C11" s="23" t="s">
        <v>27</v>
      </c>
      <c r="D11" s="561">
        <f>+'Div 8'!J1285</f>
        <v>29360337.949999999</v>
      </c>
    </row>
    <row r="12" spans="1:4" s="18" customFormat="1" ht="15.95" customHeight="1" x14ac:dyDescent="0.2">
      <c r="A12" s="97" t="s">
        <v>3954</v>
      </c>
      <c r="B12" s="23" t="s">
        <v>29</v>
      </c>
      <c r="C12" s="23" t="s">
        <v>30</v>
      </c>
      <c r="D12" s="561">
        <f>+'Div 9'!J397</f>
        <v>37051692.340000004</v>
      </c>
    </row>
    <row r="13" spans="1:4" s="18" customFormat="1" ht="15.95" customHeight="1" x14ac:dyDescent="0.2">
      <c r="A13" s="97" t="s">
        <v>3448</v>
      </c>
      <c r="B13" s="23" t="s">
        <v>31</v>
      </c>
      <c r="C13" s="23" t="s">
        <v>32</v>
      </c>
      <c r="D13" s="561">
        <f>+'Div 10'!J549</f>
        <v>6839920.1799999997</v>
      </c>
    </row>
    <row r="14" spans="1:4" s="96" customFormat="1" ht="15.95" customHeight="1" x14ac:dyDescent="0.2">
      <c r="A14" s="97" t="s">
        <v>4069</v>
      </c>
      <c r="B14" s="23" t="s">
        <v>4070</v>
      </c>
      <c r="C14" s="23" t="s">
        <v>4071</v>
      </c>
      <c r="D14" s="561">
        <f>+'Div 11'!J293</f>
        <v>4733541.8099999996</v>
      </c>
    </row>
    <row r="15" spans="1:4" s="18" customFormat="1" ht="15.95" customHeight="1" x14ac:dyDescent="0.2">
      <c r="A15" s="97" t="s">
        <v>3955</v>
      </c>
      <c r="B15" s="23" t="s">
        <v>34</v>
      </c>
      <c r="C15" s="23" t="s">
        <v>35</v>
      </c>
      <c r="D15" s="561">
        <f>+'Div 12'!J872</f>
        <v>17556998.25</v>
      </c>
    </row>
    <row r="16" spans="1:4" s="18" customFormat="1" ht="15.95" customHeight="1" x14ac:dyDescent="0.2">
      <c r="A16" s="97" t="s">
        <v>3449</v>
      </c>
      <c r="B16" s="23" t="s">
        <v>36</v>
      </c>
      <c r="C16" s="23" t="s">
        <v>37</v>
      </c>
      <c r="D16" s="561">
        <f>+'Div 13'!J119</f>
        <v>1204438.8600000001</v>
      </c>
    </row>
    <row r="17" spans="1:4" s="18" customFormat="1" ht="15.95" customHeight="1" x14ac:dyDescent="0.2">
      <c r="A17" s="97" t="s">
        <v>3450</v>
      </c>
      <c r="B17" s="23" t="s">
        <v>39</v>
      </c>
      <c r="C17" s="23" t="s">
        <v>40</v>
      </c>
      <c r="D17" s="561">
        <f>+'Div 14'!J341</f>
        <v>8805105.3499999996</v>
      </c>
    </row>
    <row r="18" spans="1:4" s="18" customFormat="1" ht="15.95" customHeight="1" x14ac:dyDescent="0.2">
      <c r="A18" s="97" t="s">
        <v>3956</v>
      </c>
      <c r="B18" s="23" t="s">
        <v>42</v>
      </c>
      <c r="C18" s="23" t="s">
        <v>43</v>
      </c>
      <c r="D18" s="561">
        <f>+'Div 21'!J547</f>
        <v>7515540.3200000003</v>
      </c>
    </row>
    <row r="19" spans="1:4" s="18" customFormat="1" ht="15.95" customHeight="1" x14ac:dyDescent="0.2">
      <c r="A19" s="97" t="s">
        <v>3957</v>
      </c>
      <c r="B19" s="23" t="s">
        <v>44</v>
      </c>
      <c r="C19" s="23" t="s">
        <v>45</v>
      </c>
      <c r="D19" s="561">
        <f>+'Div 22'!J852</f>
        <v>4311155.5999999996</v>
      </c>
    </row>
    <row r="20" spans="1:4" s="18" customFormat="1" ht="15.95" customHeight="1" x14ac:dyDescent="0.2">
      <c r="A20" s="97" t="s">
        <v>3969</v>
      </c>
      <c r="B20" s="23" t="s">
        <v>46</v>
      </c>
      <c r="C20" s="23" t="s">
        <v>47</v>
      </c>
      <c r="D20" s="561">
        <f>+'Div 23'!J2924</f>
        <v>15525404.85</v>
      </c>
    </row>
    <row r="21" spans="1:4" s="18" customFormat="1" x14ac:dyDescent="0.2">
      <c r="A21" s="97" t="s">
        <v>3958</v>
      </c>
      <c r="B21" s="23" t="s">
        <v>48</v>
      </c>
      <c r="C21" s="23" t="s">
        <v>49</v>
      </c>
      <c r="D21" s="561">
        <f>+'Div 26'!J2026</f>
        <v>33379478.399999999</v>
      </c>
    </row>
    <row r="22" spans="1:4" s="18" customFormat="1" x14ac:dyDescent="0.2">
      <c r="A22" s="97" t="s">
        <v>3451</v>
      </c>
      <c r="B22" s="23" t="s">
        <v>50</v>
      </c>
      <c r="C22" s="23" t="s">
        <v>51</v>
      </c>
      <c r="D22" s="561">
        <f>+'Div 27'!J955</f>
        <v>20162431.949999999</v>
      </c>
    </row>
    <row r="23" spans="1:4" s="18" customFormat="1" x14ac:dyDescent="0.2">
      <c r="A23" s="97" t="s">
        <v>3452</v>
      </c>
      <c r="B23" s="23" t="s">
        <v>53</v>
      </c>
      <c r="C23" s="23" t="s">
        <v>54</v>
      </c>
      <c r="D23" s="561">
        <f>+'Div 28'!J592</f>
        <v>12018142.119999999</v>
      </c>
    </row>
    <row r="24" spans="1:4" s="18" customFormat="1" x14ac:dyDescent="0.2">
      <c r="A24" s="97" t="s">
        <v>3453</v>
      </c>
      <c r="B24" s="23" t="s">
        <v>56</v>
      </c>
      <c r="C24" s="23" t="s">
        <v>57</v>
      </c>
      <c r="D24" s="561">
        <f>+'Div 31'!J119</f>
        <v>3367856.48</v>
      </c>
    </row>
    <row r="25" spans="1:4" s="18" customFormat="1" x14ac:dyDescent="0.2">
      <c r="A25" s="97" t="s">
        <v>3454</v>
      </c>
      <c r="B25" s="23" t="s">
        <v>59</v>
      </c>
      <c r="C25" s="23" t="s">
        <v>60</v>
      </c>
      <c r="D25" s="561">
        <f>+'Div 32'!J443</f>
        <v>3761868.03</v>
      </c>
    </row>
    <row r="26" spans="1:4" s="16" customFormat="1" ht="15" x14ac:dyDescent="0.25">
      <c r="A26" s="103"/>
      <c r="B26" s="93" t="str">
        <f>A1</f>
        <v>BILL NO 3 - MAIN TERMINAL BUILDING</v>
      </c>
      <c r="C26" s="104"/>
      <c r="D26" s="456"/>
    </row>
    <row r="27" spans="1:4" s="18" customFormat="1" x14ac:dyDescent="0.2">
      <c r="A27" s="105"/>
      <c r="B27" s="106" t="s">
        <v>3455</v>
      </c>
      <c r="C27" s="107"/>
      <c r="D27" s="562">
        <f>SUM(D5:D26)</f>
        <v>448070375.64999998</v>
      </c>
    </row>
  </sheetData>
  <mergeCells count="2">
    <mergeCell ref="A1:D1"/>
    <mergeCell ref="A3:D3"/>
  </mergeCells>
  <phoneticPr fontId="16" type="noConversion"/>
  <printOptions horizontalCentered="1"/>
  <pageMargins left="0.5" right="0.5" top="0.5" bottom="0.7" header="0.3" footer="0.3"/>
  <pageSetup paperSize="9" fitToHeight="0" orientation="landscape" useFirstPageNumber="1" r:id="rId1"/>
  <headerFooter scaleWithDoc="0">
    <oddHeader>&amp;R&amp;G</oddHeader>
    <oddFooter>&amp;L&amp;"Arial,Regular"&amp;9New Bugesera International Airport
Volume 4 - Bills of Quantities&amp;C&amp;"Arial,Regular"&amp;9&amp;A/&amp;P&amp;R&amp;"Arial,Bold"&amp;9&amp;K000000Package No. HIAEP-NBIA-002</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f392e1d-caec-479f-be6e-e18a5bb6e118" xsi:nil="true"/>
    <lcf76f155ced4ddcb4097134ff3c332f xmlns="30b14ced-fcc4-4a59-ac5f-219054b9433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F1CFBAFF091048B92A44C77086C824" ma:contentTypeVersion="18" ma:contentTypeDescription="Create a new document." ma:contentTypeScope="" ma:versionID="75371db4f08bca33d7c0d394d1076ea7">
  <xsd:schema xmlns:xsd="http://www.w3.org/2001/XMLSchema" xmlns:xs="http://www.w3.org/2001/XMLSchema" xmlns:p="http://schemas.microsoft.com/office/2006/metadata/properties" xmlns:ns2="30b14ced-fcc4-4a59-ac5f-219054b94336" xmlns:ns3="ef392e1d-caec-479f-be6e-e18a5bb6e118" targetNamespace="http://schemas.microsoft.com/office/2006/metadata/properties" ma:root="true" ma:fieldsID="e468ab154e1298fedd74c589f9435b23" ns2:_="" ns3:_="">
    <xsd:import namespace="30b14ced-fcc4-4a59-ac5f-219054b94336"/>
    <xsd:import namespace="ef392e1d-caec-479f-be6e-e18a5bb6e11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b14ced-fcc4-4a59-ac5f-219054b943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d938331-7c5d-41f1-80e2-c34c465d5dd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f392e1d-caec-479f-be6e-e18a5bb6e11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2a13780-8c31-404d-810e-a256ee54d966}" ma:internalName="TaxCatchAll" ma:showField="CatchAllData" ma:web="ef392e1d-caec-479f-be6e-e18a5bb6e118">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6CB095-0CE1-4B57-9C57-125F15A924AD}">
  <ds:schemaRefs>
    <ds:schemaRef ds:uri="http://schemas.microsoft.com/office/2006/metadata/propertie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ef392e1d-caec-479f-be6e-e18a5bb6e118"/>
    <ds:schemaRef ds:uri="30b14ced-fcc4-4a59-ac5f-219054b94336"/>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9D8FDF9C-F104-4345-9F97-3325ADE4234A}">
  <ds:schemaRefs>
    <ds:schemaRef ds:uri="http://schemas.microsoft.com/sharepoint/v3/contenttype/forms"/>
  </ds:schemaRefs>
</ds:datastoreItem>
</file>

<file path=customXml/itemProps3.xml><?xml version="1.0" encoding="utf-8"?>
<ds:datastoreItem xmlns:ds="http://schemas.openxmlformats.org/officeDocument/2006/customXml" ds:itemID="{C0581E13-1559-41F0-915F-9EBFCB026A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b14ced-fcc4-4a59-ac5f-219054b94336"/>
    <ds:schemaRef ds:uri="ef392e1d-caec-479f-be6e-e18a5bb6e1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43</vt:i4>
      </vt:variant>
    </vt:vector>
  </HeadingPairs>
  <TitlesOfParts>
    <vt:vector size="67" baseType="lpstr">
      <vt:lpstr>Cover</vt:lpstr>
      <vt:lpstr>Index</vt:lpstr>
      <vt:lpstr>Div 2</vt:lpstr>
      <vt:lpstr>Div 3</vt:lpstr>
      <vt:lpstr>Div 4</vt:lpstr>
      <vt:lpstr>Div 5</vt:lpstr>
      <vt:lpstr>Div 6</vt:lpstr>
      <vt:lpstr>Div 7</vt:lpstr>
      <vt:lpstr>Div 8</vt:lpstr>
      <vt:lpstr>Div 9</vt:lpstr>
      <vt:lpstr>Div 10</vt:lpstr>
      <vt:lpstr>Div 11</vt:lpstr>
      <vt:lpstr>Div 12</vt:lpstr>
      <vt:lpstr>Div 13</vt:lpstr>
      <vt:lpstr>Div 14</vt:lpstr>
      <vt:lpstr>Div 21</vt:lpstr>
      <vt:lpstr>Div 22</vt:lpstr>
      <vt:lpstr>Div 23</vt:lpstr>
      <vt:lpstr>Div 26</vt:lpstr>
      <vt:lpstr>Div 27</vt:lpstr>
      <vt:lpstr>Div 28</vt:lpstr>
      <vt:lpstr>Div 31</vt:lpstr>
      <vt:lpstr>Div 32</vt:lpstr>
      <vt:lpstr>Summary</vt:lpstr>
      <vt:lpstr>'Div 10'!Print_Area</vt:lpstr>
      <vt:lpstr>'Div 11'!Print_Area</vt:lpstr>
      <vt:lpstr>'Div 12'!Print_Area</vt:lpstr>
      <vt:lpstr>'Div 13'!Print_Area</vt:lpstr>
      <vt:lpstr>'Div 14'!Print_Area</vt:lpstr>
      <vt:lpstr>'Div 2'!Print_Area</vt:lpstr>
      <vt:lpstr>'Div 21'!Print_Area</vt:lpstr>
      <vt:lpstr>'Div 22'!Print_Area</vt:lpstr>
      <vt:lpstr>'Div 23'!Print_Area</vt:lpstr>
      <vt:lpstr>'Div 26'!Print_Area</vt:lpstr>
      <vt:lpstr>'Div 27'!Print_Area</vt:lpstr>
      <vt:lpstr>'Div 28'!Print_Area</vt:lpstr>
      <vt:lpstr>'Div 3'!Print_Area</vt:lpstr>
      <vt:lpstr>'Div 31'!Print_Area</vt:lpstr>
      <vt:lpstr>'Div 32'!Print_Area</vt:lpstr>
      <vt:lpstr>'Div 4'!Print_Area</vt:lpstr>
      <vt:lpstr>'Div 5'!Print_Area</vt:lpstr>
      <vt:lpstr>'Div 6'!Print_Area</vt:lpstr>
      <vt:lpstr>'Div 7'!Print_Area</vt:lpstr>
      <vt:lpstr>'Div 8'!Print_Area</vt:lpstr>
      <vt:lpstr>'Div 9'!Print_Area</vt:lpstr>
      <vt:lpstr>Summary!Print_Area</vt:lpstr>
      <vt:lpstr>'Div 10'!Print_Titles</vt:lpstr>
      <vt:lpstr>'Div 11'!Print_Titles</vt:lpstr>
      <vt:lpstr>'Div 12'!Print_Titles</vt:lpstr>
      <vt:lpstr>'Div 13'!Print_Titles</vt:lpstr>
      <vt:lpstr>'Div 14'!Print_Titles</vt:lpstr>
      <vt:lpstr>'Div 2'!Print_Titles</vt:lpstr>
      <vt:lpstr>'Div 21'!Print_Titles</vt:lpstr>
      <vt:lpstr>'Div 22'!Print_Titles</vt:lpstr>
      <vt:lpstr>'Div 23'!Print_Titles</vt:lpstr>
      <vt:lpstr>'Div 26'!Print_Titles</vt:lpstr>
      <vt:lpstr>'Div 27'!Print_Titles</vt:lpstr>
      <vt:lpstr>'Div 28'!Print_Titles</vt:lpstr>
      <vt:lpstr>'Div 3'!Print_Titles</vt:lpstr>
      <vt:lpstr>'Div 31'!Print_Titles</vt:lpstr>
      <vt:lpstr>'Div 32'!Print_Titles</vt:lpstr>
      <vt:lpstr>'Div 4'!Print_Titles</vt:lpstr>
      <vt:lpstr>'Div 5'!Print_Titles</vt:lpstr>
      <vt:lpstr>'Div 6'!Print_Titles</vt:lpstr>
      <vt:lpstr>'Div 7'!Print_Titles</vt:lpstr>
      <vt:lpstr>'Div 8'!Print_Titles</vt:lpstr>
      <vt:lpstr>'Div 9'!Print_Titles</vt:lpstr>
    </vt:vector>
  </TitlesOfParts>
  <Manager/>
  <Company>D. G. Jones &amp; Partners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Loralie M. Jalos</dc:creator>
  <cp:keywords/>
  <dc:description/>
  <cp:lastModifiedBy>Anees Ahamath Athem Lebbe</cp:lastModifiedBy>
  <cp:revision/>
  <cp:lastPrinted>2024-06-22T11:44:06Z</cp:lastPrinted>
  <dcterms:created xsi:type="dcterms:W3CDTF">2024-04-18T05:35:13Z</dcterms:created>
  <dcterms:modified xsi:type="dcterms:W3CDTF">2024-06-22T11:45:40Z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partment">
    <vt:lpwstr>DGJ IT Department</vt:lpwstr>
  </property>
  <property fmtid="{D5CDD505-2E9C-101B-9397-08002B2CF9AE}" pid="3" name="ContentTypeId">
    <vt:lpwstr>0x0101004CF1CFBAFF091048B92A44C77086C824</vt:lpwstr>
  </property>
  <property fmtid="{D5CDD505-2E9C-101B-9397-08002B2CF9AE}" pid="4" name="MediaServiceImageTags">
    <vt:lpwstr/>
  </property>
</Properties>
</file>